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792"/>
  </bookViews>
  <sheets>
    <sheet name="표준임대차계약서" sheetId="18" r:id="rId1"/>
    <sheet name="주거용" sheetId="3" r:id="rId2"/>
    <sheet name="계약갱신요구확인서" sheetId="20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r:id="rId11"/>
    <sheet name="DB중개보수요율" sheetId="5" state="hidden" r:id="rId12"/>
    <sheet name="쪽번호아이콘" sheetId="19" state="hidden" r:id="rId13"/>
    <sheet name="아이콘" sheetId="7" state="hidden" r:id="rId14"/>
    <sheet name="웹링크연결" sheetId="8" state="hidden" r:id="rId15"/>
    <sheet name="부동산취득세율" sheetId="17" state="hidden" r:id="rId16"/>
    <sheet name="DB날짜" sheetId="9" state="hidden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1">주거용!$A$1:$AQ$143</definedName>
    <definedName name="_xlnm.Print_Area" localSheetId="0">표준임대차계약서!$A$1:$AV$195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계약년도">DB날짜!$B$2:$B$4</definedName>
    <definedName name="날짜년도">DB날짜!$C$2:$C$14</definedName>
    <definedName name="날짜만기일">DB날짜!$I$2:$I$18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DB날짜!$M$2:$M$34</definedName>
    <definedName name="날짜중도금잔금년도">DB날짜!$C$2:$C$5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담보물건의종류" localSheetId="2">[2]DB드롬다운!$BE$4:$BE$11</definedName>
    <definedName name="담보물건의종류">DB드롬다운!$BE$4:$BE$11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등록번호표준계약서">DB드롬다운!$BG$4:$BG$6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은행" localSheetId="2">[2]DB드롬다운!$BC$4:$BC$14</definedName>
    <definedName name="은행">DB드롬다운!$BC$4:$BC$14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0" l="1"/>
  <c r="Z12" i="20"/>
  <c r="AB6" i="20"/>
  <c r="U6" i="20"/>
  <c r="G4" i="20"/>
  <c r="J3" i="20"/>
  <c r="W2" i="20"/>
  <c r="J2" i="20"/>
  <c r="BE6" i="18" l="1"/>
  <c r="BD6" i="18"/>
  <c r="BC6" i="18"/>
  <c r="BB6" i="18"/>
  <c r="BZ6" i="18" l="1"/>
  <c r="BK6" i="18"/>
  <c r="BJ6" i="18"/>
  <c r="BW6" i="18" l="1"/>
  <c r="BV6" i="18"/>
  <c r="BU6" i="18"/>
  <c r="BT6" i="18"/>
  <c r="BQ6" i="18"/>
  <c r="BP6" i="18"/>
  <c r="BO6" i="18"/>
  <c r="BN6" i="18"/>
  <c r="BF6" i="18"/>
  <c r="AL66" i="18" l="1"/>
  <c r="I28" i="16" l="1"/>
  <c r="I30" i="16" s="1"/>
  <c r="AI93" i="3" l="1"/>
  <c r="AA93" i="3"/>
  <c r="AN93" i="3" l="1"/>
  <c r="AB94" i="3" s="1"/>
  <c r="AG94" i="3" l="1"/>
  <c r="K92" i="3" s="1"/>
  <c r="O187" i="18" l="1"/>
  <c r="CA6" i="18" s="1"/>
  <c r="O188" i="18"/>
  <c r="O189" i="18"/>
  <c r="AK190" i="18"/>
  <c r="U71" i="18"/>
  <c r="AB65" i="18"/>
  <c r="AC135" i="18"/>
  <c r="AK19" i="18"/>
  <c r="AE26" i="3" l="1"/>
  <c r="N24" i="3" l="1"/>
  <c r="N26" i="3"/>
  <c r="K105" i="3" l="1"/>
  <c r="K104" i="3"/>
  <c r="K103" i="3"/>
  <c r="O19" i="18" l="1"/>
  <c r="O18" i="18"/>
  <c r="O17" i="18"/>
  <c r="O16" i="18"/>
  <c r="K109" i="3"/>
  <c r="AK36" i="3" l="1"/>
  <c r="AF36" i="3"/>
  <c r="AH15" i="3"/>
  <c r="AH18" i="3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6" i="16"/>
  <c r="G35" i="16"/>
  <c r="B33" i="16"/>
  <c r="Z29" i="16"/>
  <c r="Z27" i="16"/>
  <c r="Z22" i="16"/>
  <c r="Z8" i="16"/>
  <c r="Z12" i="16" s="1"/>
  <c r="Z23" i="16" s="1"/>
  <c r="R24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6" i="15" s="1"/>
  <c r="B19" i="15" s="1"/>
  <c r="B5" i="15"/>
  <c r="B18" i="15" s="1"/>
  <c r="AN21" i="14"/>
  <c r="U21" i="14"/>
  <c r="AN20" i="14"/>
  <c r="U20" i="14"/>
  <c r="G20" i="14"/>
  <c r="AS20" i="14" s="1"/>
  <c r="AS19" i="14"/>
  <c r="Z19" i="14"/>
  <c r="J19" i="14"/>
  <c r="AV19" i="14" s="1"/>
  <c r="AS18" i="14"/>
  <c r="AN18" i="14"/>
  <c r="Z18" i="14"/>
  <c r="U18" i="14"/>
  <c r="J18" i="14"/>
  <c r="AV18" i="14" s="1"/>
  <c r="B17" i="14"/>
  <c r="AN17" i="14" s="1"/>
  <c r="AN16" i="14"/>
  <c r="U16" i="14"/>
  <c r="AN15" i="14"/>
  <c r="U15" i="14"/>
  <c r="B14" i="14"/>
  <c r="AN14" i="14" s="1"/>
  <c r="G12" i="14"/>
  <c r="Z12" i="14" s="1"/>
  <c r="G11" i="14"/>
  <c r="Z11" i="14" s="1"/>
  <c r="G7" i="14"/>
  <c r="Z7" i="14" s="1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20" i="13" s="1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20" i="10" s="1"/>
  <c r="B5" i="10"/>
  <c r="B18" i="10" s="1"/>
  <c r="A131" i="3"/>
  <c r="A128" i="3"/>
  <c r="A125" i="3"/>
  <c r="Y118" i="3"/>
  <c r="A114" i="3"/>
  <c r="AC111" i="3"/>
  <c r="K111" i="3"/>
  <c r="K110" i="3"/>
  <c r="AC109" i="3"/>
  <c r="AC105" i="3"/>
  <c r="AC104" i="3"/>
  <c r="AC103" i="3"/>
  <c r="AC102" i="3"/>
  <c r="K102" i="3"/>
  <c r="K93" i="3"/>
  <c r="U58" i="3"/>
  <c r="Y121" i="3"/>
  <c r="E121" i="3"/>
  <c r="E118" i="3"/>
  <c r="Q16" i="3"/>
  <c r="Q13" i="3"/>
  <c r="AA181" i="18"/>
  <c r="Q181" i="18"/>
  <c r="J181" i="18"/>
  <c r="AT178" i="18"/>
  <c r="AK178" i="18"/>
  <c r="AC178" i="18"/>
  <c r="U178" i="18"/>
  <c r="N178" i="18"/>
  <c r="J177" i="18"/>
  <c r="A174" i="18"/>
  <c r="AC150" i="18"/>
  <c r="S65" i="18"/>
  <c r="B7" i="12" s="1"/>
  <c r="F64" i="18"/>
  <c r="F63" i="18"/>
  <c r="AA59" i="18"/>
  <c r="F59" i="18"/>
  <c r="AM38" i="18"/>
  <c r="AM181" i="18" s="1"/>
  <c r="AC108" i="3"/>
  <c r="K106" i="3"/>
  <c r="K108" i="3"/>
  <c r="G9" i="14"/>
  <c r="G8" i="14"/>
  <c r="AN192" i="18"/>
  <c r="Z31" i="16" l="1"/>
  <c r="AC18" i="14"/>
  <c r="B6" i="10"/>
  <c r="B19" i="10" s="1"/>
  <c r="B6" i="11"/>
  <c r="B19" i="11" s="1"/>
  <c r="AC19" i="14"/>
  <c r="B20" i="15"/>
  <c r="Z20" i="14"/>
  <c r="K95" i="3"/>
  <c r="AS11" i="14"/>
  <c r="AS7" i="14"/>
  <c r="AC106" i="3"/>
  <c r="G10" i="14"/>
  <c r="AS10" i="14" s="1"/>
  <c r="AS12" i="14"/>
  <c r="AS9" i="14"/>
  <c r="Z9" i="14"/>
  <c r="Z8" i="14"/>
  <c r="AS8" i="14"/>
  <c r="K107" i="3"/>
  <c r="B20" i="12"/>
  <c r="B6" i="12"/>
  <c r="B19" i="12" s="1"/>
  <c r="F65" i="18"/>
  <c r="B6" i="13"/>
  <c r="B19" i="13" s="1"/>
  <c r="U17" i="14"/>
  <c r="AF140" i="3"/>
  <c r="AI100" i="3"/>
  <c r="U14" i="14"/>
  <c r="I14" i="14" l="1"/>
  <c r="AU14" i="14" s="1"/>
  <c r="BM6" i="18"/>
  <c r="BL6" i="18"/>
  <c r="L21" i="14"/>
  <c r="AE21" i="14" s="1"/>
  <c r="Z10" i="14"/>
  <c r="AB14" i="14" l="1"/>
  <c r="AX21" i="14"/>
</calcChain>
</file>

<file path=xl/comments1.xml><?xml version="1.0" encoding="utf-8"?>
<comments xmlns="http://schemas.openxmlformats.org/spreadsheetml/2006/main">
  <authors>
    <author>Windows 사용자</author>
  </authors>
  <commentList>
    <comment ref="F9" authorId="0" shapeId="0">
      <text>
        <r>
          <rPr>
            <sz val="9"/>
            <color indexed="81"/>
            <rFont val="맑은 고딕"/>
            <family val="3"/>
            <charset val="129"/>
          </rPr>
          <t>클릭하여 항목을 선택하세요</t>
        </r>
      </text>
    </comment>
    <comment ref="F13" authorId="0" shapeId="0">
      <text>
        <r>
          <rPr>
            <sz val="9"/>
            <color indexed="81"/>
            <rFont val="돋움"/>
            <family val="3"/>
            <charset val="129"/>
          </rPr>
          <t>클릭하여 항목을 선택하세요</t>
        </r>
      </text>
    </comment>
    <comment ref="AD4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5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AO5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3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<sst xmlns="http://schemas.openxmlformats.org/spreadsheetml/2006/main" count="1649" uniqueCount="1101">
  <si>
    <t>공동주택</t>
  </si>
  <si>
    <t>철근콘크리트구조</t>
  </si>
  <si>
    <t>매매대금</t>
    <phoneticPr fontId="4" type="noConversion"/>
  </si>
  <si>
    <t>계약금</t>
    <phoneticPr fontId="4" type="noConversion"/>
  </si>
  <si>
    <t>11월</t>
  </si>
  <si>
    <t>30일</t>
  </si>
  <si>
    <t>중도금</t>
    <phoneticPr fontId="4" type="noConversion"/>
  </si>
  <si>
    <t>10월</t>
  </si>
  <si>
    <t>27일</t>
  </si>
  <si>
    <t>잔금</t>
    <phoneticPr fontId="4" type="noConversion"/>
  </si>
  <si>
    <t>31일</t>
  </si>
  <si>
    <t>주민등록번호</t>
  </si>
  <si>
    <t>사무소 소재지</t>
    <phoneticPr fontId="4" type="noConversion"/>
  </si>
  <si>
    <t>등록번호</t>
    <phoneticPr fontId="4" type="noConversion"/>
  </si>
  <si>
    <t>(인)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</si>
  <si>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</si>
  <si>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</si>
  <si>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</si>
  <si>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</si>
  <si>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</si>
  <si>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</si>
  <si>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</si>
  <si>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</si>
  <si>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</si>
  <si>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</si>
  <si>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</si>
  <si>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</si>
  <si>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</si>
  <si>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</si>
  <si>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</si>
  <si>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</si>
  <si>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</si>
  <si>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</si>
  <si>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</si>
  <si>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</si>
  <si>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</si>
  <si>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</si>
  <si>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</si>
  <si>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</si>
  <si>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</si>
  <si>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</si>
  <si>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</si>
  <si>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</si>
  <si>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</si>
  <si>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</si>
  <si>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</si>
  <si>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</si>
  <si>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</si>
  <si>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</si>
  <si>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</si>
  <si>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</si>
  <si>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</si>
  <si>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</si>
  <si>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</si>
  <si>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</si>
  <si>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</si>
  <si>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</si>
  <si>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</si>
  <si>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</si>
  <si>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</si>
  <si>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</si>
  <si>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</si>
  <si>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</si>
  <si>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</si>
  <si>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</si>
  <si>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</si>
  <si>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</si>
  <si>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</si>
  <si>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</si>
  <si>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</si>
  <si>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</si>
  <si>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</si>
  <si>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</si>
  <si>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</si>
  <si>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</si>
  <si>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</si>
  <si>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</si>
  <si>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</si>
  <si>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</si>
  <si>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</si>
  <si>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</si>
  <si>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</si>
  <si>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</si>
  <si>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</si>
  <si>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</si>
  <si>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</si>
  <si>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</si>
  <si>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</si>
  <si>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</si>
  <si>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</si>
  <si>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</si>
  <si>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</si>
  <si>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</si>
  <si>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</si>
  <si>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</si>
  <si>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</si>
  <si>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</si>
  <si>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</si>
  <si>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</si>
  <si>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</si>
  <si>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</si>
  <si>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</si>
  <si>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</si>
  <si>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</si>
  <si>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</si>
  <si>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</si>
  <si>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</si>
  <si>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</si>
  <si>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</si>
  <si>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</si>
  <si>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</si>
  <si>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</si>
  <si>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</si>
  <si>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</si>
  <si>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</si>
  <si>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</si>
  <si>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</si>
  <si>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</si>
  <si>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</si>
  <si>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</si>
  <si>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</si>
  <si>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</si>
  <si>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</si>
  <si>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</si>
  <si>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</si>
  <si>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</si>
  <si>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</si>
  <si>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</si>
  <si>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</si>
  <si>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</si>
  <si>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</si>
  <si>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</si>
  <si>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</si>
  <si>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</si>
  <si>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</si>
  <si>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</si>
  <si>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</si>
  <si>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</si>
  <si>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</si>
  <si>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</si>
  <si>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</si>
  <si>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</si>
  <si>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</si>
  <si>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</si>
  <si>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</si>
  <si>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</si>
  <si>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</si>
  <si>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</si>
  <si>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</si>
  <si>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</si>
  <si>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</si>
  <si>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</si>
  <si>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</si>
  <si>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</si>
  <si>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</si>
  <si>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</si>
  <si>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</si>
  <si>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</si>
  <si>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</si>
  <si>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</si>
  <si>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</si>
  <si>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</si>
  <si>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</si>
  <si>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</si>
  <si>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</si>
  <si>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</si>
  <si>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</si>
  <si>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</si>
  <si>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</si>
  <si>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</si>
  <si>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</si>
  <si>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</si>
  <si>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</si>
  <si>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</si>
  <si>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</si>
  <si>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</si>
  <si>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</si>
  <si>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</si>
  <si>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</si>
  <si>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</si>
  <si>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</si>
  <si>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</si>
  <si>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</si>
  <si>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</si>
  <si>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</si>
  <si>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</si>
  <si>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</si>
  <si>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</si>
  <si>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</si>
  <si>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</si>
  <si>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</si>
  <si>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</si>
  <si>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</si>
  <si>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</si>
  <si>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</si>
  <si>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</si>
  <si>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</si>
  <si>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</si>
  <si>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</si>
  <si>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</si>
  <si>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</si>
  <si>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</si>
  <si>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</si>
  <si>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</si>
  <si>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</si>
  <si>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</si>
  <si>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</si>
  <si>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</si>
  <si>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</si>
  <si>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</si>
  <si>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</si>
  <si>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</si>
  <si>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</si>
  <si>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</si>
  <si>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</si>
  <si>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</si>
  <si>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</si>
  <si>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</si>
  <si>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</si>
  <si>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</si>
  <si>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</si>
  <si>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</si>
  <si>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</si>
  <si>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</si>
  <si>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</si>
  <si>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</si>
  <si>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</si>
  <si>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</si>
  <si>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</si>
  <si>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</si>
  <si>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(서명 및 날인)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</si>
  <si>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</si>
  <si>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</si>
  <si>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</si>
  <si>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</si>
  <si>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</si>
  <si>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</si>
  <si>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</si>
  <si>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</si>
  <si>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</si>
  <si>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</si>
  <si>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</si>
  <si>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</si>
  <si>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</si>
  <si>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</si>
  <si>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</si>
  <si>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</si>
  <si>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</si>
  <si>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</si>
  <si>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</si>
  <si>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</si>
  <si>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</si>
  <si>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</si>
  <si>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</si>
  <si>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</si>
  <si>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</si>
  <si>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</si>
  <si>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</si>
  <si>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</si>
  <si>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</si>
  <si>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</si>
  <si>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</si>
  <si>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</si>
  <si>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</si>
  <si>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</si>
  <si>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</si>
  <si>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</si>
  <si>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</si>
  <si>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</si>
  <si>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</si>
  <si>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</si>
  <si>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</si>
  <si>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</si>
  <si>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</si>
  <si>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</si>
  <si>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</si>
  <si>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</si>
  <si>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</si>
  <si>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</si>
  <si>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</si>
  <si>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</si>
  <si>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</si>
  <si>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</si>
  <si>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</si>
  <si>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</si>
  <si>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</si>
  <si>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</si>
  <si>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</si>
  <si>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</si>
  <si>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</si>
  <si>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</si>
  <si>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</si>
  <si>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</si>
  <si>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</si>
  <si>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</si>
  <si>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</si>
  <si>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</si>
  <si>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</si>
  <si>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</si>
  <si>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</si>
  <si>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</si>
  <si>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</si>
  <si>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</si>
  <si>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</si>
  <si>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</si>
  <si>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</si>
  <si>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</si>
  <si>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</si>
  <si>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</si>
  <si>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</si>
  <si>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</si>
  <si>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</si>
  <si>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</si>
  <si>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</si>
  <si>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</si>
  <si>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</si>
  <si>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</si>
  <si>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</si>
  <si>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</si>
  <si>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</si>
  <si>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</si>
  <si>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</si>
  <si>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</si>
  <si>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</si>
  <si>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</si>
  <si>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</si>
  <si>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</si>
  <si>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</si>
  <si>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</si>
  <si>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</si>
  <si>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</si>
  <si>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</si>
  <si>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</si>
  <si>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</si>
  <si>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</si>
  <si>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</si>
  <si>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</si>
  <si>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</si>
  <si>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</si>
  <si>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</si>
  <si>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</si>
  <si>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</si>
  <si>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</si>
  <si>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</si>
  <si>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</si>
  <si>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</si>
  <si>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</si>
  <si>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</si>
  <si>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</si>
  <si>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</si>
  <si>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</si>
  <si>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</si>
  <si>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</si>
  <si>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</si>
  <si>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</si>
  <si>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</si>
  <si>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</si>
  <si>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</si>
  <si>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</si>
  <si>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</si>
  <si>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</si>
  <si>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</si>
  <si>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</si>
  <si>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</si>
  <si>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</si>
  <si>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</si>
  <si>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</si>
  <si>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</si>
  <si>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</si>
  <si>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</si>
  <si>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</si>
  <si>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</si>
  <si>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</si>
  <si>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</si>
  <si>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</si>
  <si>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</si>
  <si>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</si>
  <si>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</si>
  <si>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</si>
  <si>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</si>
  <si>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</si>
  <si>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</si>
  <si>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</si>
  <si>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</si>
  <si>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</si>
  <si>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</si>
  <si>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</si>
  <si>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</si>
  <si>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</si>
  <si>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</si>
  <si>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</si>
  <si>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</si>
  <si>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</si>
  <si>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</si>
  <si>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</si>
  <si>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</si>
  <si>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</si>
  <si>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</si>
  <si>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</si>
  <si>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</si>
  <si>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</si>
  <si>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</si>
  <si>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</si>
  <si>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</si>
  <si>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</si>
  <si>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</si>
  <si>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</si>
  <si>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</si>
  <si>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</si>
  <si>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</si>
  <si>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</si>
  <si>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</si>
  <si>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</si>
  <si>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</si>
  <si>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</si>
  <si>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</si>
  <si>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</si>
  <si>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</si>
  <si>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</si>
  <si>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</si>
  <si>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</si>
  <si>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</si>
  <si>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</si>
  <si>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</si>
  <si>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</si>
  <si>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</si>
  <si>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</si>
  <si>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</si>
  <si>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</si>
  <si>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</si>
  <si>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</si>
  <si>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</si>
  <si>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</si>
  <si>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</si>
  <si>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</si>
  <si>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</si>
  <si>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</si>
  <si>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</si>
  <si>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</si>
  <si>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</si>
  <si>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</si>
  <si>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</si>
  <si>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</si>
  <si>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</si>
  <si>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</si>
  <si>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</si>
  <si>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</si>
  <si>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</si>
  <si>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</si>
  <si>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</si>
  <si>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</si>
  <si>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</si>
  <si>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</si>
  <si>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</si>
  <si>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</si>
  <si>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</si>
  <si>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</si>
  <si>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</si>
  <si>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</si>
  <si>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</si>
  <si>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</si>
  <si>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</si>
  <si>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</si>
  <si>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</si>
  <si>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</si>
  <si>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</si>
  <si>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</si>
  <si>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</si>
  <si>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</si>
  <si>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</si>
  <si>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</si>
  <si>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</si>
  <si>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</si>
  <si>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</si>
  <si>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</si>
  <si>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</si>
  <si>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</si>
  <si>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</si>
  <si>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</si>
  <si>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</si>
  <si>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</si>
  <si>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</si>
  <si>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</si>
  <si>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</si>
  <si>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</si>
  <si>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</si>
  <si>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</si>
  <si>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</si>
  <si>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</si>
  <si>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</si>
  <si>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</si>
  <si>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</si>
  <si>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</si>
  <si>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</si>
  <si>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</si>
  <si>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</si>
  <si>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</si>
  <si>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</si>
  <si>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</si>
  <si>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</si>
  <si>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</si>
  <si>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</si>
  <si>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</si>
  <si>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</si>
  <si>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</si>
  <si>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</si>
  <si>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</si>
  <si>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</si>
  <si>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</si>
  <si>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</si>
  <si>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</si>
  <si>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</si>
  <si>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</si>
  <si>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</si>
  <si>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</si>
  <si>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</si>
  <si>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</si>
  <si>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</si>
  <si>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</si>
  <si>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</si>
  <si>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</si>
  <si>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</si>
  <si>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</si>
  <si>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</si>
  <si>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</si>
  <si>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</si>
  <si>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</si>
  <si>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</si>
  <si>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</si>
  <si>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</si>
  <si>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</si>
  <si>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</si>
  <si>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</si>
  <si>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</si>
  <si>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</si>
  <si>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</si>
  <si>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</si>
  <si>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</si>
  <si>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</si>
  <si>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</si>
  <si>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</si>
  <si>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</si>
  <si>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</si>
  <si>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</si>
  <si>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</si>
  <si>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</si>
  <si>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</si>
  <si>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</si>
  <si>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</si>
  <si>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</si>
  <si>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</si>
  <si>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</si>
  <si>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</si>
  <si>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</si>
  <si>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</si>
  <si>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</si>
  <si>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</si>
  <si>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</si>
  <si>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</si>
  <si>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</si>
  <si>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</si>
  <si>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</si>
  <si>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</si>
  <si>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</si>
  <si>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</si>
  <si>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보증금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</si>
  <si>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</si>
  <si>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</si>
  <si>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</si>
  <si>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</si>
  <si>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</si>
  <si>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</si>
  <si>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</si>
  <si>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</si>
  <si>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</si>
  <si>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</si>
  <si>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</si>
  <si>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</si>
  <si>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</si>
  <si>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</si>
  <si>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</si>
  <si>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</si>
  <si>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</si>
  <si>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</si>
  <si>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</si>
  <si>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</si>
  <si>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</si>
  <si>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</si>
  <si>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</si>
  <si>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</si>
  <si>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</si>
  <si>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</si>
  <si>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</si>
  <si>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</si>
  <si>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</si>
  <si>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</si>
  <si>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</si>
  <si>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</si>
  <si>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</si>
  <si>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</si>
  <si>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</si>
  <si>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</si>
  <si>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</si>
  <si>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</si>
  <si>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</si>
  <si>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</si>
  <si>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</si>
  <si>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</si>
  <si>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</si>
  <si>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</si>
  <si>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</si>
  <si>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</si>
  <si>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</si>
  <si>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</si>
  <si>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</si>
  <si>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</si>
  <si>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</si>
  <si>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</si>
  <si>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</si>
  <si>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</si>
  <si>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</si>
  <si>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</si>
  <si>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</si>
  <si>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</si>
  <si>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</si>
  <si>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</si>
  <si>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</si>
  <si>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</si>
  <si>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</si>
  <si>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</si>
  <si>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</si>
  <si>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</si>
  <si>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</si>
  <si>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</si>
  <si>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</si>
  <si>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</si>
  <si>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</si>
  <si>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</si>
  <si>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</si>
  <si>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</si>
  <si>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</si>
  <si>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</si>
  <si>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</si>
  <si>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</si>
  <si>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</si>
  <si>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</si>
  <si>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</si>
  <si>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</si>
  <si>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</si>
  <si>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</si>
  <si>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</si>
  <si>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</si>
  <si>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</si>
  <si>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</si>
  <si>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</si>
  <si>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</si>
  <si>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</si>
  <si>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</si>
  <si>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</si>
  <si>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</si>
  <si>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</si>
  <si>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</si>
  <si>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</si>
  <si>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</si>
  <si>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</si>
  <si>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</si>
  <si>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</si>
  <si>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</si>
  <si>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</si>
  <si>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</si>
  <si>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</si>
  <si>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</si>
  <si>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</si>
  <si>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</si>
  <si>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</si>
  <si>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</si>
  <si>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</si>
  <si>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</si>
  <si>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</si>
  <si>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</si>
  <si>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</si>
  <si>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</si>
  <si>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</si>
  <si>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</si>
  <si>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</si>
  <si>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</si>
  <si>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</si>
  <si>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</si>
  <si>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</si>
  <si>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</si>
  <si>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</si>
  <si>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</si>
  <si>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</si>
  <si>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</si>
  <si>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</si>
  <si>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</si>
  <si>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</si>
  <si>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</si>
  <si>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</si>
  <si>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</si>
  <si>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</si>
  <si>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</si>
  <si>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</si>
  <si>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</si>
  <si>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</si>
  <si>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</si>
  <si>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</si>
  <si>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</si>
  <si>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</si>
  <si>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</si>
  <si>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</si>
  <si>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</si>
  <si>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</si>
  <si>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</si>
  <si>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</si>
  <si>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</si>
  <si>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</si>
  <si>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</si>
  <si>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</si>
  <si>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</si>
  <si>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</si>
  <si>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</si>
  <si>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</si>
  <si>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</si>
  <si>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</si>
  <si>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</si>
  <si>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</si>
  <si>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</si>
  <si>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</si>
  <si>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</si>
  <si>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</si>
  <si>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</si>
  <si>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</si>
  <si>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</si>
  <si>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</si>
  <si>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</si>
  <si>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</si>
  <si>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</si>
  <si>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</si>
  <si>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</si>
  <si>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</si>
  <si>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</si>
  <si>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</si>
  <si>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</si>
  <si>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</si>
  <si>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</si>
  <si>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</si>
  <si>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</si>
  <si>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</si>
  <si>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</si>
  <si>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</si>
  <si>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</si>
  <si>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</si>
  <si>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</si>
  <si>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</si>
  <si>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</si>
  <si>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</si>
  <si>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</si>
  <si>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</si>
  <si>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</si>
  <si>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</si>
  <si>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</si>
  <si>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</si>
  <si>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</si>
  <si>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</si>
  <si>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</si>
  <si>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</si>
  <si>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</si>
  <si>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</si>
  <si>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</si>
  <si>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</si>
  <si>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</si>
  <si>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</si>
  <si>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</si>
  <si>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</si>
  <si>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</si>
  <si>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</si>
  <si>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</si>
  <si>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</si>
  <si>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</si>
  <si>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</si>
  <si>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</si>
  <si>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1쪽</t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</si>
  <si>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</si>
  <si>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</si>
  <si>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</si>
  <si>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</si>
  <si>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</si>
  <si>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</si>
  <si>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</si>
  <si>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</si>
  <si>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</si>
  <si>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</si>
  <si>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1쪽</t>
    <phoneticPr fontId="4" type="noConversion"/>
  </si>
  <si>
    <t>2쪽</t>
    <phoneticPr fontId="4" type="noConversion"/>
  </si>
  <si>
    <t>맨끝</t>
    <phoneticPr fontId="4" type="noConversion"/>
  </si>
  <si>
    <t>표준임대차계약서</t>
    <phoneticPr fontId="4" type="noConversion"/>
  </si>
  <si>
    <t>(6쪽 중 1쪽)</t>
    <phoneticPr fontId="4" type="noConversion"/>
  </si>
  <si>
    <t xml:space="preserve">계약일  : </t>
    <phoneticPr fontId="4" type="noConversion"/>
  </si>
  <si>
    <t>1. 계약 당사자</t>
    <phoneticPr fontId="4" type="noConversion"/>
  </si>
  <si>
    <t>임대사업자</t>
    <phoneticPr fontId="4" type="noConversion"/>
  </si>
  <si>
    <t>성명(법인명)</t>
    <phoneticPr fontId="4" type="noConversion"/>
  </si>
  <si>
    <t>임대사업자
등록번호</t>
    <phoneticPr fontId="4" type="noConversion"/>
  </si>
  <si>
    <t>성명(법인명)</t>
    <phoneticPr fontId="4" type="noConversion"/>
  </si>
  <si>
    <t>주소</t>
    <phoneticPr fontId="4" type="noConversion"/>
  </si>
  <si>
    <t>전화번호</t>
    <phoneticPr fontId="4" type="noConversion"/>
  </si>
  <si>
    <t>사무소 명칭</t>
    <phoneticPr fontId="4" type="noConversion"/>
  </si>
  <si>
    <t>대표자 성명</t>
    <phoneticPr fontId="4" type="noConversion"/>
  </si>
  <si>
    <t>등록번호</t>
    <phoneticPr fontId="4" type="noConversion"/>
  </si>
  <si>
    <t>개업공인
중개사</t>
    <phoneticPr fontId="4" type="noConversion"/>
  </si>
  <si>
    <t>(6쪽 중 2쪽)</t>
    <phoneticPr fontId="4" type="noConversion"/>
  </si>
  <si>
    <t>3. 민간임대주택의 표시</t>
    <phoneticPr fontId="4" type="noConversion"/>
  </si>
  <si>
    <t>주택 소재지</t>
    <phoneticPr fontId="4" type="noConversion"/>
  </si>
  <si>
    <t>주택 유형</t>
    <phoneticPr fontId="4" type="noConversion"/>
  </si>
  <si>
    <t>민간임대주택의 종류</t>
    <phoneticPr fontId="4" type="noConversion"/>
  </si>
  <si>
    <t>민간임대주택에 
딸린 부대시설·
복리시설의 종류</t>
    <phoneticPr fontId="4" type="noConversion"/>
  </si>
  <si>
    <t>민간임대주택
면적(㎡)</t>
    <phoneticPr fontId="4" type="noConversion"/>
  </si>
  <si>
    <t>아파트</t>
    <phoneticPr fontId="4" type="noConversion"/>
  </si>
  <si>
    <t>[</t>
  </si>
  <si>
    <t>]</t>
  </si>
  <si>
    <t>연립주택</t>
    <phoneticPr fontId="4" type="noConversion"/>
  </si>
  <si>
    <t>다세대주택</t>
    <phoneticPr fontId="4" type="noConversion"/>
  </si>
  <si>
    <t>다가구주택</t>
    <phoneticPr fontId="4" type="noConversion"/>
  </si>
  <si>
    <t>그 밖의 주택</t>
    <phoneticPr fontId="4" type="noConversion"/>
  </si>
  <si>
    <t>공용면적</t>
    <phoneticPr fontId="4" type="noConversion"/>
  </si>
  <si>
    <t>주거공용면적</t>
    <phoneticPr fontId="4" type="noConversion"/>
  </si>
  <si>
    <r>
      <t xml:space="preserve"> 그 밖의 공용면적
</t>
    </r>
    <r>
      <rPr>
        <sz val="9"/>
        <color theme="1"/>
        <rFont val="맑은 고딕"/>
        <family val="3"/>
        <charset val="129"/>
        <scheme val="minor"/>
      </rPr>
      <t>(지하주차장 면적을 포함한다)</t>
    </r>
    <phoneticPr fontId="4" type="noConversion"/>
  </si>
  <si>
    <t>합계</t>
    <phoneticPr fontId="4" type="noConversion"/>
  </si>
  <si>
    <t>공공지원</t>
  </si>
  <si>
    <t>장기일반</t>
    <phoneticPr fontId="4" type="noConversion"/>
  </si>
  <si>
    <t>건설</t>
    <phoneticPr fontId="4" type="noConversion"/>
  </si>
  <si>
    <t>매입</t>
    <phoneticPr fontId="4" type="noConversion"/>
  </si>
  <si>
    <t>임대의무
기간
개시일</t>
    <phoneticPr fontId="4" type="noConversion"/>
  </si>
  <si>
    <t>없음</t>
    <phoneticPr fontId="4" type="noConversion"/>
  </si>
  <si>
    <t>있음</t>
    <phoneticPr fontId="4" type="noConversion"/>
  </si>
  <si>
    <t>-설정금액:</t>
    <phoneticPr fontId="4" type="noConversion"/>
  </si>
  <si>
    <t>-설정일자:</t>
    <phoneticPr fontId="4" type="noConversion"/>
  </si>
  <si>
    <t>4. 계약조건</t>
    <phoneticPr fontId="4" type="noConversion"/>
  </si>
  <si>
    <t>구분</t>
    <phoneticPr fontId="4" type="noConversion"/>
  </si>
  <si>
    <t>금액</t>
    <phoneticPr fontId="4" type="noConversion"/>
  </si>
  <si>
    <t>임대보증금</t>
    <phoneticPr fontId="4" type="noConversion"/>
  </si>
  <si>
    <t>월임대료</t>
    <phoneticPr fontId="4" type="noConversion"/>
  </si>
  <si>
    <t>~</t>
    <phoneticPr fontId="4" type="noConversion"/>
  </si>
  <si>
    <t>임대차
계약기간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</si>
  <si>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</si>
  <si>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</si>
  <si>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</si>
  <si>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계좌번호</t>
    <phoneticPr fontId="4" type="noConversion"/>
  </si>
  <si>
    <t>은행</t>
    <phoneticPr fontId="4" type="noConversion"/>
  </si>
  <si>
    <t>예금주</t>
    <phoneticPr fontId="4" type="noConversion"/>
  </si>
  <si>
    <t>은행</t>
    <phoneticPr fontId="4" type="noConversion"/>
  </si>
  <si>
    <t xml:space="preserve">우리은행 </t>
    <phoneticPr fontId="4" type="noConversion"/>
  </si>
  <si>
    <t xml:space="preserve">신한은행 </t>
    <phoneticPr fontId="4" type="noConversion"/>
  </si>
  <si>
    <t xml:space="preserve">하나은행 </t>
    <phoneticPr fontId="4" type="noConversion"/>
  </si>
  <si>
    <t>우체국</t>
    <phoneticPr fontId="4" type="noConversion"/>
  </si>
  <si>
    <t xml:space="preserve">SC제일은행 </t>
    <phoneticPr fontId="4" type="noConversion"/>
  </si>
  <si>
    <t xml:space="preserve">IBK기업은행 </t>
    <phoneticPr fontId="4" type="noConversion"/>
  </si>
  <si>
    <t xml:space="preserve">NH농협 </t>
    <phoneticPr fontId="4" type="noConversion"/>
  </si>
  <si>
    <t>KB국민은행</t>
    <phoneticPr fontId="4" type="noConversion"/>
  </si>
  <si>
    <t>새마을금고</t>
    <phoneticPr fontId="4" type="noConversion"/>
  </si>
  <si>
    <t>직접입력</t>
    <phoneticPr fontId="4" type="noConversion"/>
  </si>
  <si>
    <t>신협</t>
    <phoneticPr fontId="4" type="noConversion"/>
  </si>
  <si>
    <t>부터</t>
    <phoneticPr fontId="4" type="noConversion"/>
  </si>
  <si>
    <t>까지로한다.</t>
    <phoneticPr fontId="4" type="noConversion"/>
  </si>
  <si>
    <t>(6쪽 중 3쪽)</t>
    <phoneticPr fontId="4" type="noConversion"/>
  </si>
  <si>
    <t>(6쪽 중 6쪽)</t>
    <phoneticPr fontId="4" type="noConversion"/>
  </si>
  <si>
    <t>5. 개인정보의 제3자 제공 동의서</t>
    <phoneticPr fontId="4" type="noConversion"/>
  </si>
  <si>
    <t>임대사업자는 「개인정보 보호법」 제17조에 따라 등록임대주택에 관한 정보제공에 필요한 개인정보를 아래와 같이 임차인의 동의를 받아 제공합니다. 이 경우 개인정보를 제공받은 자가 해당 개인정보를 이용하여 임차인에게 연락할 수 있음을 알려드립니다.</t>
    <phoneticPr fontId="4" type="noConversion"/>
  </si>
  <si>
    <t>▪ 제공받는 자: 국토교통부장관, 시장·군수·구청장</t>
    <phoneticPr fontId="4" type="noConversion"/>
  </si>
  <si>
    <t>▪ 개인정보 항목: 성명, 주소, 전화번호</t>
    <phoneticPr fontId="4" type="noConversion"/>
  </si>
  <si>
    <r>
      <t xml:space="preserve">▪ 제공 목적: </t>
    </r>
    <r>
      <rPr>
        <b/>
        <u/>
        <sz val="10"/>
        <color theme="1"/>
        <rFont val="맑은 고딕"/>
        <family val="3"/>
        <charset val="129"/>
        <scheme val="minor"/>
      </rPr>
      <t>등록임대주택에 관한 정보제공을 위한 우편물 발송, 문자 발송 등 지원 관련</t>
    </r>
    <phoneticPr fontId="4" type="noConversion"/>
  </si>
  <si>
    <r>
      <t xml:space="preserve">▪ 보유 및 이용 기간: </t>
    </r>
    <r>
      <rPr>
        <b/>
        <u/>
        <sz val="10"/>
        <color theme="1"/>
        <rFont val="맑은 고딕"/>
        <family val="3"/>
        <charset val="129"/>
        <scheme val="minor"/>
      </rPr>
      <t>임대차계약 종료일까지</t>
    </r>
    <phoneticPr fontId="4" type="noConversion"/>
  </si>
  <si>
    <t xml:space="preserve">  본인의 개인정보를 제3자 제공에 동의합니다.</t>
    <phoneticPr fontId="4" type="noConversion"/>
  </si>
  <si>
    <t>※ 임차인은 본 개인정보 제공에 대한 동의를 거부할 수 있으며, 이 경우 임차인 권리, 등록임대주택에 관한 정보제공이 제한됩니다.</t>
    <phoneticPr fontId="4" type="noConversion"/>
  </si>
  <si>
    <t xml:space="preserve">임차인 성명 : </t>
    <phoneticPr fontId="4" type="noConversion"/>
  </si>
  <si>
    <t>주소
(대표 사무소 소재지)</t>
    <phoneticPr fontId="4" type="noConversion"/>
  </si>
  <si>
    <t>3쪽</t>
    <phoneticPr fontId="4" type="noConversion"/>
  </si>
  <si>
    <t>4쪽</t>
    <phoneticPr fontId="4" type="noConversion"/>
  </si>
  <si>
    <t>5쪽</t>
    <phoneticPr fontId="4" type="noConversion"/>
  </si>
  <si>
    <t>6쪽</t>
    <phoneticPr fontId="4" type="noConversion"/>
  </si>
  <si>
    <t>별지</t>
    <phoneticPr fontId="4" type="noConversion"/>
  </si>
  <si>
    <t>별지-민간임대주택의 표시</t>
    <phoneticPr fontId="4" type="noConversion"/>
  </si>
  <si>
    <t>별지-특약</t>
    <phoneticPr fontId="4" type="noConversion"/>
  </si>
  <si>
    <t>http://www.nsdi.go.kr/lxportal/?menuno=4085</t>
    <phoneticPr fontId="4" type="noConversion"/>
  </si>
  <si>
    <t>주거전용면적</t>
    <phoneticPr fontId="4" type="noConversion"/>
  </si>
  <si>
    <t>합계</t>
    <phoneticPr fontId="4" type="noConversion"/>
  </si>
  <si>
    <t>http://www.juso.go.kr/openIndexPage.do</t>
    <phoneticPr fontId="4" type="noConversion"/>
  </si>
  <si>
    <t>담보물건의종류</t>
    <phoneticPr fontId="4" type="noConversion"/>
  </si>
  <si>
    <t>저당권</t>
    <phoneticPr fontId="4" type="noConversion"/>
  </si>
  <si>
    <t>가등기담보권</t>
    <phoneticPr fontId="4" type="noConversion"/>
  </si>
  <si>
    <t>양도담보권</t>
    <phoneticPr fontId="4" type="noConversion"/>
  </si>
  <si>
    <t>매도담보권</t>
    <phoneticPr fontId="4" type="noConversion"/>
  </si>
  <si>
    <t>유치권</t>
    <phoneticPr fontId="4" type="noConversion"/>
  </si>
  <si>
    <t>질권</t>
    <phoneticPr fontId="4" type="noConversion"/>
  </si>
  <si>
    <t>근저당권</t>
    <phoneticPr fontId="4" type="noConversion"/>
  </si>
  <si>
    <t>직접입력</t>
    <phoneticPr fontId="4" type="noConversion"/>
  </si>
  <si>
    <t>***이 하 여 백***</t>
    <phoneticPr fontId="4" type="noConversion"/>
  </si>
  <si>
    <t>등록번호표준계약서</t>
    <phoneticPr fontId="4" type="noConversion"/>
  </si>
  <si>
    <t>직접입력</t>
    <phoneticPr fontId="4" type="noConversion"/>
  </si>
  <si>
    <t>=</t>
    <phoneticPr fontId="4" type="noConversion"/>
  </si>
  <si>
    <t>대</t>
  </si>
  <si>
    <t>1쪽</t>
    <phoneticPr fontId="4" type="noConversion"/>
  </si>
  <si>
    <t>주거전용면적</t>
    <phoneticPr fontId="4" type="noConversion"/>
  </si>
  <si>
    <t>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</si>
  <si>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   </t>
    </r>
    <phoneticPr fontId="4" type="noConversion"/>
  </si>
  <si>
    <t>날짜년도</t>
    <phoneticPr fontId="4" type="noConversion"/>
  </si>
  <si>
    <t>직접입력</t>
    <phoneticPr fontId="4" type="noConversion"/>
  </si>
  <si>
    <t>임대차계약-생략</t>
    <phoneticPr fontId="4" type="noConversion"/>
  </si>
  <si>
    <t>별지-중개사무소 추가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</si>
  <si>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</si>
  <si>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</si>
  <si>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</si>
  <si>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</si>
  <si>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직접입력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</si>
  <si>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</si>
  <si>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</si>
  <si>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</si>
  <si>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r>
      <rPr>
        <b/>
        <sz val="10"/>
        <color rgb="FF000000"/>
        <rFont val="돋움체"/>
        <family val="3"/>
        <charset val="129"/>
      </rPr>
      <t xml:space="preserve">2. </t>
    </r>
    <r>
      <rPr>
        <b/>
        <sz val="10"/>
        <color rgb="FF000000"/>
        <rFont val="맑은 고딕"/>
        <family val="3"/>
        <charset val="129"/>
        <scheme val="minor"/>
      </rPr>
      <t>공인중개사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개업공인중개사가 계약서를 작성하는 경우 해당</t>
    </r>
    <r>
      <rPr>
        <sz val="10"/>
        <color rgb="FF000000"/>
        <rFont val="돋움체"/>
        <family val="3"/>
        <charset val="129"/>
      </rPr>
      <t>)</t>
    </r>
    <phoneticPr fontId="4" type="noConversion"/>
  </si>
  <si>
    <t>(서명 또는 인)</t>
    <phoneticPr fontId="4" type="noConversion"/>
  </si>
  <si>
    <t>(서명 또는 인)</t>
    <phoneticPr fontId="4" type="noConversion"/>
  </si>
  <si>
    <t>그 밖의 유형</t>
    <phoneticPr fontId="4" type="noConversion"/>
  </si>
  <si>
    <t xml:space="preserve">[                     </t>
    <phoneticPr fontId="4" type="noConversion"/>
  </si>
  <si>
    <t>]</t>
    <phoneticPr fontId="4" type="noConversion"/>
  </si>
  <si>
    <t>(</t>
    <phoneticPr fontId="4" type="noConversion"/>
  </si>
  <si>
    <t>)</t>
    <phoneticPr fontId="4" type="noConversion"/>
  </si>
  <si>
    <t>선순위담보권 등 
권리관계
설정 여부</t>
    <phoneticPr fontId="4" type="noConversion"/>
  </si>
  <si>
    <t>-선순위 담보권 등 권리관계의 종류:</t>
    <phoneticPr fontId="4" type="noConversion"/>
  </si>
  <si>
    <t>국세ㆍ지방세 체납사실</t>
    <phoneticPr fontId="4" type="noConversion"/>
  </si>
  <si>
    <t xml:space="preserve">   ③ 임차인은 제1항과 제2항에 따른 임대보증금을 이자 없이 임대사업자에게 예치한다.</t>
    <phoneticPr fontId="4" type="noConversion"/>
  </si>
  <si>
    <t>② 임차인은 제1항의 임대보증금에 대하여 아래와 같이 임대사업자에게 지급하기로 한다.</t>
  </si>
  <si>
    <t>은 계약 시에 지급</t>
  </si>
  <si>
    <t>에 지급</t>
  </si>
  <si>
    <t>은</t>
    <phoneticPr fontId="4" type="noConversion"/>
  </si>
  <si>
    <t>은</t>
    <phoneticPr fontId="4" type="noConversion"/>
  </si>
  <si>
    <r>
      <t>제</t>
    </r>
    <r>
      <rPr>
        <b/>
        <sz val="10"/>
        <color rgb="FF000000"/>
        <rFont val="돋움체"/>
        <family val="3"/>
        <charset val="129"/>
      </rPr>
      <t>6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임차인의 금지행위</t>
    </r>
    <r>
      <rPr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임차인은 다음 각 호의 어느 하나에 해당하는 행위를 해서는 안 된다</t>
    </r>
    <r>
      <rPr>
        <sz val="10"/>
        <color rgb="FF000000"/>
        <rFont val="돋움체"/>
        <family val="3"/>
        <charset val="129"/>
      </rPr>
      <t>.</t>
    </r>
  </si>
  <si>
    <r>
      <t xml:space="preserve">1. </t>
    </r>
    <r>
      <rPr>
        <sz val="10"/>
        <color rgb="FF000000"/>
        <rFont val="맑은 고딕"/>
        <family val="3"/>
        <charset val="129"/>
        <scheme val="minor"/>
      </rPr>
      <t xml:space="preserve">임대사업자의 동의 없이 </t>
    </r>
    <r>
      <rPr>
        <b/>
        <sz val="10"/>
        <color rgb="FF000000"/>
        <rFont val="맑은 고딕"/>
        <family val="3"/>
        <charset val="129"/>
        <scheme val="minor"/>
      </rPr>
      <t>무단으로 임차권을 양도하거나 민간임대주택을 타인에게 전대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</si>
  <si>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2. </t>
    </r>
    <r>
      <rPr>
        <sz val="10"/>
        <color rgb="FF000000"/>
        <rFont val="맑은 고딕"/>
        <family val="3"/>
        <charset val="129"/>
        <scheme val="minor"/>
      </rPr>
      <t xml:space="preserve">민간임대주택 및 그 부대시설을 </t>
    </r>
    <r>
      <rPr>
        <b/>
        <sz val="10"/>
        <color rgb="FF000000"/>
        <rFont val="맑은 고딕"/>
        <family val="3"/>
        <charset val="129"/>
        <scheme val="minor"/>
      </rPr>
      <t>개축ㆍ증축 또는 변경하거나 본래의 용도가 아닌 용도로 사용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</si>
  <si>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3. </t>
    </r>
    <r>
      <rPr>
        <sz val="10"/>
        <color rgb="FF000000"/>
        <rFont val="맑은 고딕"/>
        <family val="3"/>
        <charset val="129"/>
        <scheme val="minor"/>
      </rPr>
      <t xml:space="preserve">민간임대주택 및 그 부대시설을 </t>
    </r>
    <r>
      <rPr>
        <b/>
        <sz val="10"/>
        <color rgb="FF000000"/>
        <rFont val="맑은 고딕"/>
        <family val="3"/>
        <charset val="129"/>
        <scheme val="minor"/>
      </rPr>
      <t>파손 또는 멸실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</si>
  <si>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4. </t>
    </r>
    <r>
      <rPr>
        <sz val="10"/>
        <color rgb="FF000000"/>
        <rFont val="맑은 고딕"/>
        <family val="3"/>
        <charset val="129"/>
        <scheme val="minor"/>
      </rPr>
      <t xml:space="preserve">민간임대주택 및 그 부대시설의 유지ㆍ관리를 위하여 </t>
    </r>
    <r>
      <rPr>
        <b/>
        <sz val="10"/>
        <color rgb="FF000000"/>
        <rFont val="맑은 고딕"/>
        <family val="3"/>
        <charset val="129"/>
        <scheme val="minor"/>
      </rPr>
      <t>임대사업자와 임차인이 합의한 사항을 위반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</si>
  <si>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>제</t>
    </r>
    <r>
      <rPr>
        <b/>
        <sz val="10"/>
        <color rgb="FF000000"/>
        <rFont val="돋움체"/>
        <family val="3"/>
        <charset val="129"/>
      </rPr>
      <t>7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임차인의 의무</t>
    </r>
    <r>
      <rPr>
        <b/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임차인은 위 주택을 선량한 관리자로서 유지ㆍ관리해야 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</si>
  <si>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8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민간임대주택 관리의 범위</t>
    </r>
    <r>
      <rPr>
        <b/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 xml:space="preserve">위 주택의 </t>
    </r>
    <r>
      <rPr>
        <b/>
        <sz val="10"/>
        <color rgb="FF000000"/>
        <rFont val="맑은 고딕"/>
        <family val="3"/>
        <charset val="129"/>
        <scheme val="minor"/>
      </rPr>
      <t>공용부분과 그 부대시설 및 복리시설은 임대사업자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또는 임대사업자가 지정한 주택관리업자가 관리하고</t>
    </r>
    <r>
      <rPr>
        <sz val="10"/>
        <color rgb="FF000000"/>
        <rFont val="돋움체"/>
        <family val="3"/>
        <charset val="129"/>
      </rPr>
      <t xml:space="preserve">, </t>
    </r>
    <r>
      <rPr>
        <b/>
        <sz val="10"/>
        <color rgb="FF000000"/>
        <rFont val="맑은 고딕"/>
        <family val="3"/>
        <charset val="129"/>
        <scheme val="minor"/>
      </rPr>
      <t>주택과 그 내부시설은 임차인이 관리</t>
    </r>
    <r>
      <rPr>
        <sz val="10"/>
        <color rgb="FF000000"/>
        <rFont val="맑은 고딕"/>
        <family val="3"/>
        <charset val="129"/>
        <scheme val="minor"/>
      </rPr>
      <t>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</si>
  <si>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9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민간임대주택의 수선ㆍ유지 및 보수의 한계</t>
    </r>
    <r>
      <rPr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 xml:space="preserve">① 위 주택의 </t>
    </r>
    <r>
      <rPr>
        <b/>
        <sz val="10"/>
        <color rgb="FF000000"/>
        <rFont val="맑은 고딕"/>
        <family val="3"/>
        <charset val="129"/>
        <scheme val="minor"/>
      </rPr>
      <t>보수와 수선은 임대사업자의 부담</t>
    </r>
    <r>
      <rPr>
        <sz val="10"/>
        <color rgb="FF000000"/>
        <rFont val="맑은 고딕"/>
        <family val="3"/>
        <charset val="129"/>
        <scheme val="minor"/>
      </rPr>
      <t>으로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하되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 xml:space="preserve">위 주택의 전용부분과 그 내부시설물을 </t>
    </r>
    <r>
      <rPr>
        <b/>
        <sz val="10"/>
        <color rgb="FF000000"/>
        <rFont val="맑은 고딕"/>
        <family val="3"/>
        <charset val="129"/>
        <scheme val="minor"/>
      </rPr>
      <t>임차인이 파손하거나 멸실한 부분 또는 소모성 자재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 xml:space="preserve">「공동주택관리법 시행규칙」 별표 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 xml:space="preserve">의 장기수선계획의 수립기준상 수선주기가 </t>
    </r>
    <r>
      <rPr>
        <sz val="10"/>
        <color rgb="FF000000"/>
        <rFont val="돋움체"/>
        <family val="3"/>
        <charset val="129"/>
      </rPr>
      <t>6</t>
    </r>
    <r>
      <rPr>
        <sz val="10"/>
        <color rgb="FF000000"/>
        <rFont val="맑은 고딕"/>
        <family val="3"/>
        <charset val="129"/>
        <scheme val="minor"/>
      </rPr>
      <t>년 이내인 자재를 말한다</t>
    </r>
    <r>
      <rPr>
        <sz val="10"/>
        <color rgb="FF000000"/>
        <rFont val="돋움체"/>
        <family val="3"/>
        <charset val="129"/>
      </rPr>
      <t>)</t>
    </r>
    <r>
      <rPr>
        <b/>
        <sz val="10"/>
        <color rgb="FF000000"/>
        <rFont val="맑은 고딕"/>
        <family val="3"/>
        <charset val="129"/>
        <scheme val="minor"/>
      </rPr>
      <t>의 보수주기에서의 보수 또는 수선은 임차인의 부담</t>
    </r>
    <r>
      <rPr>
        <sz val="10"/>
        <color rgb="FF000000"/>
        <rFont val="맑은 고딕"/>
        <family val="3"/>
        <charset val="129"/>
        <scheme val="minor"/>
      </rPr>
      <t>으로 한다</t>
    </r>
    <r>
      <rPr>
        <sz val="10"/>
        <color rgb="FF000000"/>
        <rFont val="돋움체"/>
        <family val="3"/>
        <charset val="129"/>
      </rPr>
      <t>.</t>
    </r>
  </si>
  <si>
    <r>
      <t>② 제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항에 따른 소모성 자재와 소모성 자재 외의 소모성 자재의 종류와 그 종류별 보수주기는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특약으로 따로 정할 수 있다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다만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벽지ㆍ장판ㆍ전등기구 및 콘센트의 보수주기는 다음 각 호에 따른다</t>
    </r>
    <r>
      <rPr>
        <sz val="10"/>
        <color rgb="FF000000"/>
        <rFont val="돋움체"/>
        <family val="3"/>
        <charset val="129"/>
      </rPr>
      <t>.</t>
    </r>
  </si>
  <si>
    <r>
      <t xml:space="preserve">1. </t>
    </r>
    <r>
      <rPr>
        <b/>
        <sz val="10"/>
        <color rgb="FF000000"/>
        <rFont val="맑은 고딕"/>
        <family val="3"/>
        <charset val="129"/>
        <scheme val="minor"/>
      </rPr>
      <t>벽지 및 장판</t>
    </r>
    <r>
      <rPr>
        <b/>
        <sz val="10"/>
        <color rgb="FF000000"/>
        <rFont val="돋움체"/>
        <family val="3"/>
        <charset val="129"/>
      </rPr>
      <t>:</t>
    </r>
    <r>
      <rPr>
        <sz val="10"/>
        <color rgb="FF000000"/>
        <rFont val="돋움체"/>
        <family val="3"/>
        <charset val="129"/>
      </rPr>
      <t xml:space="preserve"> 10</t>
    </r>
    <r>
      <rPr>
        <sz val="10"/>
        <color rgb="FF000000"/>
        <rFont val="맑은 고딕"/>
        <family val="3"/>
        <charset val="129"/>
        <scheme val="minor"/>
      </rPr>
      <t>년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 xml:space="preserve">변색ㆍ훼손ㆍ오염 등이 심한 경우에는 </t>
    </r>
    <r>
      <rPr>
        <sz val="10"/>
        <color rgb="FF000000"/>
        <rFont val="돋움체"/>
        <family val="3"/>
        <charset val="129"/>
      </rPr>
      <t>6</t>
    </r>
    <r>
      <rPr>
        <sz val="10"/>
        <color rgb="FF000000"/>
        <rFont val="맑은 고딕"/>
        <family val="3"/>
        <charset val="129"/>
        <scheme val="minor"/>
      </rPr>
      <t>년으로 하며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적치물의 제거에 임차인이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협조한 경우만 해당한다</t>
    </r>
    <r>
      <rPr>
        <sz val="10"/>
        <color rgb="FF000000"/>
        <rFont val="돋움체"/>
        <family val="3"/>
        <charset val="129"/>
      </rPr>
      <t xml:space="preserve">) </t>
    </r>
  </si>
  <si>
    <r>
      <t xml:space="preserve">2. </t>
    </r>
    <r>
      <rPr>
        <b/>
        <sz val="10"/>
        <color rgb="FF000000"/>
        <rFont val="맑은 고딕"/>
        <family val="3"/>
        <charset val="129"/>
        <scheme val="minor"/>
      </rPr>
      <t>전등기구 및 콘센트</t>
    </r>
    <r>
      <rPr>
        <b/>
        <sz val="10"/>
        <color rgb="FF000000"/>
        <rFont val="돋움체"/>
        <family val="3"/>
        <charset val="129"/>
      </rPr>
      <t xml:space="preserve">: </t>
    </r>
    <r>
      <rPr>
        <sz val="10"/>
        <color rgb="FF000000"/>
        <rFont val="돋움체"/>
        <family val="3"/>
        <charset val="129"/>
      </rPr>
      <t>10</t>
    </r>
    <r>
      <rPr>
        <sz val="10"/>
        <color rgb="FF000000"/>
        <rFont val="맑은 고딕"/>
        <family val="3"/>
        <charset val="129"/>
        <scheme val="minor"/>
      </rPr>
      <t>년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다만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훼손 등을 이유로 안전상의 위험이 우려되는 경우에는 조기 교체해야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한다</t>
    </r>
    <r>
      <rPr>
        <sz val="10"/>
        <color rgb="FF000000"/>
        <rFont val="돋움체"/>
        <family val="3"/>
        <charset val="129"/>
      </rPr>
      <t>.</t>
    </r>
  </si>
  <si>
    <t>(6쪽 중 4쪽)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</si>
  <si>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  <scheme val="minor"/>
      </rPr>
      <t>거짓이나 그 밖의 부정한 방법으로 민간임대주택을 임대받은 경우</t>
    </r>
  </si>
  <si>
    <r>
      <t xml:space="preserve">2. </t>
    </r>
    <r>
      <rPr>
        <sz val="10"/>
        <color rgb="FF000000"/>
        <rFont val="맑은 고딕"/>
        <family val="3"/>
        <charset val="129"/>
        <scheme val="minor"/>
      </rPr>
      <t>임대사업자의 귀책사유 없이 「민간임대주택에 관한 특별법 시행령」 제</t>
    </r>
    <r>
      <rPr>
        <sz val="10"/>
        <color rgb="FF000000"/>
        <rFont val="돋움체"/>
        <family val="3"/>
        <charset val="129"/>
      </rPr>
      <t>34</t>
    </r>
    <r>
      <rPr>
        <sz val="10"/>
        <color rgb="FF000000"/>
        <rFont val="맑은 고딕"/>
        <family val="3"/>
        <charset val="129"/>
        <scheme val="minor"/>
      </rPr>
      <t>조제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항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 xml:space="preserve">각 호의 시점으로부터 </t>
    </r>
    <r>
      <rPr>
        <sz val="10"/>
        <color rgb="FF000000"/>
        <rFont val="돋움체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개월 이내에 입주하지 않은 경우</t>
    </r>
    <r>
      <rPr>
        <sz val="10"/>
        <color rgb="FF000000"/>
        <rFont val="돋움체"/>
        <family val="3"/>
        <charset val="129"/>
      </rPr>
      <t xml:space="preserve">. </t>
    </r>
  </si>
  <si>
    <r>
      <t xml:space="preserve">3. </t>
    </r>
    <r>
      <rPr>
        <sz val="10"/>
        <color rgb="FF000000"/>
        <rFont val="맑은 고딕"/>
        <family val="3"/>
        <charset val="129"/>
        <scheme val="minor"/>
      </rPr>
      <t xml:space="preserve">월임대료를 </t>
    </r>
    <r>
      <rPr>
        <sz val="10"/>
        <color rgb="FF000000"/>
        <rFont val="돋움체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개월 이상 연속하여 연체한 경우</t>
    </r>
  </si>
  <si>
    <r>
      <t xml:space="preserve">4. </t>
    </r>
    <r>
      <rPr>
        <sz val="10"/>
        <color rgb="FF000000"/>
        <rFont val="맑은 고딕"/>
        <family val="3"/>
        <charset val="129"/>
        <scheme val="minor"/>
      </rPr>
      <t>민간임대주택 및 그 부대시설을 임대사업자의 동의를 받지 않고 개축ㆍ증축 또는 변경하거나 본래의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 xml:space="preserve">용도가 아닌 용도로 사용한 경우 </t>
    </r>
  </si>
  <si>
    <r>
      <t xml:space="preserve">5. </t>
    </r>
    <r>
      <rPr>
        <sz val="10"/>
        <color rgb="FF000000"/>
        <rFont val="맑은 고딕"/>
        <family val="3"/>
        <charset val="129"/>
        <scheme val="minor"/>
      </rPr>
      <t>민간임대주택 및 그 부대시설을 고의로 파손 또는 멸실한 경우</t>
    </r>
  </si>
  <si>
    <r>
      <t xml:space="preserve">6. </t>
    </r>
    <r>
      <rPr>
        <sz val="10"/>
        <color rgb="FF000000"/>
        <rFont val="맑은 고딕"/>
        <family val="3"/>
        <charset val="129"/>
        <scheme val="minor"/>
      </rPr>
      <t>공공지원민간임대주택의 임차인이 다음 각 목의 어느 하나에 해당하게 된 경우</t>
    </r>
  </si>
  <si>
    <r>
      <t>가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임차인의 자산 또는 소득이 「민간임대주택에 관한 특별법 시행규칙」 제</t>
    </r>
    <r>
      <rPr>
        <sz val="10"/>
        <color rgb="FF000000"/>
        <rFont val="돋움체"/>
        <family val="3"/>
        <charset val="129"/>
      </rPr>
      <t>14</t>
    </r>
    <r>
      <rPr>
        <sz val="10"/>
        <color rgb="FF000000"/>
        <rFont val="맑은 고딕"/>
        <family val="3"/>
        <charset val="129"/>
        <scheme val="minor"/>
      </rPr>
      <t>조의</t>
    </r>
    <r>
      <rPr>
        <sz val="10"/>
        <color rgb="FF000000"/>
        <rFont val="돋움체"/>
        <family val="3"/>
        <charset val="129"/>
      </rPr>
      <t xml:space="preserve">3 </t>
    </r>
    <r>
      <rPr>
        <sz val="10"/>
        <color rgb="FF000000"/>
        <rFont val="맑은 고딕"/>
        <family val="3"/>
        <charset val="129"/>
        <scheme val="minor"/>
      </rPr>
      <t>및 제</t>
    </r>
    <r>
      <rPr>
        <sz val="10"/>
        <color rgb="FF000000"/>
        <rFont val="돋움체"/>
        <family val="3"/>
        <charset val="129"/>
      </rPr>
      <t>14</t>
    </r>
    <r>
      <rPr>
        <sz val="10"/>
        <color rgb="FF000000"/>
        <rFont val="맑은 고딕"/>
        <family val="3"/>
        <charset val="129"/>
        <scheme val="minor"/>
      </rPr>
      <t>조의</t>
    </r>
    <r>
      <rPr>
        <sz val="10"/>
        <color rgb="FF000000"/>
        <rFont val="돋움체"/>
        <family val="3"/>
        <charset val="129"/>
      </rPr>
      <t>7</t>
    </r>
    <r>
      <rPr>
        <sz val="10"/>
        <color rgb="FF000000"/>
        <rFont val="맑은 고딕"/>
        <family val="3"/>
        <charset val="129"/>
        <scheme val="minor"/>
      </rPr>
      <t>에 따른 요건을 초과하는 경우</t>
    </r>
  </si>
  <si>
    <r>
      <t>나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임대차계약 기간 중 주택을 소유하게 된 경우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다만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다음의 어느 하나에 해당하는 경우는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제외한다</t>
    </r>
    <r>
      <rPr>
        <sz val="10"/>
        <color rgb="FF000000"/>
        <rFont val="돋움체"/>
        <family val="3"/>
        <charset val="129"/>
      </rPr>
      <t xml:space="preserve">. </t>
    </r>
  </si>
  <si>
    <r>
      <t xml:space="preserve">1) </t>
    </r>
    <r>
      <rPr>
        <sz val="10"/>
        <color rgb="FF000000"/>
        <rFont val="맑은 고딕"/>
        <family val="3"/>
        <charset val="129"/>
        <scheme val="minor"/>
      </rPr>
      <t xml:space="preserve">상속ㆍ판결 또는 혼인 등 그 밖의 부득이한 사유로 주택을 소유하게 된 경우로서 임대차계약이 해제ㆍ해지되거나 재계약이 거절될 수 있다는 내용을 통보받은 날부터 </t>
    </r>
    <r>
      <rPr>
        <sz val="10"/>
        <color rgb="FF000000"/>
        <rFont val="돋움체"/>
        <family val="3"/>
        <charset val="129"/>
      </rPr>
      <t>6</t>
    </r>
    <r>
      <rPr>
        <sz val="10"/>
        <color rgb="FF000000"/>
        <rFont val="맑은 고딕"/>
        <family val="3"/>
        <charset val="129"/>
        <scheme val="minor"/>
      </rPr>
      <t>개월 이내에 해당 주택을 처분하는 경우</t>
    </r>
  </si>
  <si>
    <r>
      <t xml:space="preserve">2) </t>
    </r>
    <r>
      <rPr>
        <sz val="10"/>
        <color rgb="FF000000"/>
        <rFont val="맑은 고딕"/>
        <family val="3"/>
        <charset val="129"/>
        <scheme val="minor"/>
      </rPr>
      <t xml:space="preserve">혼인 등의 사유로 주택을 소유하게 된 세대구성원이 소유권을 취득한 날부터 </t>
    </r>
    <r>
      <rPr>
        <sz val="10"/>
        <color rgb="FF000000"/>
        <rFont val="돋움체"/>
        <family val="3"/>
        <charset val="129"/>
      </rPr>
      <t>14</t>
    </r>
    <r>
      <rPr>
        <sz val="10"/>
        <color rgb="FF000000"/>
        <rFont val="맑은 고딕"/>
        <family val="3"/>
        <charset val="129"/>
        <scheme val="minor"/>
      </rPr>
      <t>일 이내에 전출신고를 하여 세대가 분리된 경우</t>
    </r>
  </si>
  <si>
    <r>
      <t xml:space="preserve">3) </t>
    </r>
    <r>
      <rPr>
        <sz val="10"/>
        <color rgb="FF000000"/>
        <rFont val="맑은 고딕"/>
        <family val="3"/>
        <charset val="129"/>
        <scheme val="minor"/>
      </rPr>
      <t>공공지원민간임대주택의 입주자를 선정하고 남은 공공지원민간임대주택에 대하여 선착순의 방법으로 입주자로 선정된 경우</t>
    </r>
  </si>
  <si>
    <r>
      <t xml:space="preserve">7. </t>
    </r>
    <r>
      <rPr>
        <sz val="10"/>
        <color rgb="FF000000"/>
        <rFont val="맑은 고딕"/>
        <family val="3"/>
        <charset val="129"/>
        <scheme val="minor"/>
      </rPr>
      <t>「민간임대주택에 관한 특별법」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제</t>
    </r>
    <r>
      <rPr>
        <sz val="10"/>
        <color rgb="FF000000"/>
        <rFont val="돋움체"/>
        <family val="3"/>
        <charset val="129"/>
      </rPr>
      <t>42</t>
    </r>
    <r>
      <rPr>
        <sz val="10"/>
        <color rgb="FF000000"/>
        <rFont val="맑은 고딕"/>
        <family val="3"/>
        <charset val="129"/>
        <scheme val="minor"/>
      </rPr>
      <t>조의</t>
    </r>
    <r>
      <rPr>
        <sz val="10"/>
        <color rgb="FF000000"/>
        <rFont val="돋움체"/>
        <family val="3"/>
        <charset val="129"/>
      </rPr>
      <t>2</t>
    </r>
    <r>
      <rPr>
        <sz val="10"/>
        <color rgb="FF000000"/>
        <rFont val="맑은 고딕"/>
        <family val="3"/>
        <charset val="129"/>
        <scheme val="minor"/>
      </rPr>
      <t>에 따라 임차인이 공공지원민간임대주택 또는 공공임대주택에 중복하여 입주한 것으로 확인된 경우</t>
    </r>
  </si>
  <si>
    <r>
      <t xml:space="preserve">8. </t>
    </r>
    <r>
      <rPr>
        <sz val="10"/>
        <color rgb="FF000000"/>
        <rFont val="맑은 고딕"/>
        <family val="3"/>
        <charset val="129"/>
        <scheme val="minor"/>
      </rPr>
      <t>그 밖에 이 표준임대차계약서상의 의무를 위반한 경우</t>
    </r>
  </si>
  <si>
    <r>
      <t>② 임차인은 다음 각 호의 어느 하나에 해당하는 경우에 이 계약을 해제 또는 해지할 수 있다</t>
    </r>
    <r>
      <rPr>
        <sz val="10"/>
        <color rgb="FF000000"/>
        <rFont val="돋움체"/>
        <family val="3"/>
        <charset val="129"/>
      </rPr>
      <t xml:space="preserve">. </t>
    </r>
  </si>
  <si>
    <r>
      <t xml:space="preserve">1. </t>
    </r>
    <r>
      <rPr>
        <sz val="10"/>
        <color rgb="FF000000"/>
        <rFont val="맑은 고딕"/>
        <family val="3"/>
        <charset val="129"/>
        <scheme val="minor"/>
      </rPr>
      <t>특별자치도지사ㆍ특별자치시장ㆍ시장ㆍ군수ㆍ구청장이 민간임대주택에 거주하기 곤란할 정도의 중대한 하자가 있다고 인정하는 경우</t>
    </r>
  </si>
  <si>
    <r>
      <t xml:space="preserve">2. </t>
    </r>
    <r>
      <rPr>
        <sz val="10"/>
        <color rgb="FF000000"/>
        <rFont val="맑은 고딕"/>
        <family val="3"/>
        <charset val="129"/>
        <scheme val="minor"/>
      </rPr>
      <t>임대사업자가 임차인의 의사에 반하여 민간임대주택의 부대시설ㆍ복리시설을 파손시킨 경우</t>
    </r>
  </si>
  <si>
    <r>
      <t xml:space="preserve">3. </t>
    </r>
    <r>
      <rPr>
        <sz val="10"/>
        <color rgb="FF000000"/>
        <rFont val="맑은 고딕"/>
        <family val="3"/>
        <charset val="129"/>
        <scheme val="minor"/>
      </rPr>
      <t xml:space="preserve">임대사업자의 귀책사유로 입주지정기간이 끝난 날부터 </t>
    </r>
    <r>
      <rPr>
        <sz val="10"/>
        <color rgb="FF000000"/>
        <rFont val="돋움체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개월 이내에 입주할 수 없는 경우</t>
    </r>
  </si>
  <si>
    <r>
      <t xml:space="preserve">4. </t>
    </r>
    <r>
      <rPr>
        <sz val="10"/>
        <color rgb="FF000000"/>
        <rFont val="맑은 고딕"/>
        <family val="3"/>
        <charset val="129"/>
        <scheme val="minor"/>
      </rPr>
      <t>임대사업자가 이 표준임대차계약서상의 의무를 위반한 경우</t>
    </r>
  </si>
  <si>
    <r>
      <t>제</t>
    </r>
    <r>
      <rPr>
        <b/>
        <sz val="10"/>
        <color rgb="FF000000"/>
        <rFont val="돋움체"/>
        <family val="3"/>
        <charset val="129"/>
      </rPr>
      <t>11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임대보증금의 반환</t>
    </r>
    <r>
      <rPr>
        <b/>
        <sz val="10"/>
        <color rgb="FF000000"/>
        <rFont val="돋움체"/>
        <family val="3"/>
        <charset val="129"/>
      </rPr>
      <t>)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 xml:space="preserve">① 임차인이 임대사업자에게 예치한 </t>
    </r>
    <r>
      <rPr>
        <b/>
        <sz val="10"/>
        <color rgb="FF000000"/>
        <rFont val="맑은 고딕"/>
        <family val="3"/>
        <charset val="129"/>
        <scheme val="minor"/>
      </rPr>
      <t>임대보증금은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 xml:space="preserve">이 계약이 끝나거나 해제 또는 해지되어 </t>
    </r>
    <r>
      <rPr>
        <b/>
        <sz val="10"/>
        <color rgb="FF000000"/>
        <rFont val="맑은 고딕"/>
        <family val="3"/>
        <charset val="129"/>
        <scheme val="minor"/>
      </rPr>
      <t>임차인이 임대사업자에게 주택을 명도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明渡</t>
    </r>
    <r>
      <rPr>
        <b/>
        <sz val="10"/>
        <color rgb="FF000000"/>
        <rFont val="돋움체"/>
        <family val="3"/>
        <charset val="129"/>
      </rPr>
      <t>)</t>
    </r>
    <r>
      <rPr>
        <b/>
        <sz val="10"/>
        <color rgb="FF000000"/>
        <rFont val="맑은 고딕"/>
        <family val="3"/>
        <charset val="129"/>
        <scheme val="minor"/>
      </rPr>
      <t>함과 동시에 반환</t>
    </r>
    <r>
      <rPr>
        <sz val="10"/>
        <color rgb="FF000000"/>
        <rFont val="맑은 고딕"/>
        <family val="3"/>
        <charset val="129"/>
        <scheme val="minor"/>
      </rPr>
      <t>한다</t>
    </r>
    <r>
      <rPr>
        <sz val="10"/>
        <color rgb="FF000000"/>
        <rFont val="돋움체"/>
        <family val="3"/>
        <charset val="129"/>
      </rPr>
      <t>.</t>
    </r>
  </si>
  <si>
    <r>
      <t>② 제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항에 따라 반환할 경우 임대사업자는 주택 및 내부 일체에 대한 점검을 실시한 후 임차인이 임대사업자에게 내야 할 임대료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관리비 등 모든 납부금액과 제</t>
    </r>
    <r>
      <rPr>
        <sz val="10"/>
        <color rgb="FF000000"/>
        <rFont val="돋움체"/>
        <family val="3"/>
        <charset val="129"/>
      </rPr>
      <t>9</t>
    </r>
    <r>
      <rPr>
        <sz val="10"/>
        <color rgb="FF000000"/>
        <rFont val="맑은 고딕"/>
        <family val="3"/>
        <charset val="129"/>
        <scheme val="minor"/>
      </rPr>
      <t>조제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항에 따른 임차인의 수선유지 불이행에 따른 보수비 및 특약으로 정한 위약금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불법거주에 따른 배상금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손해금 등 임차인의 채무를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임대보증금에서 우선 공제하고 그 잔액을 반환한다</t>
    </r>
    <r>
      <rPr>
        <sz val="10"/>
        <color rgb="FF000000"/>
        <rFont val="돋움체"/>
        <family val="3"/>
        <charset val="129"/>
      </rPr>
      <t>.</t>
    </r>
  </si>
  <si>
    <r>
      <t>③ 임차인은 위 주택을 임대사업자에게 명도할 때까지 사용한 전기ㆍ수도ㆍ가스 등의 사용료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납부시효가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끝나지 않은 것을 말한다</t>
    </r>
    <r>
      <rPr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지급 영수증을 임대사업자에게 제시 또는 예치해야 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</si>
  <si>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12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임대보증금 보증</t>
    </r>
    <r>
      <rPr>
        <b/>
        <sz val="10"/>
        <color rgb="FF000000"/>
        <rFont val="돋움체"/>
        <family val="3"/>
        <charset val="129"/>
      </rPr>
      <t>)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① 임대사업자가 「민간임대주택에 관한 특별법」 제</t>
    </r>
    <r>
      <rPr>
        <sz val="10"/>
        <color rgb="FF000000"/>
        <rFont val="돋움체"/>
        <family val="3"/>
        <charset val="129"/>
      </rPr>
      <t>49</t>
    </r>
    <r>
      <rPr>
        <sz val="10"/>
        <color rgb="FF000000"/>
        <rFont val="맑은 고딕"/>
        <family val="3"/>
        <charset val="129"/>
        <scheme val="minor"/>
      </rPr>
      <t xml:space="preserve">조에 따라 </t>
    </r>
    <r>
      <rPr>
        <b/>
        <sz val="10"/>
        <color rgb="FF000000"/>
        <rFont val="맑은 고딕"/>
        <family val="3"/>
        <charset val="129"/>
        <scheme val="minor"/>
      </rPr>
      <t>임대보증금 보증에 가입</t>
    </r>
    <r>
      <rPr>
        <sz val="10"/>
        <color rgb="FF000000"/>
        <rFont val="맑은 고딕"/>
        <family val="3"/>
        <charset val="129"/>
        <scheme val="minor"/>
      </rPr>
      <t>을 한 경우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같은 법 시행령 제</t>
    </r>
    <r>
      <rPr>
        <sz val="10"/>
        <color rgb="FF000000"/>
        <rFont val="돋움체"/>
        <family val="3"/>
        <charset val="129"/>
      </rPr>
      <t>40</t>
    </r>
    <r>
      <rPr>
        <sz val="10"/>
        <color rgb="FF000000"/>
        <rFont val="맑은 고딕"/>
        <family val="3"/>
        <charset val="129"/>
        <scheme val="minor"/>
      </rPr>
      <t xml:space="preserve">조에 따라 </t>
    </r>
    <r>
      <rPr>
        <b/>
        <sz val="10"/>
        <color rgb="FF000000"/>
        <rFont val="맑은 고딕"/>
        <family val="3"/>
        <charset val="129"/>
        <scheme val="minor"/>
      </rPr>
      <t xml:space="preserve">보증수수료의 </t>
    </r>
    <r>
      <rPr>
        <b/>
        <sz val="10"/>
        <color rgb="FF000000"/>
        <rFont val="돋움체"/>
        <family val="3"/>
        <charset val="129"/>
      </rPr>
      <t>75</t>
    </r>
    <r>
      <rPr>
        <b/>
        <sz val="10"/>
        <color rgb="FF000000"/>
        <rFont val="맑은 고딕"/>
        <family val="3"/>
        <charset val="129"/>
        <scheme val="minor"/>
      </rPr>
      <t>퍼센트는 임대사업자가 부담</t>
    </r>
    <r>
      <rPr>
        <sz val="10"/>
        <color rgb="FF000000"/>
        <rFont val="맑은 고딕"/>
        <family val="3"/>
        <charset val="129"/>
        <scheme val="minor"/>
      </rPr>
      <t>하고</t>
    </r>
    <r>
      <rPr>
        <sz val="10"/>
        <color rgb="FF000000"/>
        <rFont val="돋움체"/>
        <family val="3"/>
        <charset val="129"/>
      </rPr>
      <t xml:space="preserve">, </t>
    </r>
    <r>
      <rPr>
        <b/>
        <sz val="10"/>
        <color rgb="FF000000"/>
        <rFont val="돋움체"/>
        <family val="3"/>
        <charset val="129"/>
      </rPr>
      <t>25</t>
    </r>
    <r>
      <rPr>
        <b/>
        <sz val="10"/>
        <color rgb="FF000000"/>
        <rFont val="맑은 고딕"/>
        <family val="3"/>
        <charset val="129"/>
        <scheme val="minor"/>
      </rPr>
      <t>퍼센트는</t>
    </r>
    <r>
      <rPr>
        <b/>
        <sz val="10"/>
        <color rgb="FF000000"/>
        <rFont val="돋움체"/>
        <family val="3"/>
        <charset val="129"/>
      </rPr>
      <t xml:space="preserve"> </t>
    </r>
    <r>
      <rPr>
        <b/>
        <sz val="10"/>
        <color rgb="FF000000"/>
        <rFont val="맑은 고딕"/>
        <family val="3"/>
        <charset val="129"/>
        <scheme val="minor"/>
      </rPr>
      <t>임차인이 부담</t>
    </r>
    <r>
      <rPr>
        <sz val="10"/>
        <color rgb="FF000000"/>
        <rFont val="맑은 고딕"/>
        <family val="3"/>
        <charset val="129"/>
        <scheme val="minor"/>
      </rPr>
      <t>한다</t>
    </r>
    <r>
      <rPr>
        <sz val="10"/>
        <color rgb="FF000000"/>
        <rFont val="돋움체"/>
        <family val="3"/>
        <charset val="129"/>
      </rPr>
      <t xml:space="preserve">. </t>
    </r>
    <r>
      <rPr>
        <b/>
        <sz val="10"/>
        <color rgb="FF000000"/>
        <rFont val="맑은 고딕"/>
        <family val="3"/>
        <charset val="129"/>
        <scheme val="minor"/>
      </rPr>
      <t>부담 금액의 징수 방법ㆍ절차ㆍ기한에 관한 사항은 특약</t>
    </r>
    <r>
      <rPr>
        <sz val="10"/>
        <color rgb="FF000000"/>
        <rFont val="맑은 고딕"/>
        <family val="3"/>
        <charset val="129"/>
        <scheme val="minor"/>
      </rPr>
      <t>으로 정할 수 있다</t>
    </r>
    <r>
      <rPr>
        <sz val="10"/>
        <color rgb="FF000000"/>
        <rFont val="돋움체"/>
        <family val="3"/>
        <charset val="129"/>
      </rPr>
      <t>.</t>
    </r>
  </si>
  <si>
    <t>(6쪽 중 5쪽)</t>
    <phoneticPr fontId="4" type="noConversion"/>
  </si>
  <si>
    <r>
      <t>제</t>
    </r>
    <r>
      <rPr>
        <b/>
        <sz val="10"/>
        <color rgb="FF000000"/>
        <rFont val="돋움체"/>
        <family val="3"/>
        <charset val="129"/>
      </rPr>
      <t>13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민간임대주택의 양도</t>
    </r>
    <r>
      <rPr>
        <b/>
        <sz val="10"/>
        <color rgb="FF000000"/>
        <rFont val="돋움체"/>
        <family val="3"/>
        <charset val="129"/>
      </rPr>
      <t>)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① 임대사업자가 임대의무기간 경과 후 위 주택을</t>
    </r>
    <r>
      <rPr>
        <b/>
        <sz val="10"/>
        <color rgb="FF000000"/>
        <rFont val="돋움체"/>
        <family val="3"/>
        <charset val="129"/>
      </rPr>
      <t xml:space="preserve"> </t>
    </r>
    <r>
      <rPr>
        <b/>
        <sz val="10"/>
        <color rgb="FF000000"/>
        <rFont val="맑은 고딕"/>
        <family val="3"/>
        <charset val="129"/>
        <scheme val="minor"/>
      </rPr>
      <t>임차인에게 양도할</t>
    </r>
    <r>
      <rPr>
        <b/>
        <sz val="10"/>
        <color rgb="FF000000"/>
        <rFont val="돋움체"/>
        <family val="3"/>
        <charset val="129"/>
      </rPr>
      <t xml:space="preserve"> </t>
    </r>
    <r>
      <rPr>
        <b/>
        <sz val="10"/>
        <color rgb="FF000000"/>
        <rFont val="맑은 고딕"/>
        <family val="3"/>
        <charset val="129"/>
        <scheme val="minor"/>
      </rPr>
      <t>경우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 xml:space="preserve">위 주택의 양도 등에 관한 사항은 </t>
    </r>
    <r>
      <rPr>
        <b/>
        <sz val="10"/>
        <color rgb="FF000000"/>
        <rFont val="맑은 고딕"/>
        <family val="3"/>
        <charset val="129"/>
        <scheme val="minor"/>
      </rPr>
      <t>특약으로 정한 바</t>
    </r>
    <r>
      <rPr>
        <sz val="10"/>
        <color rgb="FF000000"/>
        <rFont val="맑은 고딕"/>
        <family val="3"/>
        <charset val="129"/>
        <scheme val="minor"/>
      </rPr>
      <t>에 따른다</t>
    </r>
    <r>
      <rPr>
        <sz val="10"/>
        <color rgb="FF000000"/>
        <rFont val="돋움체"/>
        <family val="3"/>
        <charset val="129"/>
      </rPr>
      <t>.</t>
    </r>
  </si>
  <si>
    <r>
      <t>② 임대사업자가 「민간임대주택에 관한 특별법」 제</t>
    </r>
    <r>
      <rPr>
        <sz val="10"/>
        <color rgb="FF000000"/>
        <rFont val="돋움체"/>
        <family val="3"/>
        <charset val="129"/>
      </rPr>
      <t>43</t>
    </r>
    <r>
      <rPr>
        <sz val="10"/>
        <color rgb="FF000000"/>
        <rFont val="맑은 고딕"/>
        <family val="3"/>
        <charset val="129"/>
        <scheme val="minor"/>
      </rPr>
      <t>조제</t>
    </r>
    <r>
      <rPr>
        <sz val="10"/>
        <color rgb="FF000000"/>
        <rFont val="돋움체"/>
        <family val="3"/>
        <charset val="129"/>
      </rPr>
      <t>2</t>
    </r>
    <r>
      <rPr>
        <sz val="10"/>
        <color rgb="FF000000"/>
        <rFont val="맑은 고딕"/>
        <family val="3"/>
        <charset val="129"/>
        <scheme val="minor"/>
      </rPr>
      <t>항에 따라 위 주택을 다른 임대사업자에게 양도하는 경우에는 양수도계약서에서 양도받는 자는 양도하는 자의 임대사업자로서의 지위를 포괄적으로 승계한다는 뜻을 분명하게 밝혀야 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</si>
  <si>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14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임대사업자의 설명의무</t>
    </r>
    <r>
      <rPr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 xml:space="preserve">①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「민간임대주택에 관한 특별법」 제</t>
    </r>
    <r>
      <rPr>
        <sz val="10"/>
        <color rgb="FF000000"/>
        <rFont val="돋움체"/>
        <family val="3"/>
        <charset val="129"/>
      </rPr>
      <t>48</t>
    </r>
    <r>
      <rPr>
        <sz val="10"/>
        <color rgb="FF000000"/>
        <rFont val="맑은 고딕"/>
        <family val="3"/>
        <charset val="129"/>
        <scheme val="minor"/>
      </rPr>
      <t xml:space="preserve">조에 따라 </t>
    </r>
    <r>
      <rPr>
        <b/>
        <sz val="10"/>
        <color rgb="FF000000"/>
        <rFont val="맑은 고딕"/>
        <family val="3"/>
        <charset val="129"/>
        <scheme val="minor"/>
      </rPr>
      <t>임대차계약을 체결하거나 월임대료를 임대보증금으로 전환하는 등 계약내용을 변경하는 경우</t>
    </r>
    <r>
      <rPr>
        <sz val="10"/>
        <color rgb="FF000000"/>
        <rFont val="맑은 고딕"/>
        <family val="3"/>
        <charset val="129"/>
        <scheme val="minor"/>
      </rPr>
      <t xml:space="preserve">에는 다음 각 호의 사항을 </t>
    </r>
    <r>
      <rPr>
        <b/>
        <sz val="10"/>
        <color rgb="FF000000"/>
        <rFont val="맑은 고딕"/>
        <family val="3"/>
        <charset val="129"/>
        <scheme val="minor"/>
      </rPr>
      <t>임차인이 이해할 수 있도록 설명</t>
    </r>
    <r>
      <rPr>
        <sz val="10"/>
        <color rgb="FF000000"/>
        <rFont val="맑은 고딕"/>
        <family val="3"/>
        <charset val="129"/>
        <scheme val="minor"/>
      </rPr>
      <t>하고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 xml:space="preserve">등기사항증명서 등 </t>
    </r>
    <r>
      <rPr>
        <b/>
        <sz val="10"/>
        <color rgb="FF000000"/>
        <rFont val="맑은 고딕"/>
        <family val="3"/>
        <charset val="129"/>
        <scheme val="minor"/>
      </rPr>
      <t>설명의 근거자료를 제시</t>
    </r>
    <r>
      <rPr>
        <sz val="10"/>
        <color rgb="FF000000"/>
        <rFont val="맑은 고딕"/>
        <family val="3"/>
        <charset val="129"/>
        <scheme val="minor"/>
      </rPr>
      <t>해야 한다</t>
    </r>
    <r>
      <rPr>
        <sz val="10"/>
        <color rgb="FF000000"/>
        <rFont val="돋움체"/>
        <family val="3"/>
        <charset val="129"/>
      </rPr>
      <t>.</t>
    </r>
  </si>
  <si>
    <r>
      <t xml:space="preserve">1. </t>
    </r>
    <r>
      <rPr>
        <sz val="10"/>
        <color rgb="FF000000"/>
        <rFont val="맑은 고딕"/>
        <family val="3"/>
        <charset val="129"/>
        <scheme val="minor"/>
      </rPr>
      <t>임대보증금 보증가입에 관한 사항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「민간임대주택에 관한 특별법」 제</t>
    </r>
    <r>
      <rPr>
        <sz val="10"/>
        <color rgb="FF000000"/>
        <rFont val="돋움체"/>
        <family val="3"/>
        <charset val="129"/>
      </rPr>
      <t>49</t>
    </r>
    <r>
      <rPr>
        <sz val="10"/>
        <color rgb="FF000000"/>
        <rFont val="맑은 고딕"/>
        <family val="3"/>
        <charset val="129"/>
        <scheme val="minor"/>
      </rPr>
      <t>조에 따른 임대보증금 보증가입 의무대상 주택에 한정한다</t>
    </r>
    <r>
      <rPr>
        <sz val="10"/>
        <color rgb="FF000000"/>
        <rFont val="돋움체"/>
        <family val="3"/>
        <charset val="129"/>
      </rPr>
      <t>)</t>
    </r>
  </si>
  <si>
    <r>
      <t>가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해당 민간임대주택의 임대보증금 보증대상액 및 보증기간에 관한 사항</t>
    </r>
  </si>
  <si>
    <r>
      <t>나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임대보증금 보증 가입에 드는 보증수수료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 xml:space="preserve">이하 </t>
    </r>
    <r>
      <rPr>
        <sz val="10"/>
        <color rgb="FF000000"/>
        <rFont val="돋움체"/>
        <family val="3"/>
        <charset val="129"/>
      </rPr>
      <t>"</t>
    </r>
    <r>
      <rPr>
        <sz val="10"/>
        <color rgb="FF000000"/>
        <rFont val="맑은 고딕"/>
        <family val="3"/>
        <charset val="129"/>
        <scheme val="minor"/>
      </rPr>
      <t>보증수수료</t>
    </r>
    <r>
      <rPr>
        <sz val="10"/>
        <color rgb="FF000000"/>
        <rFont val="돋움체"/>
        <family val="3"/>
        <charset val="129"/>
      </rPr>
      <t>"</t>
    </r>
    <r>
      <rPr>
        <sz val="10"/>
        <color rgb="FF000000"/>
        <rFont val="맑은 고딕"/>
        <family val="3"/>
        <charset val="129"/>
        <scheme val="minor"/>
      </rPr>
      <t>라 한다</t>
    </r>
    <r>
      <rPr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산정방법 및 금액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임대보증금과 임차인의 보증수수료 분담비율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임차인이 부담해야 할 보증수수료의 납부방법에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관한 사항</t>
    </r>
  </si>
  <si>
    <r>
      <t>다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보증기간 중 임대차계약이 해지ㆍ해제되거나 임대보증금의 증감이 있는 경우에 보증수수료의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환급 또는 추가 납부에 관한 사항</t>
    </r>
  </si>
  <si>
    <r>
      <t>라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임대차 계약기간 중 보증기간이 만료되는 경우에 재가입에 관한 사항</t>
    </r>
  </si>
  <si>
    <r>
      <t xml:space="preserve">2. </t>
    </r>
    <r>
      <rPr>
        <sz val="10"/>
        <color rgb="FF000000"/>
        <rFont val="맑은 고딕"/>
        <family val="3"/>
        <charset val="129"/>
        <scheme val="minor"/>
      </rPr>
      <t>민간임대주택의 선순위 담보권 등 권리관계에 관한 사항</t>
    </r>
  </si>
  <si>
    <r>
      <t>가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민간임대주택에 설정된 제한물권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압류ㆍ가압류ㆍ가처분 등에 관한 사항</t>
    </r>
  </si>
  <si>
    <r>
      <t>나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임대사업자의 국세ㆍ지방세 체납에 관한 사항</t>
    </r>
  </si>
  <si>
    <r>
      <t xml:space="preserve">3. </t>
    </r>
    <r>
      <rPr>
        <sz val="10"/>
        <color rgb="FF000000"/>
        <rFont val="맑은 고딕"/>
        <family val="3"/>
        <charset val="129"/>
        <scheme val="minor"/>
      </rPr>
      <t>임대의무기간 중 남아 있는 기간</t>
    </r>
  </si>
  <si>
    <r>
      <t xml:space="preserve">4. </t>
    </r>
    <r>
      <rPr>
        <sz val="10"/>
        <color rgb="FF000000"/>
        <rFont val="맑은 고딕"/>
        <family val="3"/>
        <charset val="129"/>
        <scheme val="minor"/>
      </rPr>
      <t>「민간임대주택에 관한 특별법」 제</t>
    </r>
    <r>
      <rPr>
        <sz val="10"/>
        <color rgb="FF000000"/>
        <rFont val="돋움체"/>
        <family val="3"/>
        <charset val="129"/>
      </rPr>
      <t>44</t>
    </r>
    <r>
      <rPr>
        <sz val="10"/>
        <color rgb="FF000000"/>
        <rFont val="맑은 고딕"/>
        <family val="3"/>
        <charset val="129"/>
        <scheme val="minor"/>
      </rPr>
      <t>조제</t>
    </r>
    <r>
      <rPr>
        <sz val="10"/>
        <color rgb="FF000000"/>
        <rFont val="돋움체"/>
        <family val="3"/>
        <charset val="129"/>
      </rPr>
      <t>2</t>
    </r>
    <r>
      <rPr>
        <sz val="10"/>
        <color rgb="FF000000"/>
        <rFont val="맑은 고딕"/>
        <family val="3"/>
        <charset val="129"/>
        <scheme val="minor"/>
      </rPr>
      <t>항에 따른 임대료 증액 제한에 관한 사항</t>
    </r>
  </si>
  <si>
    <r>
      <t xml:space="preserve">5. </t>
    </r>
    <r>
      <rPr>
        <sz val="10"/>
        <color rgb="FF000000"/>
        <rFont val="맑은 고딕"/>
        <family val="3"/>
        <charset val="129"/>
        <scheme val="minor"/>
      </rPr>
      <t>「민간임대주택에 관한 특별법」 제</t>
    </r>
    <r>
      <rPr>
        <sz val="10"/>
        <color rgb="FF000000"/>
        <rFont val="돋움체"/>
        <family val="3"/>
        <charset val="129"/>
      </rPr>
      <t>45</t>
    </r>
    <r>
      <rPr>
        <sz val="10"/>
        <color rgb="FF000000"/>
        <rFont val="맑은 고딕"/>
        <family val="3"/>
        <charset val="129"/>
        <scheme val="minor"/>
      </rPr>
      <t>조에 따른 임대차계약의 해제ㆍ해지 등에 관한 사항</t>
    </r>
  </si>
  <si>
    <r>
      <t>② 임차인은 임대사업자로부터 제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항의 사항에 대한 설명을 듣고 이해했음을 아래와 같이 확인한다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</si>
  <si>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15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소송</t>
    </r>
    <r>
      <rPr>
        <b/>
        <sz val="10"/>
        <color rgb="FF000000"/>
        <rFont val="돋움체"/>
        <family val="3"/>
        <charset val="129"/>
      </rPr>
      <t>)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이 계약에 관한 소송의 관할 법원은 임대사업자와 임차인이 합의하여 결정하는 관할법원으로 하며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임대사업자와 임차인 간에 합의가 이루어지지 않은 경우에는 위 주택 소재지를 관할하는 법원으로 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</si>
  <si>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16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중개대상물의 확인ㆍ설명</t>
    </r>
    <r>
      <rPr>
        <b/>
        <sz val="10"/>
        <color rgb="FF000000"/>
        <rFont val="돋움체"/>
        <family val="3"/>
        <charset val="129"/>
      </rPr>
      <t>)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개업공인중개사가 임대차계약서를 작성하는 경우에는 중개대상물확인ㆍ설명서를 작성하고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업무보증 관계증서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공제증서 등</t>
    </r>
    <r>
      <rPr>
        <sz val="10"/>
        <color rgb="FF000000"/>
        <rFont val="돋움체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사본을 첨부하여 임대차계약을 체결할 때 임대사업자와 임차인에게 교부한다</t>
    </r>
    <r>
      <rPr>
        <sz val="10"/>
        <color rgb="FF000000"/>
        <rFont val="돋움체"/>
        <family val="3"/>
        <charset val="129"/>
      </rPr>
      <t>.</t>
    </r>
  </si>
  <si>
    <r>
      <t>제</t>
    </r>
    <r>
      <rPr>
        <b/>
        <sz val="10"/>
        <color rgb="FF000000"/>
        <rFont val="돋움체"/>
        <family val="3"/>
        <charset val="129"/>
      </rPr>
      <t>17</t>
    </r>
    <r>
      <rPr>
        <b/>
        <sz val="10"/>
        <color rgb="FF000000"/>
        <rFont val="맑은 고딕"/>
        <family val="3"/>
        <charset val="129"/>
        <scheme val="minor"/>
      </rPr>
      <t>조</t>
    </r>
    <r>
      <rPr>
        <b/>
        <sz val="10"/>
        <color rgb="FF000000"/>
        <rFont val="돋움체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특약</t>
    </r>
    <r>
      <rPr>
        <b/>
        <sz val="10"/>
        <color rgb="FF000000"/>
        <rFont val="돋움체"/>
        <family val="3"/>
        <charset val="129"/>
      </rPr>
      <t>)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임대사업자와 임차인은 제</t>
    </r>
    <r>
      <rPr>
        <sz val="10"/>
        <color rgb="FF000000"/>
        <rFont val="돋움체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조부터</t>
    </r>
    <r>
      <rPr>
        <b/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제</t>
    </r>
    <r>
      <rPr>
        <sz val="10"/>
        <color rgb="FF000000"/>
        <rFont val="돋움체"/>
        <family val="3"/>
        <charset val="129"/>
      </rPr>
      <t>15</t>
    </r>
    <r>
      <rPr>
        <sz val="10"/>
        <color rgb="FF000000"/>
        <rFont val="맑은 고딕"/>
        <family val="3"/>
        <charset val="129"/>
        <scheme val="minor"/>
      </rPr>
      <t>조까지에서 규정한 사항 외에 필요한 사항에 대해서는</t>
    </r>
    <r>
      <rPr>
        <sz val="10"/>
        <color rgb="FF000000"/>
        <rFont val="돋움체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따로 특약으로 정할 수 있다</t>
    </r>
    <r>
      <rPr>
        <sz val="10"/>
        <color rgb="FF000000"/>
        <rFont val="돋움체"/>
        <family val="3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다만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특약의 내용은 「약관의 규제에 관한 법률」을 위반해서는 안 된다</t>
    </r>
    <r>
      <rPr>
        <sz val="10"/>
        <color rgb="FF000000"/>
        <rFont val="돋움체"/>
        <family val="3"/>
        <charset val="129"/>
      </rPr>
      <t xml:space="preserve">. </t>
    </r>
  </si>
  <si>
    <r>
      <t>◈ 주택월세 소득공제 안내
근로소득이 있는 거주자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일용근로자는 제외한다</t>
    </r>
    <r>
      <rPr>
        <sz val="10"/>
        <color rgb="FF000000"/>
        <rFont val="돋움체"/>
        <family val="3"/>
        <charset val="129"/>
      </rPr>
      <t>)</t>
    </r>
    <r>
      <rPr>
        <sz val="10"/>
        <color rgb="FF000000"/>
        <rFont val="맑은 고딕"/>
        <family val="3"/>
        <charset val="129"/>
        <scheme val="minor"/>
      </rPr>
      <t>는 「소득세법」 및 「조세특례제한법」에 따라 주택월세에 대한 소득공제를 받을 수 있으며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자세한 사항은 국세청 콜센터</t>
    </r>
    <r>
      <rPr>
        <sz val="10"/>
        <color rgb="FF000000"/>
        <rFont val="돋움체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 xml:space="preserve">국번 없이 </t>
    </r>
    <r>
      <rPr>
        <sz val="10"/>
        <color rgb="FF000000"/>
        <rFont val="돋움체"/>
        <family val="3"/>
        <charset val="129"/>
      </rPr>
      <t>126)</t>
    </r>
    <r>
      <rPr>
        <sz val="10"/>
        <color rgb="FF000000"/>
        <rFont val="맑은 고딕"/>
        <family val="3"/>
        <charset val="129"/>
        <scheme val="minor"/>
      </rPr>
      <t>로 문의하시기 바랍니다</t>
    </r>
    <r>
      <rPr>
        <sz val="10"/>
        <color rgb="FF000000"/>
        <rFont val="돋움체"/>
        <family val="3"/>
        <charset val="129"/>
      </rPr>
      <t>.</t>
    </r>
    <phoneticPr fontId="4" type="noConversion"/>
  </si>
  <si>
    <r>
      <t>본인은 임대보증금 보증가입</t>
    </r>
    <r>
      <rPr>
        <sz val="10"/>
        <color rgb="FF000000"/>
        <rFont val="돋움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민간임대주택의 권리관계 등에 관한 주요 내용에 대한 설명을 듣고 
이해했음</t>
    </r>
    <r>
      <rPr>
        <sz val="10"/>
        <color rgb="FF000000"/>
        <rFont val="돋움체"/>
        <family val="3"/>
        <charset val="129"/>
      </rPr>
      <t xml:space="preserve">. </t>
    </r>
    <phoneticPr fontId="4" type="noConversion"/>
  </si>
  <si>
    <t>(서명 또는 날인)</t>
    <phoneticPr fontId="4" type="noConversion"/>
  </si>
  <si>
    <t>성명:</t>
    <phoneticPr fontId="4" type="noConversion"/>
  </si>
  <si>
    <t>(서명 및 인)</t>
    <phoneticPr fontId="4" type="noConversion"/>
  </si>
  <si>
    <t>대표자 성명</t>
    <phoneticPr fontId="4" type="noConversion"/>
  </si>
  <si>
    <t>(서명 및 날인)</t>
    <phoneticPr fontId="4" type="noConversion"/>
  </si>
  <si>
    <t>거실발코니</t>
  </si>
  <si>
    <t>1. 월차임은 선불로 한다
2.
3.
4.
5.
6
7.
8.</t>
    <phoneticPr fontId="4" type="noConversion"/>
  </si>
  <si>
    <t>중개보수:</t>
    <phoneticPr fontId="4" type="noConversion"/>
  </si>
  <si>
    <t>(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</si>
  <si>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</si>
  <si>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</si>
  <si>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</si>
  <si>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</si>
  <si>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</si>
  <si>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>%</t>
    <phoneticPr fontId="4" type="noConversion"/>
  </si>
  <si>
    <t>N</t>
    <phoneticPr fontId="4" type="noConversion"/>
  </si>
  <si>
    <t>동호</t>
    <phoneticPr fontId="4" type="noConversion"/>
  </si>
  <si>
    <t>월세</t>
    <phoneticPr fontId="4" type="noConversion"/>
  </si>
  <si>
    <t>표준임대차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</si>
  <si>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</si>
  <si>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</si>
  <si>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</si>
  <si>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임대의무기간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</si>
  <si>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</si>
  <si>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</si>
  <si>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</si>
  <si>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</si>
  <si>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</si>
  <si>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</si>
  <si>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</si>
  <si>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] 확인(확인서류 첨부)</t>
    <phoneticPr fontId="4" type="noConversion"/>
  </si>
  <si>
    <t>] 미확인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</si>
  <si>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</si>
  <si>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</si>
  <si>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</si>
  <si>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</si>
  <si>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</si>
  <si>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</si>
  <si>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</si>
  <si>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</si>
  <si>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</si>
  <si>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</si>
  <si>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</si>
  <si>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</si>
  <si>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</si>
  <si>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현재 임대차 기간</t>
    <phoneticPr fontId="4" type="noConversion"/>
  </si>
  <si>
    <t>갱신 후 임대차 기간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</si>
  <si>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</si>
  <si>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</si>
  <si>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</si>
  <si>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</si>
  <si>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</si>
  <si>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</si>
  <si>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</si>
  <si>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</si>
  <si>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</si>
  <si>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</si>
  <si>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</si>
  <si>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</si>
  <si>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</si>
  <si>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</si>
  <si>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</si>
  <si>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</si>
  <si>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</si>
  <si>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</si>
  <si>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</si>
  <si>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</si>
  <si>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</si>
  <si>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</si>
  <si>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</si>
  <si>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(</t>
    <phoneticPr fontId="4" type="noConversion"/>
  </si>
  <si>
    <t>[</t>
    <phoneticPr fontId="4" type="noConversion"/>
  </si>
  <si>
    <t>]확인불가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</si>
  <si>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</si>
  <si>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</si>
  <si>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</si>
  <si>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</si>
  <si>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</si>
  <si>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⑪ 벽면,바닥면 및 도배상태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</si>
  <si>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</si>
  <si>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]아주작음</t>
    <phoneticPr fontId="4" type="noConversion"/>
  </si>
  <si>
    <t>]도배 필요</t>
    <phoneticPr fontId="4" type="noConversion"/>
  </si>
  <si>
    <t>■ 민간임대주택에 관한 특별법 시행규칙 [별지 제24호서식] &lt;개정 2022. 1. 14.&gt;</t>
    <phoneticPr fontId="4" type="noConversion"/>
  </si>
  <si>
    <t xml:space="preserve"> 임대사업자와 임차인은 아래의 같이 임대차계약을 체결하고 이를 증명하기 위해 계약서 2통을 작성하여 임대사업자와 임차인이 각각 서명 또는 날인한 후 각각 1통씩 보관한다.
※ 개업공인중개사가 임대차계약서를 작성하는 경우에는 계약서 3통을 작성하여 임대사업자, 임차인, 개업공인중개사가 각각 서명 또는 날인한 후 각각 1통씩 보관한다.</t>
    <phoneticPr fontId="4" type="noConversion"/>
  </si>
  <si>
    <r>
      <t xml:space="preserve">◈ </t>
    </r>
    <r>
      <rPr>
        <b/>
        <sz val="10"/>
        <color rgb="FF000000"/>
        <rFont val="맑은 고딕"/>
        <family val="3"/>
        <charset val="129"/>
        <scheme val="minor"/>
      </rPr>
      <t>해당 주택</t>
    </r>
    <r>
      <rPr>
        <sz val="10"/>
        <color rgb="FF000000"/>
        <rFont val="맑은 고딕"/>
        <family val="3"/>
        <charset val="129"/>
        <scheme val="minor"/>
      </rPr>
      <t xml:space="preserve">은 「민간임대주택에 관한 특별법」에 따라 </t>
    </r>
    <r>
      <rPr>
        <b/>
        <sz val="10"/>
        <color rgb="FF000000"/>
        <rFont val="맑은 고딕"/>
        <family val="3"/>
        <charset val="129"/>
        <scheme val="minor"/>
      </rPr>
      <t>임대사업자가 시장ㆍ군수ㆍ구청장에게 등록한 민간임대주택</t>
    </r>
    <r>
      <rPr>
        <sz val="10"/>
        <color rgb="FF000000"/>
        <rFont val="맑은 고딕"/>
        <family val="3"/>
        <charset val="129"/>
        <scheme val="minor"/>
      </rPr>
      <t xml:space="preserve">으로서 </t>
    </r>
    <r>
      <rPr>
        <b/>
        <sz val="10"/>
        <color rgb="FF000000"/>
        <rFont val="맑은 고딕"/>
        <family val="3"/>
        <charset val="129"/>
        <scheme val="minor"/>
      </rPr>
      <t>다음과 같은 사항이 적용</t>
    </r>
    <r>
      <rPr>
        <sz val="10"/>
        <color rgb="FF000000"/>
        <rFont val="맑은 고딕"/>
        <family val="3"/>
        <charset val="129"/>
        <scheme val="minor"/>
      </rPr>
      <t xml:space="preserve">됩니다.
 ㅇ </t>
    </r>
    <r>
      <rPr>
        <b/>
        <sz val="10"/>
        <color rgb="FF000000"/>
        <rFont val="맑은 고딕"/>
        <family val="3"/>
        <charset val="129"/>
        <scheme val="minor"/>
      </rPr>
      <t>임대의무기간 중 민간임대주택 양도 제한</t>
    </r>
    <r>
      <rPr>
        <sz val="10"/>
        <color rgb="FF000000"/>
        <rFont val="맑은 고딕"/>
        <family val="3"/>
        <charset val="129"/>
        <scheme val="minor"/>
      </rPr>
      <t xml:space="preserve">(「민간임대주택에 관한 특별법」 제43조)
   -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「민간임대주택에 관한 특별법 시행령」 제34조제1항에 따른 시점부터 「민간임대주택에 관한 특별
     법」 제2조제4호 또는 제5호</t>
    </r>
    <r>
      <rPr>
        <b/>
        <sz val="10"/>
        <color rgb="FF000000"/>
        <rFont val="맑은 고딕"/>
        <family val="3"/>
        <charset val="129"/>
        <scheme val="minor"/>
      </rPr>
      <t>에 따른 기간 동안</t>
    </r>
    <r>
      <rPr>
        <sz val="10"/>
        <color rgb="FF000000"/>
        <rFont val="맑은 고딕"/>
        <family val="3"/>
        <charset val="129"/>
        <scheme val="minor"/>
      </rPr>
      <t xml:space="preserve"> 해당 </t>
    </r>
    <r>
      <rPr>
        <b/>
        <sz val="10"/>
        <color rgb="FF000000"/>
        <rFont val="맑은 고딕"/>
        <family val="3"/>
        <charset val="129"/>
        <scheme val="minor"/>
      </rPr>
      <t>민간임대주택을 계속 임대해야 하며, 그 기간 동안에는 양도가 
     제한</t>
    </r>
    <r>
      <rPr>
        <sz val="10"/>
        <color rgb="FF000000"/>
        <rFont val="맑은 고딕"/>
        <family val="3"/>
        <charset val="129"/>
        <scheme val="minor"/>
      </rPr>
      <t xml:space="preserve">됩니다.
 ㅇ </t>
    </r>
    <r>
      <rPr>
        <b/>
        <sz val="10"/>
        <color rgb="FF000000"/>
        <rFont val="맑은 고딕"/>
        <family val="3"/>
        <charset val="129"/>
        <scheme val="minor"/>
      </rPr>
      <t>임대료 증액 제한</t>
    </r>
    <r>
      <rPr>
        <sz val="10"/>
        <color rgb="FF000000"/>
        <rFont val="맑은 고딕"/>
        <family val="3"/>
        <charset val="129"/>
        <scheme val="minor"/>
      </rPr>
      <t xml:space="preserve">(「민간임대주택에 관한 특별법」 제44조)
   -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해당 민간임대주택에 대한 임대료의 증액을 청구하는 경우 </t>
    </r>
    <r>
      <rPr>
        <b/>
        <sz val="10"/>
        <color rgb="FF000000"/>
        <rFont val="맑은 고딕"/>
        <family val="3"/>
        <charset val="129"/>
        <scheme val="minor"/>
      </rPr>
      <t>임대료의 5퍼센트의 범위에서</t>
    </r>
    <r>
      <rPr>
        <sz val="10"/>
        <color rgb="FF000000"/>
        <rFont val="맑은 고딕"/>
        <family val="3"/>
        <charset val="129"/>
        <scheme val="minor"/>
      </rPr>
      <t xml:space="preserve"> 주거비 물
     가지수, 인근 지역의 임대료 변동률, 임대주택 세대수 등을 고려하여 「민간임대주택에 관한 특별법 시행령」 제34조
     의2에 따른 </t>
    </r>
    <r>
      <rPr>
        <b/>
        <sz val="10"/>
        <color rgb="FF000000"/>
        <rFont val="맑은 고딕"/>
        <family val="3"/>
        <charset val="129"/>
        <scheme val="minor"/>
      </rPr>
      <t>증액비율을 초과하여 청구할 수 없습니다</t>
    </r>
    <r>
      <rPr>
        <sz val="10"/>
        <color rgb="FF000000"/>
        <rFont val="맑은 고딕"/>
        <family val="3"/>
        <charset val="129"/>
        <scheme val="minor"/>
      </rPr>
      <t xml:space="preserve">. 또한, </t>
    </r>
    <r>
      <rPr>
        <b/>
        <sz val="10"/>
        <color rgb="FF000000"/>
        <rFont val="맑은 고딕"/>
        <family val="3"/>
        <charset val="129"/>
        <scheme val="minor"/>
      </rPr>
      <t>임대차계약 또는 임대료 증액이 있은 후 1년 이내에는 
     그 임대료를 증액할 수 없습니다.</t>
    </r>
    <r>
      <rPr>
        <sz val="10"/>
        <color rgb="FF000000"/>
        <rFont val="맑은 고딕"/>
        <family val="3"/>
        <charset val="129"/>
        <scheme val="minor"/>
      </rPr>
      <t xml:space="preserve">
 ㅇ </t>
    </r>
    <r>
      <rPr>
        <b/>
        <sz val="10"/>
        <color rgb="FF000000"/>
        <rFont val="맑은 고딕"/>
        <family val="3"/>
        <charset val="129"/>
        <scheme val="minor"/>
      </rPr>
      <t>임대차계약의 해제ㆍ해지 등 제한</t>
    </r>
    <r>
      <rPr>
        <sz val="10"/>
        <color rgb="FF000000"/>
        <rFont val="맑은 고딕"/>
        <family val="3"/>
        <charset val="129"/>
        <scheme val="minor"/>
      </rPr>
      <t xml:space="preserve">(「민간임대주택에 관한 특별법」 제45조)
   -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임차인이 의무를 위반하거나 임대차를 계속하기 어려운 경우 등의 사유가 발생한 때를 제외하고는 
     임대사업자로 등록되어 있는 기간 동안 임대차계약을 해제 또는 해지하거나 재계약을 거절할 수 없습니다.
   - </t>
    </r>
    <r>
      <rPr>
        <b/>
        <sz val="10"/>
        <color rgb="FF000000"/>
        <rFont val="맑은 고딕"/>
        <family val="3"/>
        <charset val="129"/>
        <scheme val="minor"/>
      </rPr>
      <t>임차인은</t>
    </r>
    <r>
      <rPr>
        <sz val="10"/>
        <color rgb="FF000000"/>
        <rFont val="맑은 고딕"/>
        <family val="3"/>
        <charset val="129"/>
        <scheme val="minor"/>
      </rPr>
      <t xml:space="preserve"> 시장ㆍ군수ㆍ구청장이 임대주택에 거주하기 곤란한 정도의 중대한 하자가 있다고 인정하는 경우 등에 해
     당하면 </t>
    </r>
    <r>
      <rPr>
        <b/>
        <sz val="10"/>
        <color rgb="FF000000"/>
        <rFont val="맑은 고딕"/>
        <family val="3"/>
        <charset val="129"/>
        <scheme val="minor"/>
      </rPr>
      <t>임대의무기간 동안에도 임대차계약을 해제ㆍ해지할 수 있습니다.</t>
    </r>
    <phoneticPr fontId="4" type="noConversion"/>
  </si>
  <si>
    <t>100세대 이상 민간임대주택단지 해당 여부</t>
    <phoneticPr fontId="4" type="noConversion"/>
  </si>
  <si>
    <t>예</t>
    <phoneticPr fontId="4" type="noConversion"/>
  </si>
  <si>
    <t>아니오</t>
    <phoneticPr fontId="4" type="noConversion"/>
  </si>
  <si>
    <t>* 임대료 증액 시「민간임대주택에 관한 특별법 시행령」 제34조의2제1호에 따른 기준 적용</t>
    <phoneticPr fontId="4" type="noConversion"/>
  </si>
  <si>
    <t>임대보증금 
보증 가입 여부</t>
    <phoneticPr fontId="4" type="noConversion"/>
  </si>
  <si>
    <t>가입</t>
    <phoneticPr fontId="4" type="noConversion"/>
  </si>
  <si>
    <r>
      <rPr>
        <sz val="9"/>
        <color theme="1"/>
        <rFont val="맑은 고딕"/>
        <family val="3"/>
        <charset val="129"/>
        <scheme val="minor"/>
      </rPr>
      <t>일부가입</t>
    </r>
    <r>
      <rPr>
        <sz val="10"/>
        <color theme="1"/>
        <rFont val="맑은 고딕"/>
        <family val="3"/>
        <charset val="129"/>
        <scheme val="minor"/>
      </rPr>
      <t>[</t>
    </r>
    <phoneticPr fontId="4" type="noConversion"/>
  </si>
  <si>
    <t>미가입</t>
    <phoneticPr fontId="4" type="noConversion"/>
  </si>
  <si>
    <t xml:space="preserve">-보증대상 금액: </t>
    <phoneticPr fontId="4" type="noConversion"/>
  </si>
  <si>
    <t>-사유:</t>
    <phoneticPr fontId="4" type="noConversion"/>
  </si>
  <si>
    <t>(</t>
    <phoneticPr fontId="4" type="noConversion"/>
  </si>
  <si>
    <t>)</t>
    <phoneticPr fontId="4" type="noConversion"/>
  </si>
  <si>
    <t>* 주택 면적 산정방법은 「주택법 시행규칙」 제2조,「주택공급에 관한 규칙」 제21조제5항에 따른다.
* 민간임대주택의 종류 중 그 밖의 유형에는 단기민간임대주택(3ㆍ4ㆍ5년),  준공공임대주택(8ㆍ10년), 기업형임대주택 중 하나를 적는다.
* 선순위 담보권 등 권리관계는 제한물권, 압류ㆍ가압류ㆍ가처분 등에 관한 사항을 말한다.
* 임대보증금 보증가입대상 금액은 「민간임대주택에 관한 특별법」 제49조에 따른다. 
* 보증가입대상의 미가입 사유에는 선순위 담보권 설정금액과 임대보증금을 합한 금액이 주택가격의 100분의 60보다 적은 경우(「민간임
  대주택에 관한 특별법」 제49조제3항), 가입 면제 대상(「민간임대주택에 관한 특별법」  제49조제7항) 및 가입 거절 등의 사유를 적는다.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</si>
  <si>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제1조(임대보증금, 월임대료 및 임대차 계약기간) </t>
    </r>
    <r>
      <rPr>
        <sz val="10"/>
        <color theme="1"/>
        <rFont val="맑은 고딕"/>
        <family val="3"/>
        <charset val="129"/>
        <scheme val="minor"/>
      </rPr>
      <t>① 임대사업자는 위 주택의 임대보증금, 월임대료(이하 "임대료"라 한다) 및 임대차 계약기간을 아래와 같이 정하여 임차인에게 임대한다.</t>
    </r>
    <phoneticPr fontId="4" type="noConversion"/>
  </si>
  <si>
    <t>④ 임차인은 제2항의 지급기한까지 임대보증금을 내지 않는 경우에는 연체이율(연    %)을 적용하여 계산한 연체료를 더하여 내야 한다. 이 경우 연체이율은 한국은행에서 발표하는 예금은행 주택담보대출의 가중평균금리에 「은행법」에 따른 은행으로서 가계자금 대출시장의 점유율이 최상위인 금융기관의 연체가산율을 합산한 이율을 고려하여 결정한다.</t>
    <phoneticPr fontId="4" type="noConversion"/>
  </si>
  <si>
    <t>⑤ 임차인은 당월 분의 월임대료를 매달 말일까지 내야하며, 이를 내지 않을 경우에는 연체된 금액에 제4항에 따른 연체요율을 적용하여 계산한 연체료를 더하여 내야 한다.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</si>
  <si>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제2조(민간임대주택의 입주일)</t>
    </r>
    <r>
      <rPr>
        <sz val="10"/>
        <color theme="1"/>
        <rFont val="맑은 고딕"/>
        <family val="3"/>
        <charset val="129"/>
        <scheme val="minor"/>
      </rPr>
      <t>위 주택의 입주일은</t>
    </r>
    <phoneticPr fontId="4" type="noConversion"/>
  </si>
  <si>
    <r>
      <t>제3조(월임대료의 계산)</t>
    </r>
    <r>
      <rPr>
        <sz val="10"/>
        <color rgb="FF000000"/>
        <rFont val="맑은 고딕"/>
        <family val="3"/>
        <charset val="129"/>
        <scheme val="minor"/>
      </rPr>
      <t xml:space="preserve"> ① 임대기간이 월의 첫날부터 시작되지 않거나 월의 말일에 끝나지 않는 경우에는 그 임대기간이 시작되거나 끝나는 월의 임대료는 일할로 산정한다.</t>
    </r>
    <phoneticPr fontId="4" type="noConversion"/>
  </si>
  <si>
    <r>
      <t xml:space="preserve">② </t>
    </r>
    <r>
      <rPr>
        <b/>
        <sz val="10"/>
        <color rgb="FF000000"/>
        <rFont val="맑은 고딕"/>
        <family val="3"/>
        <charset val="129"/>
        <scheme val="minor"/>
      </rPr>
      <t>입주 월의 월임대료는 입주일(제2조에 따른 입주일을 정한 경우 입주일)부터 계산</t>
    </r>
    <r>
      <rPr>
        <sz val="10"/>
        <color rgb="FF000000"/>
        <rFont val="맑은 고딕"/>
        <family val="3"/>
        <charset val="129"/>
        <scheme val="minor"/>
      </rPr>
      <t>한다. 다만, 입주지정기간이 지나 입주하는 경우에는 입주지정기간이 끝난 날부터 계산한다.</t>
    </r>
    <phoneticPr fontId="4" type="noConversion"/>
  </si>
  <si>
    <r>
      <t xml:space="preserve">제4조(관리비와 사용료) </t>
    </r>
    <r>
      <rPr>
        <sz val="10"/>
        <color rgb="FF000000"/>
        <rFont val="맑은 고딕"/>
        <family val="3"/>
        <charset val="129"/>
        <scheme val="minor"/>
      </rPr>
      <t>① 임차인이 임대주택에 대한 관</t>
    </r>
    <r>
      <rPr>
        <b/>
        <sz val="10"/>
        <color rgb="FF000000"/>
        <rFont val="맑은 고딕"/>
        <family val="3"/>
        <charset val="129"/>
        <scheme val="minor"/>
      </rPr>
      <t>리비와 사용료를 임대사업자 또는 임대사업자가 지정한 관리주체에게 납부해야 하는 경우에는 특약으로 정하는 기한까지 내야</t>
    </r>
    <r>
      <rPr>
        <sz val="10"/>
        <color rgb="FF000000"/>
        <rFont val="맑은 고딕"/>
        <family val="3"/>
        <charset val="129"/>
        <scheme val="minor"/>
      </rPr>
      <t>하며, 이를 내지 않을 경우에는 임대사업자는 임차인으로 하여금 연체된 금액에 대해 제1조제4항에 따른 연체요율을 적용하여 계산한 연체료를 더하여 내게 할 수 있다.</t>
    </r>
    <phoneticPr fontId="4" type="noConversion"/>
  </si>
  <si>
    <t>② 임대사업자는 관리비와 사용료를 징수할 때에는 관리비와 사용료의 부과 명세서를 첨부하여 임차인에게 이를 낼 것을 통지해야 한다.</t>
    <phoneticPr fontId="4" type="noConversion"/>
  </si>
  <si>
    <r>
      <t xml:space="preserve">제5조(임대 조건 등의 변경) </t>
    </r>
    <r>
      <rPr>
        <sz val="10"/>
        <color rgb="FF000000"/>
        <rFont val="맑은 고딕"/>
        <family val="3"/>
        <charset val="129"/>
        <scheme val="minor"/>
      </rPr>
      <t xml:space="preserve">임대사업자와 임차인은 다음 각 호의 어느 하나에 해당할 경우에는 임대보증금, 임대료, 관리비, 사용료 등 모든 납부금액을 조정할 수 있다. 다만, </t>
    </r>
    <r>
      <rPr>
        <b/>
        <sz val="10"/>
        <color rgb="FF000000"/>
        <rFont val="맑은 고딕"/>
        <family val="3"/>
        <charset val="129"/>
        <scheme val="minor"/>
      </rPr>
      <t>임대료의 조정은 「민간임대주택에 관한 특별법」 및 「주택임대차보호법」을 위반해서는 안 되고,</t>
    </r>
    <r>
      <rPr>
        <sz val="10"/>
        <color rgb="FF000000"/>
        <rFont val="맑은 고딕"/>
        <family val="3"/>
        <charset val="129"/>
        <scheme val="minor"/>
      </rPr>
      <t xml:space="preserve"> 「민간임대주택에 관한 특별법」 제44조에 따라 </t>
    </r>
    <r>
      <rPr>
        <b/>
        <sz val="10"/>
        <color rgb="FF000000"/>
        <rFont val="맑은 고딕"/>
        <family val="3"/>
        <charset val="129"/>
        <scheme val="minor"/>
      </rPr>
      <t>임대료 증액청구는 임대료의 5퍼센트의 범위에서</t>
    </r>
    <r>
      <rPr>
        <sz val="10"/>
        <color rgb="FF000000"/>
        <rFont val="맑은 고딕"/>
        <family val="3"/>
        <charset val="129"/>
        <scheme val="minor"/>
      </rPr>
      <t xml:space="preserve"> 주거비 물가지수, 인근 지역의 임대료 변동률, 임대주택 세대수 등을 고려하여 같은 법 시행령 제34조의2에 따라 정하는 </t>
    </r>
    <r>
      <rPr>
        <b/>
        <sz val="10"/>
        <color rgb="FF000000"/>
        <rFont val="맑은 고딕"/>
        <family val="3"/>
        <charset val="129"/>
        <scheme val="minor"/>
      </rPr>
      <t>증액비율을 초과하여 청구할 수 없으며, 임대차계약 또는 임대료 증액이 있은 후 1년 이내에는 그 임대료를 증액하지 못한다.</t>
    </r>
    <phoneticPr fontId="4" type="noConversion"/>
  </si>
  <si>
    <t>1. 물가, 그 밖의 경제적 여건의 변동이 있을 때</t>
  </si>
  <si>
    <t>2. 임대사업자가 임대하는 주택 상호간 또는 인근 유사지역의 민간임대주택 간에 임대조건의 균형상 조정할 필요가 있을 때</t>
  </si>
  <si>
    <t>3. 민간임대주택과 부대시설 및 부지의 가격에 현저한 변동이 있을 때</t>
  </si>
  <si>
    <r>
      <rPr>
        <b/>
        <sz val="8"/>
        <color rgb="FF000000"/>
        <rFont val="맑은 고딕"/>
        <family val="3"/>
        <charset val="129"/>
        <scheme val="minor"/>
      </rPr>
      <t>100세대 이상 민간임대주택단지는 임대료 증액 시</t>
    </r>
    <r>
      <rPr>
        <sz val="8"/>
        <color rgb="FF000000"/>
        <rFont val="맑은 고딕"/>
        <family val="3"/>
        <charset val="129"/>
        <scheme val="minor"/>
      </rPr>
      <t xml:space="preserve"> 직전 임대료의 5퍼센트의 범위에서 다음의 기준을 적용 받음(「민간임대주택에 관한 특별법 시행령」 제34조의2제1호)
 1. 「통계법」에 따라 통계청장이 고시하는 지출목적별 소비자물가지수 항목 중 해당 임대주택이 소재한 특별시, 광역시, 특별자치시, 도 또는 특별자치도의 주택임차료, 주거시설 유지ㆍ보수 및 기타 주거관련 서비스 지수를 가중 평균한 값의 변동률. 다만, 임대료의 5퍼센트 범위에서 시ㆍ군ㆍ자치구의 조례로 해당 시ㆍ군ㆍ자치구에서 적용하는 비율을 정하고 있는 경우에는 그에 따름.
 2. 구체적인 산정방법은 </t>
    </r>
    <r>
      <rPr>
        <b/>
        <sz val="8"/>
        <color rgb="FF000000"/>
        <rFont val="맑은 고딕"/>
        <family val="3"/>
        <charset val="129"/>
        <scheme val="minor"/>
      </rPr>
      <t>임대등록시스템(렌트홈, www.renthome.go.kr)</t>
    </r>
    <r>
      <rPr>
        <sz val="8"/>
        <color rgb="FF000000"/>
        <rFont val="맑은 고딕"/>
        <family val="3"/>
        <charset val="129"/>
        <scheme val="minor"/>
      </rPr>
      <t xml:space="preserve"> “100세대 이상 민간임대주택단지 임대료 증액기준” 참조</t>
    </r>
    <phoneticPr fontId="4" type="noConversion"/>
  </si>
  <si>
    <r>
      <t>제10조(임대차계약의 해제 및 해지</t>
    </r>
    <r>
      <rPr>
        <sz val="10"/>
        <color rgb="FF000000"/>
        <rFont val="맑은 고딕"/>
        <family val="3"/>
        <charset val="129"/>
        <scheme val="minor"/>
      </rPr>
      <t xml:space="preserve">) ① 임차인이 다음 각 호의 어느 하나에 해당하는 행위를 한 경우를 제외하고는 </t>
    </r>
    <r>
      <rPr>
        <b/>
        <sz val="10"/>
        <color rgb="FF000000"/>
        <rFont val="맑은 고딕"/>
        <family val="3"/>
        <charset val="129"/>
        <scheme val="minor"/>
      </rPr>
      <t>임대사업자는 이 계약을 해제 또는 해지하거나 임대차계약의 갱신을 거절할 수 없다.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</si>
</sst>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&quot;(&quot;&quot;₩&quot;#,##0&quot;)&quot;"/>
  </numFmts>
  <fonts count="6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돋움체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u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indexed="8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돋움체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0">
    <xf numFmtId="0" fontId="0" fillId="0" borderId="0" xfId="0">
      <alignment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vertical="center"/>
    </xf>
    <xf numFmtId="0" fontId="2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29" fillId="9" borderId="33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181" fontId="29" fillId="9" borderId="3" xfId="0" applyNumberFormat="1" applyFont="1" applyFill="1" applyBorder="1" applyAlignment="1">
      <alignment horizontal="center" vertical="center"/>
    </xf>
    <xf numFmtId="0" fontId="29" fillId="9" borderId="3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9" fillId="10" borderId="7" xfId="0" applyFont="1" applyFill="1" applyBorder="1" applyAlignment="1">
      <alignment vertical="center" wrapText="1"/>
    </xf>
    <xf numFmtId="0" fontId="9" fillId="10" borderId="36" xfId="0" applyFont="1" applyFill="1" applyBorder="1" applyAlignment="1">
      <alignment horizontal="center" vertical="center" wrapText="1"/>
    </xf>
    <xf numFmtId="0" fontId="9" fillId="10" borderId="36" xfId="0" applyFont="1" applyFill="1" applyBorder="1" applyAlignment="1">
      <alignment horizontal="center" vertical="center"/>
    </xf>
    <xf numFmtId="0" fontId="9" fillId="10" borderId="36" xfId="0" applyFont="1" applyFill="1" applyBorder="1" applyAlignment="1">
      <alignment vertical="center" wrapText="1"/>
    </xf>
    <xf numFmtId="0" fontId="9" fillId="10" borderId="36" xfId="0" applyFont="1" applyFill="1" applyBorder="1">
      <alignment vertical="center"/>
    </xf>
    <xf numFmtId="0" fontId="9" fillId="10" borderId="35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/>
    </xf>
    <xf numFmtId="0" fontId="9" fillId="10" borderId="7" xfId="0" applyFont="1" applyFill="1" applyBorder="1">
      <alignment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1" xfId="0" applyFont="1" applyFill="1" applyBorder="1">
      <alignment vertical="center"/>
    </xf>
    <xf numFmtId="0" fontId="9" fillId="10" borderId="38" xfId="0" applyFont="1" applyFill="1" applyBorder="1">
      <alignment vertical="center"/>
    </xf>
    <xf numFmtId="0" fontId="23" fillId="0" borderId="0" xfId="0" applyFont="1" applyAlignment="1">
      <alignment vertical="top"/>
    </xf>
    <xf numFmtId="0" fontId="9" fillId="0" borderId="0" xfId="0" applyFont="1" applyFill="1" applyAlignment="1">
      <alignment vertical="top" wrapText="1"/>
    </xf>
    <xf numFmtId="0" fontId="23" fillId="0" borderId="0" xfId="0" applyFont="1" applyAlignment="1">
      <alignment horizontal="center" vertical="center"/>
    </xf>
    <xf numFmtId="3" fontId="23" fillId="0" borderId="0" xfId="0" applyNumberFormat="1" applyFont="1">
      <alignment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>
      <alignment vertical="center"/>
    </xf>
    <xf numFmtId="181" fontId="23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  <xf numFmtId="0" fontId="29" fillId="9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9" borderId="52" xfId="0" applyFont="1" applyFill="1" applyBorder="1" applyAlignment="1">
      <alignment horizontal="center" vertical="center"/>
    </xf>
    <xf numFmtId="0" fontId="23" fillId="10" borderId="52" xfId="0" applyFont="1" applyFill="1" applyBorder="1" applyAlignment="1">
      <alignment horizontal="center" vertical="center"/>
    </xf>
    <xf numFmtId="0" fontId="28" fillId="0" borderId="0" xfId="2" applyFont="1">
      <alignment vertical="center"/>
    </xf>
    <xf numFmtId="0" fontId="14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7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8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8" fillId="0" borderId="64" xfId="0" applyFont="1" applyBorder="1">
      <alignment vertical="center"/>
    </xf>
    <xf numFmtId="0" fontId="8" fillId="0" borderId="63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 wrapText="1"/>
    </xf>
    <xf numFmtId="184" fontId="8" fillId="0" borderId="63" xfId="0" applyNumberFormat="1" applyFont="1" applyBorder="1" applyAlignment="1">
      <alignment horizontal="center" vertical="center"/>
    </xf>
    <xf numFmtId="0" fontId="8" fillId="0" borderId="63" xfId="0" applyFont="1" applyBorder="1">
      <alignment vertical="center"/>
    </xf>
    <xf numFmtId="0" fontId="8" fillId="0" borderId="63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left" vertical="top" wrapText="1"/>
    </xf>
    <xf numFmtId="184" fontId="8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36" fillId="10" borderId="52" xfId="0" applyFont="1" applyFill="1" applyBorder="1" applyAlignment="1">
      <alignment horizontal="center" vertical="center"/>
    </xf>
    <xf numFmtId="49" fontId="7" fillId="0" borderId="17" xfId="0" applyNumberFormat="1" applyFont="1" applyBorder="1" applyAlignme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8" fillId="0" borderId="9" xfId="0" applyFont="1" applyFill="1" applyBorder="1" applyAlignment="1" applyProtection="1">
      <alignment horizontal="right" vertical="center" shrinkToFit="1"/>
    </xf>
    <xf numFmtId="177" fontId="25" fillId="0" borderId="9" xfId="0" applyNumberFormat="1" applyFont="1" applyFill="1" applyBorder="1" applyAlignment="1" applyProtection="1">
      <alignment horizontal="center" vertical="center" shrinkToFit="1"/>
    </xf>
    <xf numFmtId="0" fontId="8" fillId="2" borderId="8" xfId="0" applyFont="1" applyFill="1" applyBorder="1" applyAlignment="1" applyProtection="1">
      <alignment vertical="center"/>
    </xf>
    <xf numFmtId="0" fontId="8" fillId="2" borderId="9" xfId="0" applyFont="1" applyFill="1" applyBorder="1" applyAlignment="1" applyProtection="1">
      <alignment vertical="center"/>
    </xf>
    <xf numFmtId="0" fontId="8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9" fillId="10" borderId="7" xfId="0" applyNumberFormat="1" applyFont="1" applyFill="1" applyBorder="1" applyAlignment="1">
      <alignment horizontal="center" vertical="center" wrapText="1"/>
    </xf>
    <xf numFmtId="0" fontId="9" fillId="10" borderId="7" xfId="0" applyNumberFormat="1" applyFont="1" applyFill="1" applyBorder="1" applyAlignment="1">
      <alignment horizontal="center" vertical="center"/>
    </xf>
    <xf numFmtId="0" fontId="9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2" borderId="0" xfId="0" applyFont="1" applyFill="1" applyProtection="1">
      <alignment vertical="center"/>
    </xf>
    <xf numFmtId="0" fontId="22" fillId="2" borderId="0" xfId="0" applyFont="1" applyFill="1" applyAlignment="1" applyProtection="1">
      <alignment vertical="center"/>
    </xf>
    <xf numFmtId="0" fontId="22" fillId="2" borderId="0" xfId="0" applyFont="1" applyFill="1" applyAlignment="1" applyProtection="1">
      <alignment horizontal="center" vertical="center"/>
    </xf>
    <xf numFmtId="0" fontId="8" fillId="0" borderId="24" xfId="0" applyFont="1" applyFill="1" applyBorder="1" applyAlignment="1" applyProtection="1">
      <alignment horizontal="right" vertical="center" shrinkToFit="1"/>
    </xf>
    <xf numFmtId="0" fontId="8" fillId="0" borderId="17" xfId="0" applyFont="1" applyFill="1" applyBorder="1" applyAlignment="1" applyProtection="1">
      <alignment horizontal="right" vertical="center" shrinkToFit="1"/>
    </xf>
    <xf numFmtId="0" fontId="8" fillId="0" borderId="0" xfId="0" applyFont="1" applyFill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vertical="center" shrinkToFit="1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0" borderId="12" xfId="0" applyFont="1" applyFill="1" applyBorder="1" applyAlignment="1" applyProtection="1">
      <alignment horizontal="right" vertical="center" shrinkToFit="1"/>
    </xf>
    <xf numFmtId="0" fontId="8" fillId="0" borderId="13" xfId="0" applyFont="1" applyFill="1" applyBorder="1" applyAlignment="1" applyProtection="1">
      <alignment horizontal="right" vertical="center" shrinkToFit="1"/>
    </xf>
    <xf numFmtId="0" fontId="25" fillId="0" borderId="5" xfId="0" applyFont="1" applyFill="1" applyBorder="1" applyAlignment="1" applyProtection="1">
      <alignment horizontal="left" vertical="center" shrinkToFit="1"/>
    </xf>
    <xf numFmtId="0" fontId="25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8" fillId="0" borderId="8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9" xfId="0" applyFont="1" applyBorder="1" applyAlignment="1" applyProtection="1">
      <alignment horizontal="left" vertical="center" shrinkToFit="1"/>
    </xf>
    <xf numFmtId="0" fontId="9" fillId="0" borderId="9" xfId="0" applyFont="1" applyBorder="1" applyAlignment="1" applyProtection="1">
      <alignment vertical="center" shrinkToFit="1"/>
    </xf>
    <xf numFmtId="0" fontId="8" fillId="0" borderId="12" xfId="0" applyFont="1" applyFill="1" applyBorder="1" applyAlignment="1" applyProtection="1">
      <alignment horizontal="center" vertical="center" shrinkToFit="1"/>
    </xf>
    <xf numFmtId="0" fontId="8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13" xfId="0" applyFont="1" applyBorder="1" applyAlignment="1" applyProtection="1">
      <alignment horizontal="left" vertical="center" shrinkToFit="1"/>
    </xf>
    <xf numFmtId="0" fontId="9" fillId="0" borderId="13" xfId="0" applyFont="1" applyBorder="1" applyAlignment="1" applyProtection="1">
      <alignment vertical="center" shrinkToFit="1"/>
    </xf>
    <xf numFmtId="0" fontId="8" fillId="0" borderId="32" xfId="0" applyFont="1" applyFill="1" applyBorder="1" applyAlignment="1" applyProtection="1">
      <alignment horizontal="right" vertical="center" shrinkToFit="1"/>
    </xf>
    <xf numFmtId="0" fontId="8" fillId="0" borderId="16" xfId="0" applyFont="1" applyFill="1" applyBorder="1" applyAlignment="1" applyProtection="1">
      <alignment horizontal="right" vertical="center" shrinkToFit="1"/>
    </xf>
    <xf numFmtId="0" fontId="8" fillId="0" borderId="16" xfId="0" applyFont="1" applyFill="1" applyBorder="1" applyAlignment="1" applyProtection="1">
      <alignment vertical="center" shrinkToFit="1"/>
    </xf>
    <xf numFmtId="0" fontId="8" fillId="0" borderId="16" xfId="0" applyFont="1" applyFill="1" applyBorder="1" applyAlignment="1" applyProtection="1">
      <alignment horizontal="center" vertical="center" shrinkToFit="1"/>
    </xf>
    <xf numFmtId="0" fontId="8" fillId="0" borderId="4" xfId="0" applyFont="1" applyFill="1" applyBorder="1" applyAlignment="1" applyProtection="1">
      <alignment horizontal="right" vertical="center" shrinkToFit="1"/>
    </xf>
    <xf numFmtId="0" fontId="8" fillId="0" borderId="5" xfId="0" applyFont="1" applyFill="1" applyBorder="1" applyAlignment="1" applyProtection="1">
      <alignment horizontal="right" vertical="center" shrinkToFit="1"/>
    </xf>
    <xf numFmtId="0" fontId="8" fillId="0" borderId="5" xfId="0" applyFont="1" applyFill="1" applyBorder="1" applyAlignment="1" applyProtection="1">
      <alignment horizontal="center" vertical="center" shrinkToFit="1"/>
    </xf>
    <xf numFmtId="0" fontId="8" fillId="0" borderId="8" xfId="0" applyFont="1" applyFill="1" applyBorder="1" applyAlignment="1" applyProtection="1">
      <alignment horizontal="right" vertical="center" shrinkToFit="1"/>
    </xf>
    <xf numFmtId="0" fontId="6" fillId="0" borderId="0" xfId="0" applyFont="1" applyProtection="1">
      <alignment vertical="center"/>
      <protection locked="0"/>
    </xf>
    <xf numFmtId="177" fontId="25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Protection="1">
      <alignment vertical="center"/>
    </xf>
    <xf numFmtId="49" fontId="7" fillId="0" borderId="17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7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Border="1" applyAlignment="1" applyProtection="1">
      <alignment vertical="center" wrapText="1"/>
    </xf>
    <xf numFmtId="0" fontId="8" fillId="2" borderId="5" xfId="0" applyFont="1" applyFill="1" applyBorder="1" applyProtection="1">
      <alignment vertical="center"/>
    </xf>
    <xf numFmtId="0" fontId="8" fillId="2" borderId="2" xfId="0" applyFont="1" applyFill="1" applyBorder="1" applyProtection="1">
      <alignment vertical="center"/>
    </xf>
    <xf numFmtId="0" fontId="8" fillId="0" borderId="75" xfId="0" applyFont="1" applyFill="1" applyBorder="1" applyAlignment="1" applyProtection="1">
      <alignment horizontal="right" vertical="center" shrinkToFit="1"/>
    </xf>
    <xf numFmtId="177" fontId="25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vertical="center" shrinkToFit="1"/>
    </xf>
    <xf numFmtId="177" fontId="25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46" fillId="2" borderId="9" xfId="0" applyFont="1" applyFill="1" applyBorder="1" applyAlignment="1" applyProtection="1">
      <alignment horizontal="right" vertical="center"/>
    </xf>
    <xf numFmtId="0" fontId="46" fillId="2" borderId="9" xfId="0" applyFont="1" applyFill="1" applyBorder="1" applyAlignment="1" applyProtection="1">
      <alignment horizontal="left" vertical="center"/>
    </xf>
    <xf numFmtId="0" fontId="6" fillId="2" borderId="6" xfId="0" applyFont="1" applyFill="1" applyBorder="1" applyProtection="1">
      <alignment vertical="center"/>
    </xf>
    <xf numFmtId="0" fontId="46" fillId="2" borderId="21" xfId="0" applyFont="1" applyFill="1" applyBorder="1" applyAlignment="1" applyProtection="1">
      <alignment horizontal="right" vertical="center"/>
    </xf>
    <xf numFmtId="0" fontId="46" fillId="2" borderId="0" xfId="0" applyFont="1" applyFill="1" applyBorder="1" applyAlignment="1" applyProtection="1">
      <alignment horizontal="right" vertical="center"/>
    </xf>
    <xf numFmtId="0" fontId="46" fillId="2" borderId="22" xfId="0" applyFont="1" applyFill="1" applyBorder="1" applyAlignment="1" applyProtection="1">
      <alignment horizontal="left" vertical="center"/>
    </xf>
    <xf numFmtId="0" fontId="46" fillId="2" borderId="25" xfId="0" applyFont="1" applyFill="1" applyBorder="1" applyAlignment="1" applyProtection="1">
      <alignment horizontal="left" vertical="center"/>
    </xf>
    <xf numFmtId="0" fontId="46" fillId="2" borderId="21" xfId="0" applyFont="1" applyFill="1" applyBorder="1" applyAlignment="1" applyProtection="1">
      <alignment horizontal="left" vertical="center"/>
    </xf>
    <xf numFmtId="0" fontId="6" fillId="2" borderId="0" xfId="0" applyFont="1" applyFill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6" fillId="2" borderId="26" xfId="0" applyFont="1" applyFill="1" applyBorder="1" applyAlignment="1" applyProtection="1">
      <alignment vertical="center" wrapText="1"/>
    </xf>
    <xf numFmtId="177" fontId="6" fillId="0" borderId="21" xfId="0" applyNumberFormat="1" applyFont="1" applyBorder="1" applyAlignment="1" applyProtection="1">
      <alignment horizontal="center" vertical="center" shrinkToFit="1"/>
      <protection locked="0"/>
    </xf>
    <xf numFmtId="177" fontId="6" fillId="0" borderId="9" xfId="0" applyNumberFormat="1" applyFont="1" applyBorder="1" applyAlignment="1" applyProtection="1">
      <alignment horizontal="center" vertical="center" shrinkToFit="1"/>
      <protection locked="0"/>
    </xf>
    <xf numFmtId="177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6" fillId="2" borderId="9" xfId="0" applyFont="1" applyFill="1" applyBorder="1" applyAlignment="1" applyProtection="1">
      <alignment vertical="center" shrinkToFit="1"/>
    </xf>
    <xf numFmtId="0" fontId="6" fillId="0" borderId="0" xfId="0" applyFont="1" applyProtection="1">
      <alignment vertical="center"/>
      <protection locked="0"/>
    </xf>
    <xf numFmtId="0" fontId="0" fillId="0" borderId="0" xfId="0" applyBorder="1">
      <alignment vertical="center"/>
    </xf>
    <xf numFmtId="0" fontId="0" fillId="15" borderId="0" xfId="0" applyFill="1">
      <alignment vertical="center"/>
    </xf>
    <xf numFmtId="0" fontId="8" fillId="2" borderId="0" xfId="0" applyFont="1" applyFill="1" applyBorder="1" applyProtection="1">
      <alignment vertical="center"/>
    </xf>
    <xf numFmtId="0" fontId="0" fillId="0" borderId="0" xfId="0" applyFont="1" applyFill="1" applyAlignment="1" applyProtection="1">
      <alignment horizontal="right" vertical="center" shrinkToFit="1"/>
    </xf>
    <xf numFmtId="0" fontId="23" fillId="0" borderId="0" xfId="0" applyFont="1" applyFill="1" applyAlignment="1" applyProtection="1">
      <alignment horizontal="right" vertical="center" shrinkToFit="1"/>
    </xf>
    <xf numFmtId="177" fontId="24" fillId="0" borderId="0" xfId="0" applyNumberFormat="1" applyFont="1" applyFill="1" applyAlignment="1" applyProtection="1">
      <alignment horizontal="center" vertical="center" shrinkToFit="1"/>
      <protection locked="0"/>
    </xf>
    <xf numFmtId="0" fontId="23" fillId="0" borderId="0" xfId="0" applyFont="1" applyFill="1" applyAlignment="1" applyProtection="1">
      <alignment vertical="center" shrinkToFit="1"/>
    </xf>
    <xf numFmtId="0" fontId="0" fillId="0" borderId="0" xfId="0" applyAlignment="1">
      <alignment horizontal="center" vertical="center"/>
    </xf>
    <xf numFmtId="0" fontId="8" fillId="0" borderId="9" xfId="0" applyFont="1" applyFill="1" applyBorder="1" applyAlignment="1" applyProtection="1">
      <alignment horizontal="left" vertical="center" shrinkToFit="1"/>
    </xf>
    <xf numFmtId="0" fontId="8" fillId="0" borderId="5" xfId="0" applyFont="1" applyFill="1" applyBorder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right" vertical="center" shrinkToFit="1"/>
    </xf>
    <xf numFmtId="0" fontId="8" fillId="0" borderId="9" xfId="0" applyFont="1" applyFill="1" applyBorder="1" applyAlignment="1" applyProtection="1">
      <alignment horizontal="right" vertical="center" shrinkToFit="1"/>
    </xf>
    <xf numFmtId="0" fontId="8" fillId="0" borderId="8" xfId="0" applyFont="1" applyFill="1" applyBorder="1" applyAlignment="1" applyProtection="1">
      <alignment horizontal="right" vertical="center" shrinkToFit="1"/>
    </xf>
    <xf numFmtId="0" fontId="8" fillId="2" borderId="0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vertical="center" shrinkToFit="1"/>
    </xf>
    <xf numFmtId="0" fontId="8" fillId="2" borderId="0" xfId="0" applyFont="1" applyFill="1" applyAlignment="1" applyProtection="1">
      <alignment vertic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19" xfId="0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 applyProtection="1">
      <alignment vertical="center" wrapText="1"/>
    </xf>
    <xf numFmtId="0" fontId="6" fillId="2" borderId="0" xfId="0" applyFont="1" applyFill="1" applyAlignment="1" applyProtection="1">
      <alignment vertical="center" wrapText="1"/>
    </xf>
    <xf numFmtId="0" fontId="6" fillId="0" borderId="0" xfId="0" applyFont="1" applyProtection="1">
      <alignment vertical="center"/>
      <protection locked="0"/>
    </xf>
    <xf numFmtId="0" fontId="49" fillId="2" borderId="19" xfId="0" applyFont="1" applyFill="1" applyBorder="1" applyAlignment="1" applyProtection="1">
      <alignment vertical="center"/>
    </xf>
    <xf numFmtId="0" fontId="49" fillId="2" borderId="20" xfId="0" applyFont="1" applyFill="1" applyBorder="1" applyAlignment="1" applyProtection="1">
      <alignment vertical="center"/>
    </xf>
    <xf numFmtId="0" fontId="49" fillId="2" borderId="21" xfId="0" applyFont="1" applyFill="1" applyBorder="1" applyAlignment="1" applyProtection="1">
      <alignment vertical="center"/>
    </xf>
    <xf numFmtId="0" fontId="49" fillId="2" borderId="22" xfId="0" applyFont="1" applyFill="1" applyBorder="1" applyAlignment="1" applyProtection="1">
      <alignment vertical="center"/>
    </xf>
    <xf numFmtId="0" fontId="49" fillId="2" borderId="0" xfId="0" applyFont="1" applyFill="1" applyBorder="1" applyAlignment="1" applyProtection="1">
      <alignment vertical="center"/>
    </xf>
    <xf numFmtId="0" fontId="49" fillId="2" borderId="25" xfId="0" applyFont="1" applyFill="1" applyBorder="1" applyAlignment="1" applyProtection="1">
      <alignment vertical="center"/>
    </xf>
    <xf numFmtId="49" fontId="47" fillId="2" borderId="9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center" vertical="center" shrinkToFit="1"/>
    </xf>
    <xf numFmtId="0" fontId="6" fillId="2" borderId="6" xfId="0" applyFont="1" applyFill="1" applyBorder="1" applyAlignment="1" applyProtection="1">
      <alignment horizontal="center" vertical="center" shrinkToFit="1"/>
    </xf>
    <xf numFmtId="0" fontId="6" fillId="0" borderId="9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7" fillId="0" borderId="0" xfId="0" applyFont="1" applyProtection="1">
      <alignment vertical="center"/>
    </xf>
    <xf numFmtId="0" fontId="7" fillId="0" borderId="0" xfId="0" applyFont="1" applyAlignment="1" applyProtection="1">
      <alignment vertical="center"/>
    </xf>
    <xf numFmtId="0" fontId="0" fillId="0" borderId="0" xfId="0" applyProtection="1">
      <alignment vertical="center"/>
    </xf>
    <xf numFmtId="0" fontId="6" fillId="0" borderId="0" xfId="0" applyFont="1" applyProtection="1">
      <alignment vertical="center"/>
    </xf>
    <xf numFmtId="0" fontId="6" fillId="0" borderId="0" xfId="0" applyFont="1" applyAlignment="1" applyProtection="1">
      <alignment vertical="center"/>
    </xf>
    <xf numFmtId="182" fontId="7" fillId="2" borderId="9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 wrapText="1"/>
    </xf>
    <xf numFmtId="0" fontId="6" fillId="0" borderId="0" xfId="0" applyFont="1" applyFill="1" applyProtection="1">
      <alignment vertical="center"/>
    </xf>
    <xf numFmtId="0" fontId="0" fillId="0" borderId="0" xfId="0" applyBorder="1" applyAlignment="1" applyProtection="1">
      <alignment vertical="center"/>
    </xf>
    <xf numFmtId="49" fontId="8" fillId="2" borderId="0" xfId="0" applyNumberFormat="1" applyFont="1" applyFill="1" applyBorder="1" applyAlignment="1" applyProtection="1">
      <alignment vertical="center"/>
    </xf>
    <xf numFmtId="49" fontId="8" fillId="2" borderId="0" xfId="0" applyNumberFormat="1" applyFont="1" applyFill="1" applyBorder="1" applyProtection="1">
      <alignment vertical="center"/>
    </xf>
    <xf numFmtId="49" fontId="25" fillId="2" borderId="0" xfId="0" applyNumberFormat="1" applyFont="1" applyFill="1" applyBorder="1" applyAlignment="1" applyProtection="1">
      <alignment horizontal="center" vertical="center"/>
    </xf>
    <xf numFmtId="49" fontId="8" fillId="2" borderId="0" xfId="0" applyNumberFormat="1" applyFont="1" applyFill="1" applyBorder="1" applyAlignment="1" applyProtection="1">
      <alignment horizontal="left" vertical="center" shrinkToFit="1"/>
    </xf>
    <xf numFmtId="0" fontId="8" fillId="2" borderId="0" xfId="0" applyFont="1" applyFill="1" applyBorder="1" applyAlignment="1" applyProtection="1">
      <alignment vertical="center"/>
    </xf>
    <xf numFmtId="49" fontId="8" fillId="2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5" fillId="0" borderId="0" xfId="0" applyFont="1" applyFill="1" applyAlignment="1" applyProtection="1">
      <alignment vertical="center" shrinkToFit="1"/>
      <protection locked="0"/>
    </xf>
    <xf numFmtId="0" fontId="6" fillId="16" borderId="0" xfId="0" applyFont="1" applyFill="1" applyAlignment="1" applyProtection="1">
      <alignment vertical="center" shrinkToFit="1"/>
      <protection locked="0"/>
    </xf>
    <xf numFmtId="14" fontId="7" fillId="16" borderId="0" xfId="0" applyNumberFormat="1" applyFont="1" applyFill="1" applyAlignment="1" applyProtection="1">
      <alignment vertical="center" shrinkToFit="1"/>
      <protection locked="0"/>
    </xf>
    <xf numFmtId="3" fontId="7" fillId="16" borderId="0" xfId="0" applyNumberFormat="1" applyFont="1" applyFill="1" applyAlignment="1" applyProtection="1">
      <alignment vertical="center" shrinkToFit="1"/>
      <protection locked="0"/>
    </xf>
    <xf numFmtId="0" fontId="6" fillId="16" borderId="0" xfId="0" applyFont="1" applyFill="1" applyAlignment="1" applyProtection="1">
      <alignment horizontal="left" vertical="center" shrinkToFit="1"/>
      <protection locked="0"/>
    </xf>
    <xf numFmtId="0" fontId="12" fillId="0" borderId="23" xfId="0" applyFont="1" applyFill="1" applyBorder="1" applyAlignment="1" applyProtection="1">
      <alignment horizontal="right" vertical="center" shrinkToFit="1"/>
    </xf>
    <xf numFmtId="177" fontId="58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21" xfId="0" applyFont="1" applyFill="1" applyBorder="1" applyAlignment="1" applyProtection="1">
      <alignment horizontal="right" vertical="center" shrinkToFit="1"/>
    </xf>
    <xf numFmtId="0" fontId="12" fillId="0" borderId="21" xfId="0" applyFont="1" applyFill="1" applyBorder="1" applyAlignment="1" applyProtection="1">
      <alignment vertical="center" shrinkToFit="1"/>
    </xf>
    <xf numFmtId="0" fontId="12" fillId="0" borderId="26" xfId="0" applyFont="1" applyFill="1" applyBorder="1" applyAlignment="1" applyProtection="1">
      <alignment horizontal="right" vertical="center" shrinkToFit="1"/>
    </xf>
    <xf numFmtId="177" fontId="58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9" xfId="0" applyFont="1" applyFill="1" applyBorder="1" applyAlignment="1" applyProtection="1">
      <alignment horizontal="right" vertical="center" shrinkToFit="1"/>
    </xf>
    <xf numFmtId="0" fontId="12" fillId="0" borderId="19" xfId="0" applyFont="1" applyFill="1" applyBorder="1" applyAlignment="1" applyProtection="1">
      <alignment vertical="center" shrinkToFit="1"/>
    </xf>
    <xf numFmtId="0" fontId="12" fillId="0" borderId="9" xfId="0" applyFont="1" applyFill="1" applyBorder="1" applyAlignment="1" applyProtection="1">
      <alignment horizontal="right" vertical="center" shrinkToFit="1"/>
    </xf>
    <xf numFmtId="177" fontId="5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8" xfId="0" applyFont="1" applyFill="1" applyBorder="1" applyAlignment="1" applyProtection="1">
      <alignment horizontal="right" vertical="center" shrinkToFit="1"/>
    </xf>
    <xf numFmtId="177" fontId="24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horizontal="right" vertical="center" shrinkToFit="1"/>
    </xf>
    <xf numFmtId="0" fontId="8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Border="1" applyProtection="1">
      <alignment vertical="center"/>
    </xf>
    <xf numFmtId="0" fontId="9" fillId="0" borderId="13" xfId="0" applyFont="1" applyBorder="1">
      <alignment vertical="center"/>
    </xf>
    <xf numFmtId="0" fontId="9" fillId="0" borderId="13" xfId="0" applyFont="1" applyFill="1" applyBorder="1" applyAlignment="1" applyProtection="1">
      <alignment vertical="center" shrinkToFit="1"/>
    </xf>
    <xf numFmtId="0" fontId="9" fillId="0" borderId="13" xfId="0" applyFont="1" applyBorder="1" applyProtection="1">
      <alignment vertical="center"/>
    </xf>
    <xf numFmtId="0" fontId="8" fillId="0" borderId="23" xfId="0" applyFont="1" applyFill="1" applyBorder="1" applyAlignment="1" applyProtection="1">
      <alignment horizontal="right" vertical="center" shrinkToFit="1"/>
    </xf>
    <xf numFmtId="0" fontId="8" fillId="0" borderId="21" xfId="0" applyFont="1" applyFill="1" applyBorder="1" applyAlignment="1" applyProtection="1">
      <alignment horizontal="right" vertical="center" shrinkToFit="1"/>
    </xf>
    <xf numFmtId="0" fontId="8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8" fillId="0" borderId="19" xfId="0" applyFont="1" applyFill="1" applyBorder="1" applyAlignment="1" applyProtection="1">
      <alignment horizontal="right" vertical="center" shrinkToFit="1"/>
    </xf>
    <xf numFmtId="177" fontId="2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45" fillId="2" borderId="21" xfId="0" applyFont="1" applyFill="1" applyBorder="1" applyAlignment="1" applyProtection="1">
      <alignment horizontal="left" vertical="center"/>
    </xf>
    <xf numFmtId="0" fontId="6" fillId="0" borderId="0" xfId="0" applyFont="1" applyProtection="1">
      <alignment vertical="center"/>
      <protection locked="0"/>
    </xf>
    <xf numFmtId="0" fontId="45" fillId="2" borderId="21" xfId="0" applyFont="1" applyFill="1" applyBorder="1" applyAlignment="1" applyProtection="1">
      <alignment horizontal="right" vertical="center"/>
    </xf>
    <xf numFmtId="177" fontId="7" fillId="0" borderId="21" xfId="0" applyNumberFormat="1" applyFont="1" applyBorder="1" applyAlignment="1" applyProtection="1">
      <alignment horizontal="center" vertical="center" shrinkToFit="1"/>
      <protection locked="0"/>
    </xf>
    <xf numFmtId="0" fontId="45" fillId="2" borderId="22" xfId="0" applyFont="1" applyFill="1" applyBorder="1" applyAlignment="1" applyProtection="1">
      <alignment horizontal="left" vertical="center"/>
    </xf>
    <xf numFmtId="0" fontId="7" fillId="2" borderId="21" xfId="0" applyFont="1" applyFill="1" applyBorder="1" applyAlignment="1" applyProtection="1">
      <alignment vertical="center"/>
    </xf>
    <xf numFmtId="0" fontId="23" fillId="2" borderId="21" xfId="0" applyFont="1" applyFill="1" applyBorder="1" applyProtection="1">
      <alignment vertical="center"/>
    </xf>
    <xf numFmtId="0" fontId="23" fillId="2" borderId="22" xfId="0" applyFont="1" applyFill="1" applyBorder="1" applyProtection="1">
      <alignment vertical="center"/>
    </xf>
    <xf numFmtId="49" fontId="45" fillId="2" borderId="0" xfId="0" applyNumberFormat="1" applyFont="1" applyFill="1" applyBorder="1" applyAlignment="1" applyProtection="1">
      <alignment vertical="center"/>
    </xf>
    <xf numFmtId="0" fontId="23" fillId="2" borderId="0" xfId="0" applyFont="1" applyFill="1" applyBorder="1" applyProtection="1">
      <alignment vertical="center"/>
    </xf>
    <xf numFmtId="0" fontId="23" fillId="2" borderId="25" xfId="0" applyFont="1" applyFill="1" applyBorder="1" applyProtection="1">
      <alignment vertical="center"/>
    </xf>
    <xf numFmtId="49" fontId="45" fillId="2" borderId="75" xfId="0" quotePrefix="1" applyNumberFormat="1" applyFont="1" applyFill="1" applyBorder="1" applyAlignment="1" applyProtection="1">
      <alignment horizontal="left" vertical="center"/>
    </xf>
    <xf numFmtId="49" fontId="45" fillId="2" borderId="0" xfId="0" applyNumberFormat="1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right" vertical="center"/>
    </xf>
    <xf numFmtId="49" fontId="45" fillId="2" borderId="26" xfId="0" quotePrefix="1" applyNumberFormat="1" applyFont="1" applyFill="1" applyBorder="1" applyAlignment="1" applyProtection="1">
      <alignment horizontal="left" vertical="center"/>
    </xf>
    <xf numFmtId="49" fontId="45" fillId="2" borderId="19" xfId="0" applyNumberFormat="1" applyFont="1" applyFill="1" applyBorder="1" applyAlignment="1" applyProtection="1">
      <alignment horizontal="left" vertical="center"/>
    </xf>
    <xf numFmtId="0" fontId="23" fillId="2" borderId="19" xfId="0" applyFont="1" applyFill="1" applyBorder="1" applyProtection="1">
      <alignment vertical="center"/>
    </xf>
    <xf numFmtId="0" fontId="23" fillId="2" borderId="19" xfId="0" applyFont="1" applyFill="1" applyBorder="1" applyAlignment="1" applyProtection="1">
      <alignment horizontal="right" vertical="center"/>
    </xf>
    <xf numFmtId="0" fontId="23" fillId="2" borderId="20" xfId="0" applyFont="1" applyFill="1" applyBorder="1" applyProtection="1">
      <alignment vertical="center"/>
    </xf>
    <xf numFmtId="0" fontId="45" fillId="2" borderId="23" xfId="0" applyFont="1" applyFill="1" applyBorder="1" applyAlignment="1" applyProtection="1">
      <alignment horizontal="left" vertical="top" wrapText="1"/>
    </xf>
    <xf numFmtId="0" fontId="45" fillId="2" borderId="21" xfId="0" applyFont="1" applyFill="1" applyBorder="1" applyAlignment="1" applyProtection="1">
      <alignment horizontal="left" vertical="top" wrapText="1"/>
    </xf>
    <xf numFmtId="0" fontId="45" fillId="2" borderId="22" xfId="0" applyFont="1" applyFill="1" applyBorder="1" applyAlignment="1" applyProtection="1">
      <alignment horizontal="left" vertical="top" wrapText="1"/>
    </xf>
    <xf numFmtId="0" fontId="45" fillId="2" borderId="75" xfId="0" applyFont="1" applyFill="1" applyBorder="1" applyAlignment="1" applyProtection="1">
      <alignment horizontal="left" vertical="top" wrapText="1"/>
    </xf>
    <xf numFmtId="0" fontId="45" fillId="2" borderId="0" xfId="0" applyFont="1" applyFill="1" applyBorder="1" applyAlignment="1" applyProtection="1">
      <alignment horizontal="left" vertical="top" wrapText="1"/>
    </xf>
    <xf numFmtId="0" fontId="45" fillId="2" borderId="25" xfId="0" applyFont="1" applyFill="1" applyBorder="1" applyAlignment="1" applyProtection="1">
      <alignment horizontal="left" vertical="top" wrapText="1"/>
    </xf>
    <xf numFmtId="0" fontId="45" fillId="2" borderId="26" xfId="0" applyFont="1" applyFill="1" applyBorder="1" applyAlignment="1" applyProtection="1">
      <alignment horizontal="left" vertical="top" wrapText="1"/>
    </xf>
    <xf numFmtId="0" fontId="45" fillId="2" borderId="19" xfId="0" applyFont="1" applyFill="1" applyBorder="1" applyAlignment="1" applyProtection="1">
      <alignment horizontal="left" vertical="top" wrapText="1"/>
    </xf>
    <xf numFmtId="0" fontId="45" fillId="2" borderId="20" xfId="0" applyFont="1" applyFill="1" applyBorder="1" applyAlignment="1" applyProtection="1">
      <alignment horizontal="left" vertical="top" wrapText="1"/>
    </xf>
    <xf numFmtId="0" fontId="9" fillId="2" borderId="23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45" fillId="2" borderId="21" xfId="0" applyFont="1" applyFill="1" applyBorder="1" applyAlignment="1" applyProtection="1">
      <alignment horizontal="center" vertical="center"/>
    </xf>
    <xf numFmtId="0" fontId="45" fillId="2" borderId="22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vertical="center"/>
    </xf>
    <xf numFmtId="0" fontId="7" fillId="2" borderId="22" xfId="0" applyFont="1" applyFill="1" applyBorder="1" applyAlignment="1" applyProtection="1">
      <alignment vertical="center"/>
    </xf>
    <xf numFmtId="0" fontId="45" fillId="2" borderId="26" xfId="0" applyFont="1" applyFill="1" applyBorder="1" applyAlignment="1" applyProtection="1">
      <alignment horizontal="left" vertical="center"/>
    </xf>
    <xf numFmtId="0" fontId="45" fillId="2" borderId="19" xfId="0" applyFont="1" applyFill="1" applyBorder="1" applyAlignment="1" applyProtection="1">
      <alignment horizontal="left" vertical="center"/>
    </xf>
    <xf numFmtId="0" fontId="45" fillId="2" borderId="20" xfId="0" applyFont="1" applyFill="1" applyBorder="1" applyAlignment="1" applyProtection="1">
      <alignment horizontal="left" vertical="center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21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75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0" fontId="7" fillId="2" borderId="19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0" fontId="23" fillId="2" borderId="75" xfId="0" applyFont="1" applyFill="1" applyBorder="1">
      <alignment vertical="center"/>
    </xf>
    <xf numFmtId="0" fontId="23" fillId="2" borderId="0" xfId="0" applyFont="1" applyFill="1">
      <alignment vertical="center"/>
    </xf>
    <xf numFmtId="0" fontId="23" fillId="2" borderId="25" xfId="0" applyFont="1" applyFill="1" applyBorder="1">
      <alignment vertical="center"/>
    </xf>
    <xf numFmtId="0" fontId="23" fillId="2" borderId="26" xfId="0" applyFont="1" applyFill="1" applyBorder="1">
      <alignment vertical="center"/>
    </xf>
    <xf numFmtId="0" fontId="23" fillId="2" borderId="19" xfId="0" applyFont="1" applyFill="1" applyBorder="1">
      <alignment vertical="center"/>
    </xf>
    <xf numFmtId="0" fontId="23" fillId="2" borderId="20" xfId="0" applyFont="1" applyFill="1" applyBorder="1">
      <alignment vertical="center"/>
    </xf>
    <xf numFmtId="0" fontId="23" fillId="0" borderId="19" xfId="0" applyFont="1" applyFill="1" applyBorder="1" applyAlignment="1" applyProtection="1">
      <alignment horizontal="left" vertical="center" shrinkToFit="1"/>
      <protection locked="0"/>
    </xf>
    <xf numFmtId="0" fontId="46" fillId="2" borderId="0" xfId="0" applyFont="1" applyFill="1" applyAlignment="1" applyProtection="1">
      <alignment horizontal="left" vertical="center" wrapText="1"/>
    </xf>
    <xf numFmtId="0" fontId="55" fillId="2" borderId="0" xfId="0" applyFont="1" applyFill="1" applyAlignment="1" applyProtection="1">
      <alignment horizontal="left" vertical="center" wrapText="1"/>
    </xf>
    <xf numFmtId="0" fontId="45" fillId="2" borderId="0" xfId="0" applyFont="1" applyFill="1" applyAlignment="1" applyProtection="1">
      <alignment horizontal="left" vertical="center" wrapText="1"/>
    </xf>
    <xf numFmtId="0" fontId="45" fillId="2" borderId="93" xfId="0" applyFont="1" applyFill="1" applyBorder="1" applyAlignment="1" applyProtection="1">
      <alignment horizontal="left" vertical="center" wrapText="1"/>
    </xf>
    <xf numFmtId="0" fontId="45" fillId="2" borderId="94" xfId="0" applyFont="1" applyFill="1" applyBorder="1" applyAlignment="1" applyProtection="1">
      <alignment horizontal="left" vertical="center" wrapText="1"/>
    </xf>
    <xf numFmtId="0" fontId="45" fillId="2" borderId="95" xfId="0" applyFont="1" applyFill="1" applyBorder="1" applyAlignment="1" applyProtection="1">
      <alignment horizontal="left" vertical="center" wrapText="1"/>
    </xf>
    <xf numFmtId="0" fontId="21" fillId="2" borderId="91" xfId="0" applyFont="1" applyFill="1" applyBorder="1" applyAlignment="1" applyProtection="1">
      <alignment horizontal="center" vertical="center" wrapText="1"/>
    </xf>
    <xf numFmtId="0" fontId="45" fillId="2" borderId="91" xfId="0" applyFont="1" applyFill="1" applyBorder="1" applyAlignment="1" applyProtection="1">
      <alignment horizontal="center" vertical="center" wrapText="1"/>
    </xf>
    <xf numFmtId="0" fontId="45" fillId="2" borderId="92" xfId="0" applyFont="1" applyFill="1" applyBorder="1" applyAlignment="1" applyProtection="1">
      <alignment horizontal="center" vertical="center" wrapText="1"/>
    </xf>
    <xf numFmtId="0" fontId="45" fillId="2" borderId="91" xfId="0" applyFont="1" applyFill="1" applyBorder="1" applyAlignment="1" applyProtection="1">
      <alignment horizontal="left" vertical="center" wrapText="1"/>
    </xf>
    <xf numFmtId="0" fontId="45" fillId="2" borderId="90" xfId="0" applyFont="1" applyFill="1" applyBorder="1" applyAlignment="1" applyProtection="1">
      <alignment horizontal="center" vertical="center"/>
    </xf>
    <xf numFmtId="0" fontId="45" fillId="2" borderId="91" xfId="0" applyFont="1" applyFill="1" applyBorder="1" applyAlignment="1" applyProtection="1">
      <alignment horizontal="center" vertical="center"/>
    </xf>
    <xf numFmtId="0" fontId="45" fillId="2" borderId="87" xfId="0" applyFont="1" applyFill="1" applyBorder="1" applyAlignment="1" applyProtection="1">
      <alignment horizontal="left" vertical="center" wrapText="1"/>
    </xf>
    <xf numFmtId="0" fontId="45" fillId="2" borderId="88" xfId="0" applyFont="1" applyFill="1" applyBorder="1" applyAlignment="1" applyProtection="1">
      <alignment horizontal="left" vertical="center" wrapText="1"/>
    </xf>
    <xf numFmtId="0" fontId="45" fillId="2" borderId="89" xfId="0" applyFont="1" applyFill="1" applyBorder="1" applyAlignment="1" applyProtection="1">
      <alignment horizontal="left" vertical="center" wrapText="1"/>
    </xf>
    <xf numFmtId="182" fontId="7" fillId="0" borderId="19" xfId="0" applyNumberFormat="1" applyFont="1" applyBorder="1" applyAlignment="1" applyProtection="1">
      <alignment horizontal="left" vertical="center"/>
      <protection locked="0"/>
    </xf>
    <xf numFmtId="0" fontId="54" fillId="2" borderId="0" xfId="0" applyFont="1" applyFill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right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horizontal="center" vertical="center"/>
    </xf>
    <xf numFmtId="180" fontId="7" fillId="0" borderId="75" xfId="0" applyNumberFormat="1" applyFont="1" applyFill="1" applyBorder="1" applyAlignment="1" applyProtection="1">
      <alignment horizontal="right" vertical="center"/>
      <protection locked="0"/>
    </xf>
    <xf numFmtId="180" fontId="7" fillId="0" borderId="0" xfId="0" applyNumberFormat="1" applyFont="1" applyFill="1" applyBorder="1" applyAlignment="1" applyProtection="1">
      <alignment horizontal="right" vertical="center"/>
      <protection locked="0"/>
    </xf>
    <xf numFmtId="180" fontId="7" fillId="0" borderId="25" xfId="0" applyNumberFormat="1" applyFont="1" applyFill="1" applyBorder="1" applyAlignment="1" applyProtection="1">
      <alignment horizontal="right" vertical="center"/>
      <protection locked="0"/>
    </xf>
    <xf numFmtId="49" fontId="45" fillId="2" borderId="75" xfId="0" quotePrefix="1" applyNumberFormat="1" applyFont="1" applyFill="1" applyBorder="1" applyAlignment="1" applyProtection="1">
      <alignment horizontal="center" vertical="center"/>
    </xf>
    <xf numFmtId="49" fontId="45" fillId="2" borderId="0" xfId="0" quotePrefix="1" applyNumberFormat="1" applyFont="1" applyFill="1" applyBorder="1" applyAlignment="1" applyProtection="1">
      <alignment horizontal="center" vertical="center"/>
    </xf>
    <xf numFmtId="0" fontId="7" fillId="2" borderId="75" xfId="0" quotePrefix="1" applyFont="1" applyFill="1" applyBorder="1" applyAlignment="1" applyProtection="1">
      <alignment horizontal="left" vertical="center"/>
    </xf>
    <xf numFmtId="0" fontId="7" fillId="2" borderId="0" xfId="0" quotePrefix="1" applyFont="1" applyFill="1" applyBorder="1" applyAlignment="1" applyProtection="1">
      <alignment horizontal="left" vertical="center"/>
    </xf>
    <xf numFmtId="0" fontId="7" fillId="2" borderId="25" xfId="0" quotePrefix="1" applyFont="1" applyFill="1" applyBorder="1" applyAlignment="1" applyProtection="1">
      <alignment horizontal="left" vertical="center"/>
    </xf>
    <xf numFmtId="0" fontId="6" fillId="2" borderId="8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shrinkToFit="1"/>
    </xf>
    <xf numFmtId="0" fontId="6" fillId="2" borderId="25" xfId="0" applyFont="1" applyFill="1" applyBorder="1" applyAlignment="1" applyProtection="1">
      <alignment horizontal="center" vertical="center" shrinkToFit="1"/>
    </xf>
    <xf numFmtId="180" fontId="6" fillId="0" borderId="0" xfId="0" applyNumberFormat="1" applyFont="1" applyBorder="1" applyAlignment="1" applyProtection="1">
      <alignment horizontal="left" vertical="center" shrinkToFit="1"/>
      <protection locked="0"/>
    </xf>
    <xf numFmtId="180" fontId="6" fillId="2" borderId="0" xfId="0" applyNumberFormat="1" applyFont="1" applyFill="1" applyBorder="1" applyAlignment="1" applyProtection="1">
      <alignment horizontal="center" vertical="center" shrinkToFit="1"/>
    </xf>
    <xf numFmtId="180" fontId="6" fillId="2" borderId="25" xfId="0" applyNumberFormat="1" applyFont="1" applyFill="1" applyBorder="1" applyAlignment="1" applyProtection="1">
      <alignment horizontal="center" vertical="center" shrinkToFit="1"/>
    </xf>
    <xf numFmtId="0" fontId="6" fillId="2" borderId="0" xfId="0" applyFont="1" applyFill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182" fontId="7" fillId="2" borderId="0" xfId="0" applyNumberFormat="1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/>
    </xf>
    <xf numFmtId="0" fontId="6" fillId="2" borderId="21" xfId="0" applyFont="1" applyFill="1" applyBorder="1" applyAlignment="1" applyProtection="1">
      <alignment horizontal="center" vertical="center"/>
    </xf>
    <xf numFmtId="0" fontId="46" fillId="2" borderId="21" xfId="0" applyFont="1" applyFill="1" applyBorder="1" applyAlignment="1" applyProtection="1">
      <alignment horizontal="center" vertical="center"/>
    </xf>
    <xf numFmtId="0" fontId="46" fillId="2" borderId="22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left" vertical="center" shrinkToFit="1"/>
      <protection locked="0"/>
    </xf>
    <xf numFmtId="0" fontId="6" fillId="2" borderId="21" xfId="0" applyFont="1" applyFill="1" applyBorder="1" applyAlignment="1" applyProtection="1">
      <alignment vertical="center"/>
    </xf>
    <xf numFmtId="0" fontId="6" fillId="2" borderId="22" xfId="0" applyFont="1" applyFill="1" applyBorder="1" applyAlignment="1" applyProtection="1">
      <alignment vertical="center"/>
    </xf>
    <xf numFmtId="49" fontId="47" fillId="2" borderId="75" xfId="0" quotePrefix="1" applyNumberFormat="1" applyFont="1" applyFill="1" applyBorder="1" applyAlignment="1" applyProtection="1">
      <alignment horizontal="left" vertical="center"/>
    </xf>
    <xf numFmtId="49" fontId="47" fillId="2" borderId="0" xfId="0" applyNumberFormat="1" applyFont="1" applyFill="1" applyBorder="1" applyAlignment="1" applyProtection="1">
      <alignment horizontal="left" vertical="center"/>
    </xf>
    <xf numFmtId="0" fontId="56" fillId="2" borderId="8" xfId="0" applyFont="1" applyFill="1" applyBorder="1" applyAlignment="1" applyProtection="1">
      <alignment horizontal="left" vertical="center" shrinkToFit="1"/>
    </xf>
    <xf numFmtId="0" fontId="56" fillId="2" borderId="9" xfId="0" applyFont="1" applyFill="1" applyBorder="1" applyAlignment="1" applyProtection="1">
      <alignment horizontal="left" vertical="center" shrinkToFit="1"/>
    </xf>
    <xf numFmtId="0" fontId="7" fillId="2" borderId="0" xfId="0" applyFont="1" applyFill="1" applyAlignment="1" applyProtection="1">
      <alignment horizontal="left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left" vertical="center" wrapText="1"/>
    </xf>
    <xf numFmtId="0" fontId="9" fillId="2" borderId="0" xfId="0" applyFont="1" applyFill="1" applyAlignment="1" applyProtection="1">
      <alignment horizontal="left" vertical="center"/>
    </xf>
    <xf numFmtId="0" fontId="53" fillId="2" borderId="0" xfId="0" applyFont="1" applyFill="1" applyAlignment="1" applyProtection="1">
      <alignment horizontal="left" vertical="center"/>
    </xf>
    <xf numFmtId="49" fontId="47" fillId="2" borderId="0" xfId="0" quotePrefix="1" applyNumberFormat="1" applyFont="1" applyFill="1" applyBorder="1" applyAlignment="1" applyProtection="1">
      <alignment horizontal="left" vertical="center"/>
    </xf>
    <xf numFmtId="0" fontId="7" fillId="0" borderId="7" xfId="0" applyFont="1" applyFill="1" applyBorder="1" applyAlignment="1" applyProtection="1">
      <alignment horizontal="left" vertical="center" shrinkToFit="1"/>
      <protection locked="0"/>
    </xf>
    <xf numFmtId="0" fontId="7" fillId="0" borderId="8" xfId="0" applyFont="1" applyFill="1" applyBorder="1" applyAlignment="1" applyProtection="1">
      <alignment horizontal="left" vertical="center" shrinkToFit="1"/>
      <protection locked="0"/>
    </xf>
    <xf numFmtId="0" fontId="7" fillId="0" borderId="9" xfId="0" applyFont="1" applyFill="1" applyBorder="1" applyAlignment="1" applyProtection="1">
      <alignment horizontal="left" vertical="center" shrinkToFit="1"/>
      <protection locked="0"/>
    </xf>
    <xf numFmtId="0" fontId="8" fillId="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6" fillId="2" borderId="19" xfId="0" applyFont="1" applyFill="1" applyBorder="1" applyAlignment="1" applyProtection="1">
      <alignment horizontal="center" vertical="center" shrinkToFit="1"/>
    </xf>
    <xf numFmtId="0" fontId="6" fillId="2" borderId="20" xfId="0" applyFont="1" applyFill="1" applyBorder="1" applyAlignment="1" applyProtection="1">
      <alignment horizontal="center" vertical="center" shrinkToFit="1"/>
    </xf>
    <xf numFmtId="0" fontId="45" fillId="2" borderId="8" xfId="0" applyFont="1" applyFill="1" applyBorder="1" applyAlignment="1" applyProtection="1">
      <alignment horizontal="center" vertical="center"/>
    </xf>
    <xf numFmtId="0" fontId="45" fillId="2" borderId="9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</xf>
    <xf numFmtId="0" fontId="6" fillId="2" borderId="26" xfId="0" applyFont="1" applyFill="1" applyBorder="1" applyAlignment="1" applyProtection="1">
      <alignment horizontal="center" vertic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20" xfId="0" applyFont="1" applyFill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41" fillId="2" borderId="7" xfId="2" applyFont="1" applyFill="1" applyBorder="1" applyAlignment="1" applyProtection="1">
      <alignment horizontal="center" vertical="center"/>
    </xf>
    <xf numFmtId="0" fontId="11" fillId="2" borderId="7" xfId="2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2" borderId="19" xfId="0" applyFont="1" applyFill="1" applyBorder="1" applyAlignment="1" applyProtection="1">
      <alignment horizontal="center" vertical="center" shrinkToFit="1"/>
    </xf>
    <xf numFmtId="49" fontId="47" fillId="2" borderId="26" xfId="0" quotePrefix="1" applyNumberFormat="1" applyFont="1" applyFill="1" applyBorder="1" applyAlignment="1" applyProtection="1">
      <alignment horizontal="left" vertical="center"/>
    </xf>
    <xf numFmtId="49" fontId="47" fillId="2" borderId="19" xfId="0" applyNumberFormat="1" applyFont="1" applyFill="1" applyBorder="1" applyAlignment="1" applyProtection="1">
      <alignment horizontal="left" vertical="center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Fill="1" applyBorder="1" applyAlignment="1" applyProtection="1">
      <alignment horizontal="left" vertical="center" wrapText="1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176" fontId="6" fillId="0" borderId="7" xfId="0" applyNumberFormat="1" applyFont="1" applyBorder="1" applyAlignment="1" applyProtection="1">
      <alignment horizontal="center" vertical="center"/>
      <protection locked="0"/>
    </xf>
    <xf numFmtId="176" fontId="6" fillId="2" borderId="7" xfId="0" applyNumberFormat="1" applyFont="1" applyFill="1" applyBorder="1" applyAlignment="1" applyProtection="1">
      <alignment horizontal="center" vertical="center"/>
    </xf>
    <xf numFmtId="0" fontId="49" fillId="0" borderId="19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 shrinkToFit="1"/>
      <protection locked="0"/>
    </xf>
    <xf numFmtId="0" fontId="8" fillId="0" borderId="9" xfId="0" applyFont="1" applyBorder="1" applyAlignment="1" applyProtection="1">
      <alignment horizontal="left" vertical="center" shrinkToFit="1"/>
      <protection locked="0"/>
    </xf>
    <xf numFmtId="0" fontId="8" fillId="0" borderId="6" xfId="0" applyFont="1" applyBorder="1" applyAlignment="1" applyProtection="1">
      <alignment horizontal="left" vertical="center" shrinkToFit="1"/>
      <protection locked="0"/>
    </xf>
    <xf numFmtId="0" fontId="6" fillId="17" borderId="0" xfId="0" applyFont="1" applyFill="1" applyAlignment="1" applyProtection="1">
      <alignment horizontal="center" vertical="center"/>
    </xf>
    <xf numFmtId="0" fontId="19" fillId="17" borderId="0" xfId="0" applyFont="1" applyFill="1" applyAlignment="1" applyProtection="1">
      <alignment horizontal="right" vertical="center"/>
    </xf>
    <xf numFmtId="0" fontId="12" fillId="17" borderId="0" xfId="0" applyFont="1" applyFill="1" applyAlignment="1" applyProtection="1">
      <alignment horizontal="right" vertical="center"/>
    </xf>
    <xf numFmtId="0" fontId="6" fillId="2" borderId="75" xfId="0" applyFont="1" applyFill="1" applyBorder="1" applyAlignment="1" applyProtection="1">
      <alignment horizontal="center" vertical="center"/>
    </xf>
    <xf numFmtId="0" fontId="45" fillId="2" borderId="23" xfId="0" applyFont="1" applyFill="1" applyBorder="1" applyAlignment="1" applyProtection="1">
      <alignment horizontal="left" vertical="center"/>
    </xf>
    <xf numFmtId="0" fontId="45" fillId="2" borderId="21" xfId="0" applyFont="1" applyFill="1" applyBorder="1" applyAlignment="1" applyProtection="1">
      <alignment horizontal="left" vertical="center"/>
    </xf>
    <xf numFmtId="0" fontId="45" fillId="2" borderId="75" xfId="0" applyFont="1" applyFill="1" applyBorder="1" applyAlignment="1" applyProtection="1">
      <alignment horizontal="left" vertical="center"/>
    </xf>
    <xf numFmtId="0" fontId="45" fillId="2" borderId="0" xfId="0" applyFont="1" applyFill="1" applyBorder="1" applyAlignment="1" applyProtection="1">
      <alignment horizontal="left" vertical="center"/>
    </xf>
    <xf numFmtId="0" fontId="7" fillId="0" borderId="8" xfId="0" applyFont="1" applyBorder="1" applyAlignment="1" applyProtection="1">
      <alignment vertical="center" shrinkToFit="1"/>
      <protection locked="0"/>
    </xf>
    <xf numFmtId="0" fontId="7" fillId="0" borderId="9" xfId="0" applyFont="1" applyBorder="1" applyAlignment="1" applyProtection="1">
      <alignment vertical="center" shrinkToFit="1"/>
      <protection locked="0"/>
    </xf>
    <xf numFmtId="0" fontId="12" fillId="2" borderId="0" xfId="0" applyFont="1" applyFill="1" applyAlignment="1" applyProtection="1">
      <alignment horizontal="left" vertical="center"/>
    </xf>
    <xf numFmtId="0" fontId="12" fillId="2" borderId="0" xfId="0" applyFont="1" applyFill="1" applyAlignment="1" applyProtection="1">
      <alignment horizontal="right" vertical="center"/>
    </xf>
    <xf numFmtId="0" fontId="7" fillId="2" borderId="83" xfId="0" applyFont="1" applyFill="1" applyBorder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41" fillId="16" borderId="6" xfId="2" applyFont="1" applyFill="1" applyBorder="1" applyAlignment="1" applyProtection="1">
      <alignment horizontal="center" vertical="center" wrapText="1"/>
    </xf>
    <xf numFmtId="0" fontId="41" fillId="16" borderId="7" xfId="2" applyFont="1" applyFill="1" applyBorder="1" applyAlignment="1" applyProtection="1">
      <alignment horizontal="center" vertical="center" wrapText="1"/>
    </xf>
    <xf numFmtId="0" fontId="44" fillId="2" borderId="7" xfId="2" applyFont="1" applyFill="1" applyBorder="1" applyAlignment="1" applyProtection="1">
      <alignment horizontal="center" vertical="center"/>
    </xf>
    <xf numFmtId="0" fontId="49" fillId="2" borderId="7" xfId="2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vertical="center" shrinkToFit="1"/>
      <protection locked="0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left" vertical="center" shrinkToFit="1"/>
      <protection locked="0"/>
    </xf>
    <xf numFmtId="0" fontId="6" fillId="0" borderId="8" xfId="0" applyFont="1" applyBorder="1" applyAlignment="1" applyProtection="1">
      <alignment horizontal="left" vertical="center" shrinkToFit="1"/>
      <protection locked="0"/>
    </xf>
    <xf numFmtId="0" fontId="6" fillId="0" borderId="9" xfId="0" applyFont="1" applyBorder="1" applyAlignment="1" applyProtection="1">
      <alignment horizontal="left" vertical="center" shrinkToFit="1"/>
      <protection locked="0"/>
    </xf>
    <xf numFmtId="0" fontId="6" fillId="2" borderId="0" xfId="0" applyFont="1" applyFill="1" applyAlignment="1" applyProtection="1">
      <alignment horizontal="left" vertical="center"/>
    </xf>
    <xf numFmtId="0" fontId="53" fillId="2" borderId="0" xfId="0" applyFont="1" applyFill="1" applyBorder="1" applyAlignment="1" applyProtection="1">
      <alignment horizontal="left" vertical="center"/>
    </xf>
    <xf numFmtId="0" fontId="46" fillId="2" borderId="0" xfId="0" applyFont="1" applyFill="1" applyBorder="1" applyAlignment="1" applyProtection="1">
      <alignment horizontal="left" vertical="center"/>
    </xf>
    <xf numFmtId="0" fontId="9" fillId="0" borderId="7" xfId="0" applyFont="1" applyBorder="1" applyAlignment="1" applyProtection="1">
      <alignment horizontal="left" vertical="center" wrapText="1" shrinkToFit="1"/>
      <protection locked="0"/>
    </xf>
    <xf numFmtId="0" fontId="9" fillId="0" borderId="8" xfId="0" applyFont="1" applyBorder="1" applyAlignment="1" applyProtection="1">
      <alignment horizontal="left" vertical="center" wrapText="1" shrinkToFit="1"/>
      <protection locked="0"/>
    </xf>
    <xf numFmtId="182" fontId="7" fillId="0" borderId="23" xfId="0" applyNumberFormat="1" applyFont="1" applyBorder="1" applyAlignment="1" applyProtection="1">
      <alignment horizontal="center" vertical="center"/>
      <protection locked="0"/>
    </xf>
    <xf numFmtId="182" fontId="7" fillId="0" borderId="21" xfId="0" applyNumberFormat="1" applyFont="1" applyBorder="1" applyAlignment="1" applyProtection="1">
      <alignment horizontal="center" vertical="center"/>
      <protection locked="0"/>
    </xf>
    <xf numFmtId="182" fontId="7" fillId="0" borderId="22" xfId="0" applyNumberFormat="1" applyFont="1" applyBorder="1" applyAlignment="1" applyProtection="1">
      <alignment horizontal="center" vertical="center"/>
      <protection locked="0"/>
    </xf>
    <xf numFmtId="182" fontId="7" fillId="0" borderId="75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182" fontId="7" fillId="0" borderId="25" xfId="0" applyNumberFormat="1" applyFont="1" applyBorder="1" applyAlignment="1" applyProtection="1">
      <alignment horizontal="center" vertical="center"/>
      <protection locked="0"/>
    </xf>
    <xf numFmtId="182" fontId="7" fillId="0" borderId="26" xfId="0" applyNumberFormat="1" applyFont="1" applyBorder="1" applyAlignment="1" applyProtection="1">
      <alignment horizontal="center" vertical="center"/>
      <protection locked="0"/>
    </xf>
    <xf numFmtId="182" fontId="7" fillId="0" borderId="19" xfId="0" applyNumberFormat="1" applyFont="1" applyBorder="1" applyAlignment="1" applyProtection="1">
      <alignment horizontal="center" vertical="center"/>
      <protection locked="0"/>
    </xf>
    <xf numFmtId="182" fontId="7" fillId="0" borderId="20" xfId="0" applyNumberFormat="1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left" vertical="center" wrapText="1" shrinkToFit="1"/>
      <protection locked="0"/>
    </xf>
    <xf numFmtId="0" fontId="7" fillId="0" borderId="8" xfId="0" applyFont="1" applyBorder="1" applyAlignment="1" applyProtection="1">
      <alignment horizontal="left" vertical="center" wrapText="1" shrinkToFit="1"/>
      <protection locked="0"/>
    </xf>
    <xf numFmtId="0" fontId="49" fillId="2" borderId="7" xfId="2" applyFont="1" applyFill="1" applyBorder="1" applyAlignment="1" applyProtection="1">
      <alignment horizontal="center" vertical="center" wrapText="1"/>
    </xf>
    <xf numFmtId="185" fontId="41" fillId="0" borderId="9" xfId="0" applyNumberFormat="1" applyFont="1" applyBorder="1" applyAlignment="1" applyProtection="1">
      <alignment horizontal="left" vertical="center" shrinkToFit="1"/>
      <protection locked="0"/>
    </xf>
    <xf numFmtId="185" fontId="11" fillId="0" borderId="6" xfId="0" applyNumberFormat="1" applyFont="1" applyBorder="1" applyAlignment="1" applyProtection="1">
      <alignment horizontal="left" vertical="center" shrinkToFit="1"/>
      <protection locked="0"/>
    </xf>
    <xf numFmtId="0" fontId="6" fillId="0" borderId="0" xfId="0" applyFont="1" applyBorder="1" applyAlignment="1" applyProtection="1">
      <alignment horizontal="left" vertical="center" shrinkToFit="1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5" fontId="11" fillId="0" borderId="9" xfId="0" applyNumberFormat="1" applyFont="1" applyBorder="1" applyAlignment="1" applyProtection="1">
      <alignment horizontal="left" vertical="center" shrinkToFit="1"/>
      <protection locked="0"/>
    </xf>
    <xf numFmtId="185" fontId="41" fillId="2" borderId="9" xfId="0" applyNumberFormat="1" applyFont="1" applyFill="1" applyBorder="1" applyAlignment="1" applyProtection="1">
      <alignment horizontal="left" vertical="center" shrinkToFit="1"/>
    </xf>
    <xf numFmtId="185" fontId="11" fillId="2" borderId="9" xfId="0" applyNumberFormat="1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left" vertical="center"/>
    </xf>
    <xf numFmtId="0" fontId="6" fillId="2" borderId="19" xfId="0" applyFont="1" applyFill="1" applyBorder="1" applyAlignment="1" applyProtection="1">
      <alignment horizontal="left" vertical="center"/>
    </xf>
    <xf numFmtId="0" fontId="6" fillId="2" borderId="13" xfId="0" applyFont="1" applyFill="1" applyBorder="1" applyAlignment="1" applyProtection="1">
      <alignment horizontal="left" vertical="center"/>
    </xf>
    <xf numFmtId="0" fontId="21" fillId="2" borderId="8" xfId="0" applyFont="1" applyFill="1" applyBorder="1" applyAlignment="1" applyProtection="1">
      <alignment horizontal="left" vertical="center" wrapText="1"/>
    </xf>
    <xf numFmtId="0" fontId="21" fillId="2" borderId="9" xfId="0" applyFont="1" applyFill="1" applyBorder="1" applyAlignment="1" applyProtection="1">
      <alignment horizontal="left" vertical="center" wrapText="1"/>
    </xf>
    <xf numFmtId="0" fontId="21" fillId="2" borderId="6" xfId="0" applyFont="1" applyFill="1" applyBorder="1" applyAlignment="1" applyProtection="1">
      <alignment horizontal="left" vertical="center" wrapText="1"/>
    </xf>
    <xf numFmtId="0" fontId="53" fillId="2" borderId="0" xfId="0" applyFont="1" applyFill="1" applyAlignment="1" applyProtection="1">
      <alignment horizontal="left" vertical="center" wrapText="1"/>
    </xf>
    <xf numFmtId="0" fontId="46" fillId="2" borderId="0" xfId="0" applyFont="1" applyFill="1" applyAlignment="1" applyProtection="1">
      <alignment horizontal="justify" vertical="center" wrapText="1"/>
    </xf>
    <xf numFmtId="0" fontId="19" fillId="17" borderId="1" xfId="0" applyFont="1" applyFill="1" applyBorder="1" applyAlignment="1" applyProtection="1">
      <alignment horizontal="right" vertical="center" wrapText="1"/>
    </xf>
    <xf numFmtId="0" fontId="6" fillId="2" borderId="19" xfId="0" applyFont="1" applyFill="1" applyBorder="1" applyAlignment="1" applyProtection="1">
      <alignment horizontal="left" vertical="center" wrapText="1"/>
    </xf>
    <xf numFmtId="0" fontId="6" fillId="2" borderId="20" xfId="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2" borderId="0" xfId="0" applyFont="1" applyFill="1" applyAlignment="1" applyProtection="1">
      <alignment vertical="center" wrapText="1"/>
    </xf>
    <xf numFmtId="0" fontId="6" fillId="2" borderId="21" xfId="0" applyFont="1" applyFill="1" applyBorder="1" applyAlignment="1" applyProtection="1">
      <alignment horizontal="left" vertical="center" wrapText="1"/>
    </xf>
    <xf numFmtId="0" fontId="6" fillId="2" borderId="22" xfId="0" applyFont="1" applyFill="1" applyBorder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25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center" shrinkToFit="1"/>
    </xf>
    <xf numFmtId="0" fontId="6" fillId="2" borderId="75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left" vertical="center" wrapText="1"/>
    </xf>
    <xf numFmtId="185" fontId="41" fillId="0" borderId="9" xfId="0" applyNumberFormat="1" applyFont="1" applyFill="1" applyBorder="1" applyAlignment="1" applyProtection="1">
      <alignment horizontal="left" vertical="center" shrinkToFit="1"/>
      <protection locked="0"/>
    </xf>
    <xf numFmtId="185" fontId="11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7" fillId="2" borderId="0" xfId="0" applyFont="1" applyFill="1" applyAlignment="1" applyProtection="1">
      <alignment horizontal="left" vertical="center"/>
    </xf>
    <xf numFmtId="0" fontId="6" fillId="2" borderId="84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left" vertical="center"/>
    </xf>
    <xf numFmtId="0" fontId="0" fillId="2" borderId="83" xfId="0" applyFill="1" applyBorder="1" applyAlignment="1" applyProtection="1">
      <alignment horizontal="center" vertical="center"/>
    </xf>
    <xf numFmtId="0" fontId="0" fillId="17" borderId="0" xfId="0" applyFill="1" applyAlignment="1" applyProtection="1">
      <alignment horizontal="center" vertical="center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44" fillId="2" borderId="7" xfId="2" applyFont="1" applyFill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9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9" fillId="0" borderId="9" xfId="0" applyFont="1" applyBorder="1" applyAlignment="1" applyProtection="1">
      <alignment vertical="center" wrapText="1"/>
      <protection locked="0"/>
    </xf>
    <xf numFmtId="0" fontId="9" fillId="0" borderId="6" xfId="0" applyFont="1" applyBorder="1" applyAlignment="1" applyProtection="1">
      <alignment vertical="center" wrapText="1"/>
      <protection locked="0"/>
    </xf>
    <xf numFmtId="0" fontId="41" fillId="0" borderId="8" xfId="2" applyFont="1" applyFill="1" applyBorder="1" applyAlignment="1" applyProtection="1">
      <alignment horizontal="center" vertical="center" wrapText="1"/>
      <protection locked="0"/>
    </xf>
    <xf numFmtId="0" fontId="11" fillId="0" borderId="9" xfId="2" applyFont="1" applyFill="1" applyBorder="1" applyAlignment="1" applyProtection="1">
      <alignment horizontal="center" vertical="center" wrapText="1"/>
      <protection locked="0"/>
    </xf>
    <xf numFmtId="0" fontId="11" fillId="0" borderId="6" xfId="2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7" xfId="0" applyFont="1" applyBorder="1" applyProtection="1">
      <alignment vertical="center"/>
      <protection locked="0"/>
    </xf>
    <xf numFmtId="0" fontId="8" fillId="0" borderId="19" xfId="0" applyFont="1" applyFill="1" applyBorder="1" applyAlignment="1" applyProtection="1">
      <alignment horizontal="center" vertical="center" shrinkToFit="1"/>
    </xf>
    <xf numFmtId="0" fontId="8" fillId="2" borderId="23" xfId="0" applyFont="1" applyFill="1" applyBorder="1" applyAlignment="1" applyProtection="1">
      <alignment horizontal="center" vertical="center" shrinkToFit="1"/>
    </xf>
    <xf numFmtId="0" fontId="8" fillId="2" borderId="21" xfId="0" applyFont="1" applyFill="1" applyBorder="1" applyAlignment="1" applyProtection="1">
      <alignment horizontal="center" vertical="center" shrinkToFit="1"/>
    </xf>
    <xf numFmtId="0" fontId="8" fillId="2" borderId="22" xfId="0" applyFont="1" applyFill="1" applyBorder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horizontal="left" vertical="center" shrinkToFit="1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horizontal="left" vertical="center" shrinkToFit="1"/>
      <protection locked="0"/>
    </xf>
    <xf numFmtId="0" fontId="27" fillId="2" borderId="8" xfId="0" applyFont="1" applyFill="1" applyBorder="1" applyAlignment="1" applyProtection="1">
      <alignment horizontal="center" vertical="center" wrapText="1"/>
    </xf>
    <xf numFmtId="0" fontId="27" fillId="2" borderId="9" xfId="0" applyFont="1" applyFill="1" applyBorder="1" applyAlignment="1" applyProtection="1">
      <alignment horizontal="center" vertical="center" wrapText="1"/>
    </xf>
    <xf numFmtId="0" fontId="27" fillId="2" borderId="6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8" fillId="2" borderId="26" xfId="0" applyFont="1" applyFill="1" applyBorder="1" applyAlignment="1" applyProtection="1">
      <alignment horizontal="center" vertical="center" shrinkToFit="1"/>
    </xf>
    <xf numFmtId="0" fontId="8" fillId="2" borderId="19" xfId="0" applyFont="1" applyFill="1" applyBorder="1" applyAlignment="1" applyProtection="1">
      <alignment horizontal="center" vertical="center" shrinkToFit="1"/>
    </xf>
    <xf numFmtId="0" fontId="8" fillId="2" borderId="20" xfId="0" applyFont="1" applyFill="1" applyBorder="1" applyAlignment="1" applyProtection="1">
      <alignment horizontal="center" vertical="center" shrinkToFit="1"/>
    </xf>
    <xf numFmtId="0" fontId="8" fillId="0" borderId="23" xfId="0" applyFont="1" applyFill="1" applyBorder="1" applyAlignment="1" applyProtection="1">
      <alignment horizontal="center" vertical="center" shrinkToFit="1"/>
    </xf>
    <xf numFmtId="0" fontId="8" fillId="0" borderId="26" xfId="0" applyFont="1" applyFill="1" applyBorder="1" applyAlignment="1" applyProtection="1">
      <alignment horizontal="center" vertical="center" shrinkToFit="1"/>
    </xf>
    <xf numFmtId="177" fontId="25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1" xfId="0" applyFont="1" applyFill="1" applyBorder="1" applyAlignment="1" applyProtection="1">
      <alignment horizontal="center" vertical="center" shrinkToFit="1"/>
    </xf>
    <xf numFmtId="0" fontId="8" fillId="0" borderId="26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center" vertical="center" shrinkToFit="1"/>
      <protection locked="0"/>
    </xf>
    <xf numFmtId="0" fontId="27" fillId="2" borderId="9" xfId="0" applyFont="1" applyFill="1" applyBorder="1" applyAlignment="1" applyProtection="1">
      <alignment horizontal="right" vertical="center" wrapText="1"/>
    </xf>
    <xf numFmtId="0" fontId="8" fillId="2" borderId="0" xfId="0" applyNumberFormat="1" applyFont="1" applyFill="1" applyBorder="1" applyAlignment="1" applyProtection="1">
      <alignment horizontal="center" vertical="center" shrinkToFit="1"/>
    </xf>
    <xf numFmtId="0" fontId="8" fillId="2" borderId="75" xfId="0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>
      <alignment horizontal="right" vertical="center"/>
    </xf>
    <xf numFmtId="3" fontId="8" fillId="2" borderId="0" xfId="0" applyNumberFormat="1" applyFont="1" applyFill="1" applyBorder="1" applyAlignment="1" applyProtection="1">
      <alignment horizontal="left" vertical="center" shrinkToFit="1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horizontal="left" vertical="center" shrinkToFit="1"/>
      <protection locked="0"/>
    </xf>
    <xf numFmtId="0" fontId="8" fillId="0" borderId="13" xfId="0" applyFont="1" applyFill="1" applyBorder="1" applyAlignment="1" applyProtection="1">
      <alignment horizontal="left" vertical="center" shrinkToFit="1"/>
      <protection locked="0"/>
    </xf>
    <xf numFmtId="0" fontId="13" fillId="0" borderId="1" xfId="0" applyFont="1" applyFill="1" applyBorder="1" applyAlignment="1" applyProtection="1">
      <alignment horizontal="left"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2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horizontal="left" vertical="center"/>
    </xf>
    <xf numFmtId="180" fontId="8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8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8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8" fillId="2" borderId="23" xfId="0" applyNumberFormat="1" applyFont="1" applyFill="1" applyBorder="1" applyAlignment="1" applyProtection="1">
      <alignment horizontal="left" vertical="center"/>
    </xf>
    <xf numFmtId="0" fontId="8" fillId="2" borderId="21" xfId="0" applyFont="1" applyFill="1" applyBorder="1" applyAlignment="1" applyProtection="1">
      <alignment horizontal="left" vertical="center"/>
    </xf>
    <xf numFmtId="0" fontId="8" fillId="2" borderId="22" xfId="0" applyFont="1" applyFill="1" applyBorder="1" applyAlignment="1" applyProtection="1">
      <alignment horizontal="left" vertical="center"/>
    </xf>
    <xf numFmtId="0" fontId="8" fillId="2" borderId="26" xfId="0" applyFont="1" applyFill="1" applyBorder="1" applyAlignment="1" applyProtection="1">
      <alignment horizontal="left" vertical="center"/>
    </xf>
    <xf numFmtId="0" fontId="8" fillId="2" borderId="19" xfId="0" applyFont="1" applyFill="1" applyBorder="1" applyAlignment="1" applyProtection="1">
      <alignment horizontal="left" vertical="center"/>
    </xf>
    <xf numFmtId="0" fontId="8" fillId="2" borderId="20" xfId="0" applyFont="1" applyFill="1" applyBorder="1" applyAlignment="1" applyProtection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8" fillId="2" borderId="23" xfId="0" applyNumberFormat="1" applyFont="1" applyFill="1" applyBorder="1" applyAlignment="1" applyProtection="1">
      <alignment horizontal="left" vertical="center" shrinkToFit="1"/>
    </xf>
    <xf numFmtId="180" fontId="8" fillId="2" borderId="21" xfId="0" applyNumberFormat="1" applyFont="1" applyFill="1" applyBorder="1" applyAlignment="1" applyProtection="1">
      <alignment horizontal="left" vertical="center" shrinkToFit="1"/>
    </xf>
    <xf numFmtId="180" fontId="8" fillId="2" borderId="22" xfId="0" applyNumberFormat="1" applyFont="1" applyFill="1" applyBorder="1" applyAlignment="1" applyProtection="1">
      <alignment horizontal="left" vertical="center" shrinkToFit="1"/>
    </xf>
    <xf numFmtId="0" fontId="8" fillId="2" borderId="16" xfId="0" applyFont="1" applyFill="1" applyBorder="1" applyAlignment="1" applyProtection="1">
      <alignment horizontal="left" vertical="top" wrapText="1"/>
    </xf>
    <xf numFmtId="0" fontId="8" fillId="2" borderId="0" xfId="0" applyFont="1" applyFill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8" fillId="2" borderId="11" xfId="0" applyFont="1" applyFill="1" applyBorder="1" applyAlignment="1" applyProtection="1">
      <alignment horizontal="left" vertical="top" wrapText="1"/>
    </xf>
    <xf numFmtId="0" fontId="8" fillId="2" borderId="7" xfId="0" applyFont="1" applyFill="1" applyBorder="1" applyAlignment="1" applyProtection="1">
      <alignment horizontal="left" vertical="center" wrapText="1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left" vertical="top" wrapText="1"/>
    </xf>
    <xf numFmtId="0" fontId="8" fillId="2" borderId="8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8" fillId="0" borderId="16" xfId="0" applyFont="1" applyFill="1" applyBorder="1" applyAlignment="1" applyProtection="1">
      <alignment horizontal="left" vertical="center" shrinkToFit="1"/>
    </xf>
    <xf numFmtId="0" fontId="8" fillId="0" borderId="16" xfId="0" applyFont="1" applyFill="1" applyBorder="1" applyAlignment="1" applyProtection="1">
      <alignment horizontal="center" vertical="center" shrinkToFit="1"/>
    </xf>
    <xf numFmtId="0" fontId="0" fillId="2" borderId="0" xfId="0" applyFill="1" applyBorder="1" applyAlignment="1" applyProtection="1">
      <alignment horizontal="center" vertical="center"/>
    </xf>
    <xf numFmtId="0" fontId="8" fillId="0" borderId="0" xfId="0" applyFont="1" applyFill="1" applyBorder="1" applyProtection="1">
      <alignment vertical="center"/>
    </xf>
    <xf numFmtId="0" fontId="8" fillId="17" borderId="0" xfId="0" applyFont="1" applyFill="1" applyProtection="1">
      <alignment vertical="center"/>
    </xf>
    <xf numFmtId="0" fontId="8" fillId="0" borderId="13" xfId="0" applyFont="1" applyFill="1" applyBorder="1" applyAlignment="1" applyProtection="1">
      <alignment horizontal="center" vertical="center" shrinkToFit="1"/>
      <protection locked="0"/>
    </xf>
    <xf numFmtId="0" fontId="8" fillId="0" borderId="16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right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8" fillId="0" borderId="5" xfId="0" applyFont="1" applyFill="1" applyBorder="1" applyAlignment="1" applyProtection="1">
      <alignment horizontal="left" vertical="center" shrinkToFit="1"/>
    </xf>
    <xf numFmtId="0" fontId="8" fillId="0" borderId="5" xfId="0" applyFont="1" applyFill="1" applyBorder="1" applyAlignment="1" applyProtection="1">
      <alignment horizontal="center" vertical="center" shrinkToFit="1"/>
    </xf>
    <xf numFmtId="0" fontId="8" fillId="0" borderId="5" xfId="0" applyFont="1" applyFill="1" applyBorder="1" applyAlignment="1" applyProtection="1">
      <alignment horizontal="left" vertical="center" shrinkToFit="1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8" fillId="2" borderId="0" xfId="0" applyFont="1" applyFill="1" applyProtection="1">
      <alignment vertical="center"/>
    </xf>
    <xf numFmtId="0" fontId="13" fillId="0" borderId="16" xfId="0" applyFont="1" applyFill="1" applyBorder="1" applyAlignment="1" applyProtection="1">
      <alignment horizontal="left" vertical="center"/>
    </xf>
    <xf numFmtId="0" fontId="8" fillId="0" borderId="16" xfId="0" applyFont="1" applyFill="1" applyBorder="1" applyProtection="1">
      <alignment vertical="center"/>
    </xf>
    <xf numFmtId="180" fontId="8" fillId="2" borderId="5" xfId="0" applyNumberFormat="1" applyFont="1" applyFill="1" applyBorder="1" applyAlignment="1" applyProtection="1">
      <alignment horizontal="left" vertical="center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2" borderId="31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 shrinkToFit="1"/>
    </xf>
    <xf numFmtId="0" fontId="8" fillId="2" borderId="32" xfId="0" applyFont="1" applyFill="1" applyBorder="1" applyAlignment="1" applyProtection="1">
      <alignment horizontal="center" vertical="center" shrinkToFit="1"/>
    </xf>
    <xf numFmtId="0" fontId="8" fillId="2" borderId="16" xfId="0" applyFont="1" applyFill="1" applyBorder="1" applyAlignment="1" applyProtection="1">
      <alignment horizontal="center" vertical="center" shrinkToFit="1"/>
    </xf>
    <xf numFmtId="0" fontId="8" fillId="2" borderId="30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left" vertical="center"/>
    </xf>
    <xf numFmtId="0" fontId="9" fillId="2" borderId="13" xfId="0" applyFont="1" applyFill="1" applyBorder="1" applyAlignment="1" applyProtection="1">
      <alignment horizontal="left" vertical="center"/>
    </xf>
    <xf numFmtId="0" fontId="8" fillId="2" borderId="12" xfId="2" applyFont="1" applyFill="1" applyBorder="1" applyProtection="1">
      <alignment vertical="center"/>
    </xf>
    <xf numFmtId="0" fontId="9" fillId="2" borderId="13" xfId="2" applyFont="1" applyFill="1" applyBorder="1" applyProtection="1">
      <alignment vertical="center"/>
    </xf>
    <xf numFmtId="0" fontId="9" fillId="2" borderId="10" xfId="2" applyFont="1" applyFill="1" applyBorder="1" applyProtection="1">
      <alignment vertical="center"/>
    </xf>
    <xf numFmtId="180" fontId="8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15" fillId="2" borderId="12" xfId="2" applyFont="1" applyFill="1" applyBorder="1" applyAlignment="1" applyProtection="1">
      <alignment horizontal="center" vertical="center"/>
    </xf>
    <xf numFmtId="0" fontId="16" fillId="2" borderId="13" xfId="2" applyFont="1" applyFill="1" applyBorder="1" applyAlignment="1" applyProtection="1">
      <alignment horizontal="center" vertical="center"/>
    </xf>
    <xf numFmtId="0" fontId="16" fillId="2" borderId="10" xfId="2" applyFont="1" applyFill="1" applyBorder="1" applyAlignment="1" applyProtection="1">
      <alignment horizontal="center" vertical="center"/>
    </xf>
    <xf numFmtId="0" fontId="15" fillId="2" borderId="30" xfId="2" applyFont="1" applyFill="1" applyBorder="1" applyAlignment="1" applyProtection="1">
      <alignment horizontal="left" vertical="center" shrinkToFit="1"/>
    </xf>
    <xf numFmtId="0" fontId="16" fillId="2" borderId="31" xfId="2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wrapText="1"/>
    </xf>
    <xf numFmtId="0" fontId="8" fillId="2" borderId="12" xfId="0" applyFont="1" applyFill="1" applyBorder="1" applyAlignment="1" applyProtection="1">
      <alignment horizontal="left" vertical="center" wrapText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left" vertical="center" wrapText="1"/>
    </xf>
    <xf numFmtId="0" fontId="8" fillId="2" borderId="4" xfId="0" applyFont="1" applyFill="1" applyBorder="1" applyAlignment="1" applyProtection="1">
      <alignment horizontal="left" vertical="center" wrapText="1"/>
    </xf>
    <xf numFmtId="0" fontId="8" fillId="2" borderId="5" xfId="0" applyFont="1" applyFill="1" applyBorder="1" applyAlignment="1" applyProtection="1">
      <alignment horizontal="left" vertical="center" wrapText="1"/>
    </xf>
    <xf numFmtId="0" fontId="27" fillId="2" borderId="5" xfId="0" applyFont="1" applyFill="1" applyBorder="1" applyAlignment="1" applyProtection="1">
      <alignment horizontal="right" vertical="center" wrapText="1"/>
    </xf>
    <xf numFmtId="0" fontId="0" fillId="2" borderId="0" xfId="0" applyFill="1" applyBorder="1" applyProtection="1">
      <alignment vertical="center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0" fontId="0" fillId="17" borderId="0" xfId="0" applyFill="1" applyProtection="1">
      <alignment vertical="center"/>
    </xf>
    <xf numFmtId="0" fontId="8" fillId="0" borderId="0" xfId="0" applyFont="1" applyFill="1" applyAlignment="1" applyProtection="1">
      <alignment horizontal="center" vertical="center"/>
    </xf>
    <xf numFmtId="0" fontId="22" fillId="2" borderId="0" xfId="0" applyFont="1" applyFill="1" applyAlignment="1" applyProtection="1">
      <alignment horizontal="center" vertical="center"/>
    </xf>
    <xf numFmtId="182" fontId="8" fillId="2" borderId="7" xfId="0" applyNumberFormat="1" applyFont="1" applyFill="1" applyBorder="1" applyAlignment="1" applyProtection="1">
      <alignment horizontal="left" vertical="center" shrinkToFit="1"/>
    </xf>
    <xf numFmtId="0" fontId="8" fillId="2" borderId="8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left" vertical="center" shrinkToFit="1"/>
    </xf>
    <xf numFmtId="0" fontId="8" fillId="2" borderId="0" xfId="0" applyFont="1" applyFill="1" applyBorder="1" applyAlignment="1" applyProtection="1">
      <alignment horizontal="left" vertical="center" wrapText="1"/>
    </xf>
    <xf numFmtId="0" fontId="8" fillId="2" borderId="3" xfId="0" applyNumberFormat="1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8" fillId="2" borderId="0" xfId="0" applyNumberFormat="1" applyFont="1" applyFill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left" vertical="center" shrinkToFit="1"/>
      <protection locked="0"/>
    </xf>
    <xf numFmtId="0" fontId="19" fillId="2" borderId="75" xfId="0" applyFont="1" applyFill="1" applyBorder="1" applyAlignment="1" applyProtection="1">
      <alignment horizontal="left" vertical="center" wrapText="1"/>
    </xf>
    <xf numFmtId="0" fontId="19" fillId="2" borderId="0" xfId="0" applyFont="1" applyFill="1" applyBorder="1" applyAlignment="1" applyProtection="1">
      <alignment horizontal="left" vertical="center" wrapText="1"/>
    </xf>
    <xf numFmtId="0" fontId="19" fillId="2" borderId="15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</xf>
    <xf numFmtId="0" fontId="8" fillId="2" borderId="75" xfId="0" applyFont="1" applyFill="1" applyBorder="1" applyAlignment="1" applyProtection="1">
      <alignment horizontal="distributed" vertical="center"/>
    </xf>
    <xf numFmtId="0" fontId="8" fillId="2" borderId="0" xfId="0" applyFont="1" applyFill="1" applyBorder="1" applyAlignment="1" applyProtection="1">
      <alignment horizontal="distributed" vertical="center"/>
    </xf>
    <xf numFmtId="180" fontId="8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8" fillId="2" borderId="0" xfId="0" applyNumberFormat="1" applyFont="1" applyFill="1" applyBorder="1" applyAlignment="1" applyProtection="1">
      <alignment horizontal="center" vertical="center" shrinkToFit="1"/>
    </xf>
    <xf numFmtId="3" fontId="25" fillId="2" borderId="0" xfId="0" applyNumberFormat="1" applyFont="1" applyFill="1" applyBorder="1" applyAlignment="1" applyProtection="1">
      <alignment horizontal="center" vertical="center" shrinkToFit="1"/>
    </xf>
    <xf numFmtId="0" fontId="8" fillId="2" borderId="2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8" fillId="2" borderId="10" xfId="0" applyFont="1" applyFill="1" applyBorder="1" applyAlignment="1" applyProtection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1" xfId="0" applyFont="1" applyFill="1" applyBorder="1" applyAlignment="1" applyProtection="1">
      <alignment horizontal="center" vertical="center" shrinkToFit="1"/>
    </xf>
    <xf numFmtId="0" fontId="8" fillId="0" borderId="13" xfId="0" applyFont="1" applyFill="1" applyBorder="1" applyAlignment="1" applyProtection="1">
      <alignment horizontal="left" vertical="center" shrinkToFit="1"/>
    </xf>
    <xf numFmtId="0" fontId="8" fillId="2" borderId="12" xfId="0" applyFont="1" applyFill="1" applyBorder="1" applyAlignment="1" applyProtection="1">
      <alignment horizontal="center" vertical="center" shrinkToFit="1"/>
    </xf>
    <xf numFmtId="0" fontId="8" fillId="2" borderId="10" xfId="0" applyFont="1" applyFill="1" applyBorder="1" applyAlignment="1" applyProtection="1">
      <alignment horizontal="center" vertical="center" shrinkToFit="1"/>
    </xf>
    <xf numFmtId="0" fontId="8" fillId="2" borderId="7" xfId="0" applyFont="1" applyFill="1" applyBorder="1" applyAlignment="1" applyProtection="1">
      <alignment horizontal="center" vertical="center" shrinkToFit="1"/>
    </xf>
    <xf numFmtId="0" fontId="8" fillId="2" borderId="29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center" vertical="center" wrapText="1"/>
    </xf>
    <xf numFmtId="0" fontId="26" fillId="2" borderId="23" xfId="0" applyFont="1" applyFill="1" applyBorder="1" applyAlignment="1" applyProtection="1">
      <alignment horizontal="left" vertical="center" wrapText="1"/>
    </xf>
    <xf numFmtId="0" fontId="26" fillId="2" borderId="21" xfId="0" applyFont="1" applyFill="1" applyBorder="1" applyAlignment="1" applyProtection="1">
      <alignment horizontal="left" vertical="center" wrapText="1"/>
    </xf>
    <xf numFmtId="0" fontId="26" fillId="2" borderId="26" xfId="0" applyFont="1" applyFill="1" applyBorder="1" applyAlignment="1" applyProtection="1">
      <alignment horizontal="left" vertical="center" wrapText="1"/>
    </xf>
    <xf numFmtId="0" fontId="26" fillId="2" borderId="19" xfId="0" applyFont="1" applyFill="1" applyBorder="1" applyAlignment="1" applyProtection="1">
      <alignment horizontal="left" vertical="center" wrapText="1"/>
    </xf>
    <xf numFmtId="0" fontId="8" fillId="0" borderId="9" xfId="0" applyFont="1" applyFill="1" applyBorder="1" applyAlignment="1" applyProtection="1">
      <alignment horizontal="center" vertical="center" shrinkToFit="1"/>
      <protection locked="0"/>
    </xf>
    <xf numFmtId="0" fontId="8" fillId="0" borderId="21" xfId="0" applyFont="1" applyFill="1" applyBorder="1" applyAlignment="1" applyProtection="1">
      <alignment horizontal="left" vertical="center" shrinkToFit="1"/>
      <protection locked="0"/>
    </xf>
    <xf numFmtId="0" fontId="8" fillId="2" borderId="8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8" fillId="2" borderId="6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right" vertical="center" shrinkToFit="1"/>
    </xf>
    <xf numFmtId="0" fontId="9" fillId="2" borderId="4" xfId="0" applyFont="1" applyFill="1" applyBorder="1" applyAlignment="1" applyProtection="1">
      <alignment horizontal="right" vertical="center" shrinkToFit="1"/>
    </xf>
    <xf numFmtId="0" fontId="8" fillId="2" borderId="13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right" vertical="center" shrinkToFit="1"/>
    </xf>
    <xf numFmtId="0" fontId="9" fillId="2" borderId="5" xfId="0" applyFont="1" applyFill="1" applyBorder="1" applyAlignment="1" applyProtection="1">
      <alignment horizontal="right" vertical="center" shrinkToFit="1"/>
    </xf>
    <xf numFmtId="0" fontId="8" fillId="0" borderId="17" xfId="0" applyFont="1" applyFill="1" applyBorder="1" applyProtection="1">
      <alignment vertical="center"/>
    </xf>
    <xf numFmtId="0" fontId="8" fillId="2" borderId="4" xfId="0" applyFont="1" applyFill="1" applyBorder="1" applyAlignment="1" applyProtection="1">
      <alignment horizontal="center" vertical="center" shrinkToFit="1"/>
    </xf>
    <xf numFmtId="0" fontId="8" fillId="2" borderId="5" xfId="0" applyFont="1" applyFill="1" applyBorder="1" applyAlignment="1" applyProtection="1">
      <alignment horizontal="center" vertical="center" shrinkToFit="1"/>
    </xf>
    <xf numFmtId="0" fontId="8" fillId="2" borderId="2" xfId="0" applyFont="1" applyFill="1" applyBorder="1" applyAlignment="1" applyProtection="1">
      <alignment horizontal="center" vertical="center" shrinkToFit="1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8" fillId="0" borderId="16" xfId="0" applyFont="1" applyFill="1" applyBorder="1" applyAlignment="1" applyProtection="1">
      <alignment horizontal="left" vertical="center" shrinkToFit="1"/>
      <protection locked="0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right" vertical="center"/>
    </xf>
    <xf numFmtId="0" fontId="8" fillId="2" borderId="4" xfId="0" applyFont="1" applyFill="1" applyBorder="1" applyProtection="1">
      <alignment vertical="center"/>
    </xf>
    <xf numFmtId="0" fontId="8" fillId="2" borderId="5" xfId="0" applyFont="1" applyFill="1" applyBorder="1" applyProtection="1">
      <alignment vertical="center"/>
    </xf>
    <xf numFmtId="0" fontId="8" fillId="2" borderId="2" xfId="0" applyFont="1" applyFill="1" applyBorder="1" applyProtection="1">
      <alignment vertical="center"/>
    </xf>
    <xf numFmtId="0" fontId="8" fillId="2" borderId="7" xfId="0" applyFont="1" applyFill="1" applyBorder="1" applyAlignment="1" applyProtection="1">
      <alignment horizontal="center" vertical="center" wrapText="1" shrinkToFit="1"/>
    </xf>
    <xf numFmtId="0" fontId="8" fillId="2" borderId="11" xfId="0" applyFont="1" applyFill="1" applyBorder="1" applyAlignment="1" applyProtection="1">
      <alignment horizontal="center" vertical="center" wrapText="1" shrinkToFit="1"/>
    </xf>
    <xf numFmtId="0" fontId="9" fillId="2" borderId="8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center" vertical="center" wrapText="1" shrinkToFit="1"/>
    </xf>
    <xf numFmtId="0" fontId="9" fillId="2" borderId="6" xfId="0" applyFont="1" applyFill="1" applyBorder="1" applyAlignment="1" applyProtection="1">
      <alignment horizontal="center" vertical="center" wrapText="1" shrinkToFit="1"/>
    </xf>
    <xf numFmtId="0" fontId="8" fillId="2" borderId="9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8" fillId="2" borderId="13" xfId="0" applyFont="1" applyFill="1" applyBorder="1" applyAlignment="1" applyProtection="1">
      <alignment horizontal="right" vertical="center" shrinkToFit="1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2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0" fontId="27" fillId="2" borderId="23" xfId="0" applyFont="1" applyFill="1" applyBorder="1" applyAlignment="1" applyProtection="1">
      <alignment horizontal="left" vertical="top" wrapText="1"/>
      <protection locked="0"/>
    </xf>
    <xf numFmtId="0" fontId="27" fillId="2" borderId="21" xfId="0" applyFont="1" applyFill="1" applyBorder="1" applyAlignment="1" applyProtection="1">
      <alignment horizontal="left" vertical="top" wrapText="1"/>
      <protection locked="0"/>
    </xf>
    <xf numFmtId="0" fontId="27" fillId="2" borderId="22" xfId="0" applyFont="1" applyFill="1" applyBorder="1" applyAlignment="1" applyProtection="1">
      <alignment horizontal="left" vertical="top" wrapText="1"/>
      <protection locked="0"/>
    </xf>
    <xf numFmtId="0" fontId="27" fillId="2" borderId="26" xfId="0" applyFont="1" applyFill="1" applyBorder="1" applyAlignment="1" applyProtection="1">
      <alignment horizontal="left" vertical="top" wrapText="1"/>
      <protection locked="0"/>
    </xf>
    <xf numFmtId="0" fontId="27" fillId="2" borderId="19" xfId="0" applyFont="1" applyFill="1" applyBorder="1" applyAlignment="1" applyProtection="1">
      <alignment horizontal="left" vertical="top" wrapText="1"/>
      <protection locked="0"/>
    </xf>
    <xf numFmtId="0" fontId="27" fillId="2" borderId="20" xfId="0" applyFont="1" applyFill="1" applyBorder="1" applyAlignment="1" applyProtection="1">
      <alignment horizontal="left" vertical="top" wrapText="1"/>
      <protection locked="0"/>
    </xf>
    <xf numFmtId="0" fontId="19" fillId="2" borderId="12" xfId="0" applyFont="1" applyFill="1" applyBorder="1" applyAlignment="1" applyProtection="1">
      <alignment horizontal="center" vertical="center" wrapText="1"/>
    </xf>
    <xf numFmtId="0" fontId="12" fillId="2" borderId="13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8" fillId="17" borderId="0" xfId="0" applyFont="1" applyFill="1" applyBorder="1" applyAlignment="1" applyProtection="1">
      <alignment horizontal="center" vertical="center"/>
    </xf>
    <xf numFmtId="0" fontId="27" fillId="2" borderId="12" xfId="0" applyFont="1" applyFill="1" applyBorder="1" applyAlignment="1" applyProtection="1">
      <alignment horizontal="left" vertical="top" wrapText="1"/>
      <protection locked="0"/>
    </xf>
    <xf numFmtId="0" fontId="27" fillId="2" borderId="13" xfId="0" applyFont="1" applyFill="1" applyBorder="1" applyAlignment="1" applyProtection="1">
      <alignment horizontal="left" vertical="top" wrapText="1"/>
      <protection locked="0"/>
    </xf>
    <xf numFmtId="0" fontId="27" fillId="2" borderId="10" xfId="0" applyFont="1" applyFill="1" applyBorder="1" applyAlignment="1" applyProtection="1">
      <alignment horizontal="left" vertical="top" wrapText="1"/>
      <protection locked="0"/>
    </xf>
    <xf numFmtId="0" fontId="15" fillId="2" borderId="4" xfId="0" applyFont="1" applyFill="1" applyBorder="1" applyAlignment="1" applyProtection="1">
      <alignment horizontal="left" vertical="center" shrinkToFit="1"/>
      <protection locked="0"/>
    </xf>
    <xf numFmtId="0" fontId="15" fillId="2" borderId="5" xfId="0" applyFont="1" applyFill="1" applyBorder="1" applyAlignment="1" applyProtection="1">
      <alignment horizontal="left" vertical="center" shrinkToFit="1"/>
      <protection locked="0"/>
    </xf>
    <xf numFmtId="0" fontId="16" fillId="2" borderId="2" xfId="0" applyFont="1" applyFill="1" applyBorder="1" applyAlignment="1" applyProtection="1">
      <alignment horizontal="left" vertical="center" shrinkToFit="1"/>
      <protection locked="0"/>
    </xf>
    <xf numFmtId="0" fontId="16" fillId="2" borderId="3" xfId="0" applyFont="1" applyFill="1" applyBorder="1" applyAlignment="1" applyProtection="1">
      <alignment horizontal="center" vertical="center"/>
    </xf>
    <xf numFmtId="0" fontId="27" fillId="2" borderId="9" xfId="0" applyFont="1" applyFill="1" applyBorder="1" applyAlignment="1" applyProtection="1">
      <alignment horizontal="left" vertical="center" shrinkToFit="1"/>
      <protection locked="0"/>
    </xf>
    <xf numFmtId="0" fontId="27" fillId="2" borderId="6" xfId="0" applyFont="1" applyFill="1" applyBorder="1" applyAlignment="1" applyProtection="1">
      <alignment horizontal="left" vertical="center" shrinkToFit="1"/>
      <protection locked="0"/>
    </xf>
    <xf numFmtId="0" fontId="27" fillId="2" borderId="12" xfId="0" applyFont="1" applyFill="1" applyBorder="1" applyAlignment="1" applyProtection="1">
      <alignment horizontal="center" vertical="center" wrapText="1"/>
    </xf>
    <xf numFmtId="0" fontId="27" fillId="2" borderId="13" xfId="0" applyFont="1" applyFill="1" applyBorder="1" applyAlignment="1" applyProtection="1">
      <alignment horizontal="center" vertical="center" wrapText="1"/>
    </xf>
    <xf numFmtId="0" fontId="27" fillId="2" borderId="10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15" fillId="2" borderId="23" xfId="0" applyFont="1" applyFill="1" applyBorder="1" applyAlignment="1" applyProtection="1">
      <alignment horizontal="center" vertical="center" wrapText="1"/>
    </xf>
    <xf numFmtId="0" fontId="15" fillId="2" borderId="21" xfId="0" applyFont="1" applyFill="1" applyBorder="1" applyAlignment="1" applyProtection="1">
      <alignment horizontal="center" vertical="center" wrapText="1"/>
    </xf>
    <xf numFmtId="0" fontId="16" fillId="2" borderId="75" xfId="0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Alignment="1" applyProtection="1">
      <alignment horizontal="center" vertical="center" wrapText="1"/>
    </xf>
    <xf numFmtId="0" fontId="16" fillId="2" borderId="26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 wrapText="1"/>
    </xf>
    <xf numFmtId="0" fontId="16" fillId="2" borderId="23" xfId="0" applyFont="1" applyFill="1" applyBorder="1" applyAlignment="1" applyProtection="1">
      <alignment horizontal="center" vertical="center" shrinkToFit="1"/>
    </xf>
    <xf numFmtId="0" fontId="16" fillId="2" borderId="21" xfId="0" applyFont="1" applyFill="1" applyBorder="1" applyAlignment="1" applyProtection="1">
      <alignment horizontal="center" vertical="center" shrinkToFit="1"/>
    </xf>
    <xf numFmtId="0" fontId="16" fillId="2" borderId="75" xfId="0" applyFont="1" applyFill="1" applyBorder="1" applyAlignment="1" applyProtection="1">
      <alignment horizontal="center" vertical="center" shrinkToFit="1"/>
    </xf>
    <xf numFmtId="0" fontId="16" fillId="2" borderId="0" xfId="0" applyFont="1" applyFill="1" applyBorder="1" applyAlignment="1" applyProtection="1">
      <alignment horizontal="center" vertical="center" shrinkToFit="1"/>
    </xf>
    <xf numFmtId="0" fontId="16" fillId="2" borderId="26" xfId="0" applyFont="1" applyFill="1" applyBorder="1" applyAlignment="1" applyProtection="1">
      <alignment horizontal="center" vertical="center" shrinkToFit="1"/>
    </xf>
    <xf numFmtId="0" fontId="16" fillId="2" borderId="19" xfId="0" applyFont="1" applyFill="1" applyBorder="1" applyAlignment="1" applyProtection="1">
      <alignment horizontal="center" vertical="center" shrinkToFit="1"/>
    </xf>
    <xf numFmtId="0" fontId="12" fillId="0" borderId="21" xfId="0" applyFont="1" applyFill="1" applyBorder="1" applyAlignment="1" applyProtection="1">
      <alignment horizontal="left" vertical="center" shrinkToFit="1"/>
    </xf>
    <xf numFmtId="0" fontId="19" fillId="2" borderId="23" xfId="0" applyFont="1" applyFill="1" applyBorder="1" applyAlignment="1" applyProtection="1">
      <alignment horizontal="left" vertical="top" wrapText="1"/>
      <protection locked="0"/>
    </xf>
    <xf numFmtId="0" fontId="19" fillId="2" borderId="21" xfId="0" applyFont="1" applyFill="1" applyBorder="1" applyAlignment="1" applyProtection="1">
      <alignment horizontal="left" vertical="top" wrapText="1"/>
      <protection locked="0"/>
    </xf>
    <xf numFmtId="0" fontId="19" fillId="2" borderId="22" xfId="0" applyFont="1" applyFill="1" applyBorder="1" applyAlignment="1" applyProtection="1">
      <alignment horizontal="left" vertical="top" wrapText="1"/>
      <protection locked="0"/>
    </xf>
    <xf numFmtId="0" fontId="8" fillId="2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27" fillId="0" borderId="23" xfId="0" applyFont="1" applyFill="1" applyBorder="1" applyAlignment="1" applyProtection="1">
      <alignment horizontal="left" vertical="top" wrapText="1" shrinkToFit="1"/>
      <protection locked="0"/>
    </xf>
    <xf numFmtId="0" fontId="27" fillId="0" borderId="28" xfId="0" applyFont="1" applyFill="1" applyBorder="1" applyAlignment="1" applyProtection="1">
      <alignment horizontal="left" vertical="top" wrapText="1" shrinkToFit="1"/>
      <protection locked="0"/>
    </xf>
    <xf numFmtId="0" fontId="27" fillId="0" borderId="26" xfId="0" applyFont="1" applyFill="1" applyBorder="1" applyAlignment="1" applyProtection="1">
      <alignment horizontal="left" vertical="top" wrapText="1" shrinkToFit="1"/>
      <protection locked="0"/>
    </xf>
    <xf numFmtId="0" fontId="27" fillId="0" borderId="26" xfId="0" applyFont="1" applyBorder="1" applyAlignment="1" applyProtection="1">
      <alignment horizontal="left" vertical="top" wrapText="1" shrinkToFit="1"/>
      <protection locked="0"/>
    </xf>
    <xf numFmtId="0" fontId="27" fillId="0" borderId="19" xfId="0" applyFont="1" applyBorder="1" applyAlignment="1" applyProtection="1">
      <alignment horizontal="left" vertical="top" wrapText="1" shrinkToFit="1"/>
      <protection locked="0"/>
    </xf>
    <xf numFmtId="0" fontId="27" fillId="0" borderId="20" xfId="0" applyFont="1" applyBorder="1" applyAlignment="1" applyProtection="1">
      <alignment horizontal="left" vertical="top" wrapText="1" shrinkToFit="1"/>
      <protection locked="0"/>
    </xf>
    <xf numFmtId="0" fontId="12" fillId="2" borderId="23" xfId="0" applyFont="1" applyFill="1" applyBorder="1" applyAlignment="1" applyProtection="1">
      <alignment horizontal="left" vertical="top" wrapText="1"/>
      <protection locked="0"/>
    </xf>
    <xf numFmtId="0" fontId="12" fillId="2" borderId="21" xfId="0" applyFont="1" applyFill="1" applyBorder="1" applyAlignment="1" applyProtection="1">
      <alignment horizontal="left" vertical="top" wrapText="1"/>
      <protection locked="0"/>
    </xf>
    <xf numFmtId="0" fontId="12" fillId="2" borderId="22" xfId="0" applyFont="1" applyFill="1" applyBorder="1" applyAlignment="1" applyProtection="1">
      <alignment horizontal="left" vertical="top" wrapText="1"/>
      <protection locked="0"/>
    </xf>
    <xf numFmtId="0" fontId="12" fillId="0" borderId="19" xfId="0" applyFont="1" applyFill="1" applyBorder="1" applyAlignment="1" applyProtection="1">
      <alignment horizontal="left" vertical="center" shrinkToFit="1"/>
    </xf>
    <xf numFmtId="0" fontId="12" fillId="0" borderId="19" xfId="0" applyFont="1" applyFill="1" applyBorder="1" applyAlignment="1" applyProtection="1">
      <alignment horizontal="left" vertical="center" shrinkToFit="1"/>
      <protection locked="0"/>
    </xf>
    <xf numFmtId="0" fontId="12" fillId="2" borderId="8" xfId="0" applyFont="1" applyFill="1" applyBorder="1" applyAlignment="1" applyProtection="1">
      <alignment horizontal="center" vertical="center"/>
    </xf>
    <xf numFmtId="0" fontId="12" fillId="2" borderId="9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0" borderId="19" xfId="0" applyFont="1" applyBorder="1" applyAlignment="1" applyProtection="1">
      <alignment horizontal="left" vertical="center"/>
      <protection locked="0"/>
    </xf>
    <xf numFmtId="0" fontId="16" fillId="2" borderId="8" xfId="0" applyFont="1" applyFill="1" applyBorder="1" applyAlignment="1" applyProtection="1">
      <alignment horizontal="center" vertical="center" shrinkToFit="1"/>
    </xf>
    <xf numFmtId="0" fontId="16" fillId="2" borderId="9" xfId="0" applyFont="1" applyFill="1" applyBorder="1" applyAlignment="1" applyProtection="1">
      <alignment horizontal="center" vertical="center" shrinkToFit="1"/>
    </xf>
    <xf numFmtId="0" fontId="16" fillId="2" borderId="6" xfId="0" applyFont="1" applyFill="1" applyBorder="1" applyAlignment="1" applyProtection="1">
      <alignment horizontal="center" vertical="center" shrinkToFit="1"/>
    </xf>
    <xf numFmtId="0" fontId="12" fillId="0" borderId="9" xfId="0" applyFont="1" applyFill="1" applyBorder="1" applyAlignment="1" applyProtection="1">
      <alignment horizontal="left" vertical="center" shrinkToFit="1"/>
    </xf>
    <xf numFmtId="0" fontId="12" fillId="0" borderId="9" xfId="0" applyFont="1" applyBorder="1" applyAlignment="1" applyProtection="1">
      <alignment horizontal="left" vertical="center"/>
    </xf>
    <xf numFmtId="0" fontId="16" fillId="2" borderId="6" xfId="0" applyFont="1" applyFill="1" applyBorder="1" applyAlignment="1" applyProtection="1">
      <alignment horizontal="center" vertical="center"/>
    </xf>
    <xf numFmtId="0" fontId="16" fillId="2" borderId="8" xfId="0" applyFont="1" applyFill="1" applyBorder="1" applyAlignment="1" applyProtection="1">
      <alignment horizontal="left" vertical="center" shrinkToFit="1"/>
      <protection locked="0"/>
    </xf>
    <xf numFmtId="0" fontId="16" fillId="2" borderId="9" xfId="0" applyFont="1" applyFill="1" applyBorder="1" applyAlignment="1" applyProtection="1">
      <alignment horizontal="left" vertical="center" shrinkToFit="1"/>
      <protection locked="0"/>
    </xf>
    <xf numFmtId="0" fontId="16" fillId="2" borderId="23" xfId="0" applyFont="1" applyFill="1" applyBorder="1" applyAlignment="1" applyProtection="1">
      <alignment horizontal="right" vertical="center" shrinkToFit="1"/>
      <protection locked="0"/>
    </xf>
    <xf numFmtId="0" fontId="16" fillId="2" borderId="21" xfId="0" applyFont="1" applyFill="1" applyBorder="1" applyAlignment="1" applyProtection="1">
      <alignment horizontal="right" vertical="center" shrinkToFit="1"/>
      <protection locked="0"/>
    </xf>
    <xf numFmtId="0" fontId="16" fillId="2" borderId="26" xfId="0" applyFont="1" applyFill="1" applyBorder="1" applyAlignment="1" applyProtection="1">
      <alignment horizontal="right" vertical="center" shrinkToFit="1"/>
      <protection locked="0"/>
    </xf>
    <xf numFmtId="0" fontId="16" fillId="2" borderId="19" xfId="0" applyFont="1" applyFill="1" applyBorder="1" applyAlignment="1" applyProtection="1">
      <alignment horizontal="right" vertical="center" shrinkToFit="1"/>
      <protection locked="0"/>
    </xf>
    <xf numFmtId="0" fontId="16" fillId="2" borderId="9" xfId="0" applyFont="1" applyFill="1" applyBorder="1" applyAlignment="1" applyProtection="1">
      <alignment horizontal="center" vertical="center"/>
    </xf>
    <xf numFmtId="0" fontId="8" fillId="0" borderId="9" xfId="0" applyFont="1" applyFill="1" applyBorder="1" applyAlignment="1" applyProtection="1">
      <alignment horizontal="right" vertical="center" shrinkToFi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0" fillId="2" borderId="8" xfId="0" applyNumberFormat="1" applyFont="1" applyFill="1" applyBorder="1" applyAlignment="1" applyProtection="1">
      <alignment horizontal="left" vertical="center" wrapText="1"/>
    </xf>
    <xf numFmtId="0" fontId="8" fillId="0" borderId="17" xfId="0" applyFont="1" applyFill="1" applyBorder="1" applyAlignment="1" applyProtection="1">
      <alignment horizontal="left" vertical="center" shrinkToFit="1"/>
    </xf>
    <xf numFmtId="0" fontId="9" fillId="2" borderId="2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left" vertical="center" shrinkToFit="1"/>
    </xf>
    <xf numFmtId="0" fontId="9" fillId="2" borderId="6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left" vertical="center" shrinkToFit="1"/>
    </xf>
    <xf numFmtId="179" fontId="9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9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8" fillId="0" borderId="8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  <protection locked="0"/>
    </xf>
    <xf numFmtId="0" fontId="27" fillId="2" borderId="11" xfId="0" applyFont="1" applyFill="1" applyBorder="1" applyAlignment="1" applyProtection="1">
      <alignment horizontal="left" vertical="top" wrapText="1" shrinkToFit="1"/>
      <protection locked="0"/>
    </xf>
    <xf numFmtId="0" fontId="27" fillId="2" borderId="12" xfId="0" applyFont="1" applyFill="1" applyBorder="1" applyAlignment="1" applyProtection="1">
      <alignment horizontal="left" vertical="top" wrapText="1" shrinkToFit="1"/>
      <protection locked="0"/>
    </xf>
    <xf numFmtId="0" fontId="16" fillId="2" borderId="4" xfId="0" applyFont="1" applyFill="1" applyBorder="1" applyAlignment="1" applyProtection="1">
      <alignment horizontal="center" vertical="center"/>
    </xf>
    <xf numFmtId="0" fontId="16" fillId="2" borderId="8" xfId="0" applyFont="1" applyFill="1" applyBorder="1" applyAlignment="1" applyProtection="1">
      <alignment horizontal="right" vertical="center" shrinkToFit="1"/>
      <protection locked="0"/>
    </xf>
    <xf numFmtId="0" fontId="16" fillId="2" borderId="9" xfId="0" applyFont="1" applyFill="1" applyBorder="1" applyAlignment="1" applyProtection="1">
      <alignment horizontal="right" vertical="center" shrinkToFit="1"/>
      <protection locked="0"/>
    </xf>
    <xf numFmtId="0" fontId="8" fillId="0" borderId="7" xfId="0" applyFont="1" applyFill="1" applyBorder="1" applyAlignment="1" applyProtection="1">
      <alignment vertical="center" shrinkToFit="1"/>
      <protection locked="0"/>
    </xf>
    <xf numFmtId="0" fontId="19" fillId="2" borderId="0" xfId="0" applyFont="1" applyFill="1" applyAlignment="1" applyProtection="1">
      <alignment horizontal="left" vertical="center"/>
    </xf>
    <xf numFmtId="0" fontId="20" fillId="2" borderId="0" xfId="0" applyFont="1" applyFill="1" applyAlignment="1" applyProtection="1">
      <alignment horizontal="right" vertical="center"/>
    </xf>
    <xf numFmtId="0" fontId="24" fillId="0" borderId="0" xfId="0" applyFont="1" applyFill="1" applyAlignment="1" applyProtection="1">
      <alignment horizontal="center" vertical="center" shrinkToFit="1"/>
    </xf>
    <xf numFmtId="0" fontId="0" fillId="0" borderId="0" xfId="0" applyFont="1" applyFill="1" applyAlignment="1" applyProtection="1">
      <alignment vertical="center" shrinkToFit="1"/>
    </xf>
    <xf numFmtId="0" fontId="10" fillId="2" borderId="11" xfId="0" applyNumberFormat="1" applyFont="1" applyFill="1" applyBorder="1" applyAlignment="1" applyProtection="1">
      <alignment horizontal="left" vertical="center" wrapText="1"/>
    </xf>
    <xf numFmtId="0" fontId="10" fillId="2" borderId="12" xfId="0" applyNumberFormat="1" applyFont="1" applyFill="1" applyBorder="1" applyAlignment="1" applyProtection="1">
      <alignment horizontal="left" vertical="center" wrapText="1"/>
    </xf>
    <xf numFmtId="0" fontId="16" fillId="0" borderId="11" xfId="0" applyFont="1" applyFill="1" applyBorder="1" applyAlignment="1" applyProtection="1">
      <alignment horizontal="left" vertical="center" wrapText="1"/>
      <protection locked="0"/>
    </xf>
    <xf numFmtId="0" fontId="16" fillId="0" borderId="12" xfId="0" applyFont="1" applyFill="1" applyBorder="1" applyAlignment="1" applyProtection="1">
      <alignment horizontal="left" vertical="center" wrapText="1"/>
      <protection locked="0"/>
    </xf>
    <xf numFmtId="0" fontId="19" fillId="2" borderId="1" xfId="0" applyFont="1" applyFill="1" applyBorder="1" applyAlignment="1" applyProtection="1">
      <alignment horizontal="left" vertical="center"/>
    </xf>
    <xf numFmtId="0" fontId="23" fillId="0" borderId="0" xfId="0" applyFont="1" applyFill="1" applyAlignment="1" applyProtection="1">
      <alignment horizontal="left" vertical="center" shrinkToFit="1"/>
    </xf>
    <xf numFmtId="0" fontId="8" fillId="2" borderId="24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7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vertical="center" shrinkToFit="1"/>
      <protection locked="0"/>
    </xf>
    <xf numFmtId="0" fontId="8" fillId="0" borderId="9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8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 shrinkToFit="1"/>
      <protection locked="0"/>
    </xf>
    <xf numFmtId="0" fontId="8" fillId="0" borderId="74" xfId="0" applyFont="1" applyFill="1" applyBorder="1" applyAlignment="1" applyProtection="1">
      <alignment horizontal="center" vertical="center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78" fontId="8" fillId="2" borderId="7" xfId="0" applyNumberFormat="1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3" fillId="0" borderId="0" xfId="0" applyFont="1" applyFill="1" applyAlignment="1" applyProtection="1">
      <alignment horizontal="left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176" fontId="8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8" fillId="0" borderId="9" xfId="0" applyNumberFormat="1" applyFont="1" applyFill="1" applyBorder="1" applyAlignment="1" applyProtection="1">
      <alignment horizontal="left" vertical="center" shrinkToFit="1"/>
      <protection locked="0"/>
    </xf>
    <xf numFmtId="176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8" fillId="2" borderId="2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</xf>
    <xf numFmtId="0" fontId="9" fillId="2" borderId="25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52" fillId="0" borderId="29" xfId="0" applyFont="1" applyFill="1" applyBorder="1" applyAlignment="1" applyProtection="1">
      <alignment horizontal="left" vertical="top" wrapText="1" shrinkToFit="1"/>
      <protection locked="0"/>
    </xf>
    <xf numFmtId="0" fontId="52" fillId="0" borderId="23" xfId="0" applyFont="1" applyFill="1" applyBorder="1" applyAlignment="1" applyProtection="1">
      <alignment horizontal="left" vertical="top" wrapText="1" shrinkToFit="1"/>
      <protection locked="0"/>
    </xf>
    <xf numFmtId="0" fontId="52" fillId="0" borderId="28" xfId="0" applyFont="1" applyFill="1" applyBorder="1" applyAlignment="1" applyProtection="1">
      <alignment horizontal="left" vertical="top" wrapText="1" shrinkToFit="1"/>
      <protection locked="0"/>
    </xf>
    <xf numFmtId="0" fontId="52" fillId="0" borderId="26" xfId="0" applyFont="1" applyFill="1" applyBorder="1" applyAlignment="1" applyProtection="1">
      <alignment horizontal="left" vertical="top" wrapText="1" shrinkToFit="1"/>
      <protection locked="0"/>
    </xf>
    <xf numFmtId="176" fontId="8" fillId="2" borderId="8" xfId="0" applyNumberFormat="1" applyFont="1" applyFill="1" applyBorder="1" applyAlignment="1" applyProtection="1">
      <alignment horizontal="left" vertical="center" shrinkToFit="1"/>
    </xf>
    <xf numFmtId="176" fontId="8" fillId="2" borderId="9" xfId="0" applyNumberFormat="1" applyFont="1" applyFill="1" applyBorder="1" applyAlignment="1" applyProtection="1">
      <alignment horizontal="left" vertical="center" shrinkToFit="1"/>
    </xf>
    <xf numFmtId="176" fontId="8" fillId="2" borderId="6" xfId="0" applyNumberFormat="1" applyFont="1" applyFill="1" applyBorder="1" applyAlignment="1" applyProtection="1">
      <alignment horizontal="left" vertical="center" shrinkToFit="1"/>
    </xf>
    <xf numFmtId="0" fontId="8" fillId="0" borderId="7" xfId="0" applyFont="1" applyFill="1" applyBorder="1" applyAlignment="1" applyProtection="1">
      <alignment horizontal="left" vertical="center" shrinkToFit="1"/>
      <protection locked="0"/>
    </xf>
    <xf numFmtId="0" fontId="8" fillId="0" borderId="10" xfId="0" applyFont="1" applyFill="1" applyBorder="1" applyAlignment="1" applyProtection="1">
      <alignment horizontal="left" vertical="center" shrinkToFit="1"/>
    </xf>
    <xf numFmtId="0" fontId="8" fillId="2" borderId="13" xfId="0" applyFont="1" applyFill="1" applyBorder="1" applyAlignment="1" applyProtection="1">
      <alignment horizontal="center" vertical="center" shrinkToFit="1"/>
    </xf>
    <xf numFmtId="0" fontId="8" fillId="0" borderId="12" xfId="0" applyFont="1" applyFill="1" applyBorder="1" applyAlignment="1" applyProtection="1">
      <alignment vertical="center" shrinkToFit="1"/>
      <protection locked="0"/>
    </xf>
    <xf numFmtId="0" fontId="8" fillId="0" borderId="13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/>
    </xf>
    <xf numFmtId="178" fontId="8" fillId="2" borderId="8" xfId="0" applyNumberFormat="1" applyFont="1" applyFill="1" applyBorder="1" applyAlignment="1" applyProtection="1">
      <alignment horizontal="center" vertical="center" shrinkToFit="1"/>
    </xf>
    <xf numFmtId="178" fontId="8" fillId="2" borderId="9" xfId="0" applyNumberFormat="1" applyFont="1" applyFill="1" applyBorder="1" applyAlignment="1" applyProtection="1">
      <alignment horizontal="center" vertical="center" shrinkToFit="1"/>
    </xf>
    <xf numFmtId="178" fontId="8" fillId="2" borderId="6" xfId="0" applyNumberFormat="1" applyFont="1" applyFill="1" applyBorder="1" applyAlignment="1" applyProtection="1">
      <alignment horizontal="center" vertical="center" shrinkToFit="1"/>
    </xf>
    <xf numFmtId="0" fontId="8" fillId="0" borderId="8" xfId="0" applyFont="1" applyFill="1" applyBorder="1" applyAlignment="1" applyProtection="1">
      <alignment horizontal="center" vertical="center" shrinkToFit="1"/>
      <protection locked="0"/>
    </xf>
    <xf numFmtId="182" fontId="6" fillId="0" borderId="9" xfId="0" applyNumberFormat="1" applyFont="1" applyBorder="1" applyAlignment="1" applyProtection="1">
      <alignment horizontal="center" vertical="center"/>
      <protection locked="0"/>
    </xf>
    <xf numFmtId="182" fontId="6" fillId="0" borderId="66" xfId="0" applyNumberFormat="1" applyFont="1" applyBorder="1" applyAlignment="1" applyProtection="1">
      <alignment horizontal="center" vertical="center"/>
      <protection locked="0"/>
    </xf>
    <xf numFmtId="182" fontId="6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9" fillId="0" borderId="0" xfId="0" applyFont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 applyProtection="1">
      <alignment horizontal="center" vertical="center" shrinkToFit="1"/>
    </xf>
    <xf numFmtId="182" fontId="6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3" fillId="2" borderId="72" xfId="0" applyFont="1" applyFill="1" applyBorder="1" applyAlignment="1" applyProtection="1">
      <alignment horizontal="center" vertical="center"/>
    </xf>
    <xf numFmtId="0" fontId="35" fillId="2" borderId="16" xfId="0" applyFont="1" applyFill="1" applyBorder="1" applyAlignment="1" applyProtection="1">
      <alignment horizontal="center" vertical="center"/>
    </xf>
    <xf numFmtId="0" fontId="35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7" fillId="0" borderId="0" xfId="0" applyFont="1" applyBorder="1" applyAlignment="1">
      <alignment horizontal="distributed" vertical="center"/>
    </xf>
    <xf numFmtId="0" fontId="7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Border="1" applyAlignment="1">
      <alignment horizontal="distributed" vertical="center"/>
    </xf>
    <xf numFmtId="182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30" fillId="0" borderId="0" xfId="0" applyFont="1" applyBorder="1">
      <alignment vertical="center"/>
    </xf>
    <xf numFmtId="183" fontId="33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0" fillId="0" borderId="0" xfId="0" applyNumberFormat="1" applyFont="1" applyBorder="1" applyAlignment="1" applyProtection="1">
      <alignment horizontal="right" vertical="center"/>
      <protection locked="0"/>
    </xf>
    <xf numFmtId="183" fontId="33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35" xfId="0" applyFont="1" applyBorder="1">
      <alignment vertical="center"/>
    </xf>
    <xf numFmtId="0" fontId="8" fillId="0" borderId="7" xfId="0" applyFont="1" applyBorder="1">
      <alignment vertical="center"/>
    </xf>
    <xf numFmtId="184" fontId="8" fillId="0" borderId="8" xfId="0" applyNumberFormat="1" applyFont="1" applyBorder="1" applyAlignment="1" applyProtection="1">
      <alignment horizontal="right" vertical="center"/>
      <protection locked="0"/>
    </xf>
    <xf numFmtId="184" fontId="8" fillId="0" borderId="9" xfId="0" applyNumberFormat="1" applyFont="1" applyBorder="1" applyAlignment="1" applyProtection="1">
      <alignment horizontal="right" vertical="center"/>
      <protection locked="0"/>
    </xf>
    <xf numFmtId="184" fontId="8" fillId="0" borderId="66" xfId="0" applyNumberFormat="1" applyFont="1" applyBorder="1" applyAlignment="1" applyProtection="1">
      <alignment horizontal="right" vertical="center"/>
      <protection locked="0"/>
    </xf>
    <xf numFmtId="0" fontId="8" fillId="0" borderId="4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41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42" xfId="0" applyFont="1" applyBorder="1" applyAlignment="1" applyProtection="1">
      <alignment horizontal="left" vertical="center"/>
      <protection locked="0"/>
    </xf>
    <xf numFmtId="0" fontId="8" fillId="0" borderId="41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42" xfId="0" applyFont="1" applyBorder="1" applyAlignment="1" applyProtection="1">
      <alignment horizontal="left" vertical="top" wrapText="1"/>
      <protection locked="0"/>
    </xf>
    <xf numFmtId="0" fontId="8" fillId="0" borderId="41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42" xfId="0" applyFont="1" applyBorder="1" applyAlignment="1">
      <alignment horizontal="left" vertical="top" wrapText="1"/>
    </xf>
    <xf numFmtId="184" fontId="8" fillId="0" borderId="4" xfId="0" applyNumberFormat="1" applyFont="1" applyBorder="1" applyAlignment="1" applyProtection="1">
      <alignment horizontal="center" vertical="center"/>
      <protection locked="0"/>
    </xf>
    <xf numFmtId="18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39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7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184" fontId="8" fillId="0" borderId="8" xfId="0" applyNumberFormat="1" applyFont="1" applyBorder="1" applyAlignment="1" applyProtection="1">
      <alignment horizontal="center" vertical="center"/>
      <protection locked="0"/>
    </xf>
    <xf numFmtId="184" fontId="8" fillId="0" borderId="9" xfId="0" applyNumberFormat="1" applyFont="1" applyBorder="1" applyAlignment="1" applyProtection="1">
      <alignment horizontal="center" vertical="center"/>
      <protection locked="0"/>
    </xf>
    <xf numFmtId="184" fontId="8" fillId="0" borderId="5" xfId="0" applyNumberFormat="1" applyFont="1" applyBorder="1" applyAlignment="1" applyProtection="1">
      <alignment horizontal="right" vertical="center"/>
      <protection locked="0"/>
    </xf>
    <xf numFmtId="184" fontId="8" fillId="0" borderId="65" xfId="0" applyNumberFormat="1" applyFont="1" applyBorder="1" applyAlignment="1" applyProtection="1">
      <alignment horizontal="right" vertical="center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182" fontId="8" fillId="0" borderId="37" xfId="0" applyNumberFormat="1" applyFont="1" applyBorder="1" applyAlignment="1" applyProtection="1">
      <alignment horizontal="center" vertical="center"/>
      <protection locked="0"/>
    </xf>
    <xf numFmtId="182" fontId="8" fillId="0" borderId="11" xfId="0" applyNumberFormat="1" applyFont="1" applyBorder="1" applyAlignment="1" applyProtection="1">
      <alignment horizontal="center" vertical="center"/>
      <protection locked="0"/>
    </xf>
    <xf numFmtId="184" fontId="8" fillId="0" borderId="11" xfId="0" applyNumberFormat="1" applyFont="1" applyBorder="1" applyAlignment="1" applyProtection="1">
      <alignment horizontal="center" vertical="center"/>
      <protection locked="0"/>
    </xf>
    <xf numFmtId="184" fontId="8" fillId="0" borderId="38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>
      <alignment horizontal="distributed" vertical="center" wrapText="1"/>
    </xf>
    <xf numFmtId="0" fontId="8" fillId="0" borderId="8" xfId="0" applyFont="1" applyBorder="1" applyAlignment="1">
      <alignment horizontal="left" vertical="center" wrapText="1" shrinkToFit="1"/>
    </xf>
    <xf numFmtId="0" fontId="8" fillId="0" borderId="9" xfId="0" applyFont="1" applyBorder="1" applyAlignment="1">
      <alignment horizontal="left" vertical="center" wrapText="1" shrinkToFit="1"/>
    </xf>
    <xf numFmtId="0" fontId="8" fillId="0" borderId="66" xfId="0" applyFont="1" applyBorder="1" applyAlignment="1">
      <alignment horizontal="left" vertical="center" wrapText="1" shrinkToFit="1"/>
    </xf>
    <xf numFmtId="0" fontId="8" fillId="0" borderId="8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66" xfId="0" applyFont="1" applyBorder="1" applyAlignment="1">
      <alignment horizontal="center" vertical="center" shrinkToFit="1"/>
    </xf>
    <xf numFmtId="0" fontId="8" fillId="14" borderId="33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distributed" vertical="center" wrapText="1"/>
    </xf>
    <xf numFmtId="0" fontId="8" fillId="0" borderId="12" xfId="0" applyFont="1" applyBorder="1" applyAlignment="1" applyProtection="1">
      <alignment horizontal="left" vertical="center" shrinkToFit="1"/>
      <protection locked="0"/>
    </xf>
    <xf numFmtId="0" fontId="8" fillId="0" borderId="13" xfId="0" applyFont="1" applyBorder="1" applyAlignment="1" applyProtection="1">
      <alignment horizontal="left" vertical="center" shrinkToFit="1"/>
      <protection locked="0"/>
    </xf>
    <xf numFmtId="0" fontId="8" fillId="0" borderId="67" xfId="0" applyFont="1" applyBorder="1" applyAlignment="1" applyProtection="1">
      <alignment horizontal="left" vertical="center" shrinkToFit="1"/>
      <protection locked="0"/>
    </xf>
    <xf numFmtId="0" fontId="8" fillId="0" borderId="12" xfId="0" applyFont="1" applyBorder="1" applyAlignment="1">
      <alignment horizontal="left" vertical="center" shrinkToFit="1"/>
    </xf>
    <xf numFmtId="0" fontId="8" fillId="0" borderId="13" xfId="0" applyFont="1" applyBorder="1" applyAlignment="1">
      <alignment horizontal="left" vertical="center" shrinkToFit="1"/>
    </xf>
    <xf numFmtId="0" fontId="8" fillId="0" borderId="67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textRotation="255" wrapText="1"/>
    </xf>
    <xf numFmtId="0" fontId="8" fillId="0" borderId="35" xfId="0" applyFont="1" applyFill="1" applyBorder="1" applyAlignment="1">
      <alignment horizontal="center" vertical="center" textRotation="255" wrapText="1"/>
    </xf>
    <xf numFmtId="0" fontId="8" fillId="0" borderId="37" xfId="0" applyFont="1" applyFill="1" applyBorder="1" applyAlignment="1">
      <alignment horizontal="center" vertical="center" textRotation="255" wrapText="1"/>
    </xf>
    <xf numFmtId="0" fontId="8" fillId="0" borderId="3" xfId="0" applyFont="1" applyFill="1" applyBorder="1" applyAlignment="1">
      <alignment horizontal="distributed" vertical="center" wrapText="1"/>
    </xf>
    <xf numFmtId="0" fontId="8" fillId="0" borderId="4" xfId="0" applyFont="1" applyBorder="1" applyAlignment="1" applyProtection="1">
      <alignment horizontal="left" vertical="center" shrinkToFit="1"/>
      <protection locked="0"/>
    </xf>
    <xf numFmtId="0" fontId="8" fillId="0" borderId="5" xfId="0" applyFont="1" applyBorder="1" applyAlignment="1" applyProtection="1">
      <alignment horizontal="left" vertical="center" shrinkToFit="1"/>
      <protection locked="0"/>
    </xf>
    <xf numFmtId="0" fontId="8" fillId="0" borderId="65" xfId="0" applyFont="1" applyBorder="1" applyAlignment="1" applyProtection="1">
      <alignment horizontal="left" vertical="center" shrinkToFit="1"/>
      <protection locked="0"/>
    </xf>
    <xf numFmtId="0" fontId="8" fillId="0" borderId="4" xfId="0" applyFont="1" applyBorder="1" applyAlignment="1">
      <alignment horizontal="left" vertical="center" shrinkToFit="1"/>
    </xf>
    <xf numFmtId="0" fontId="8" fillId="0" borderId="5" xfId="0" applyFont="1" applyBorder="1" applyAlignment="1">
      <alignment horizontal="left" vertical="center" shrinkToFit="1"/>
    </xf>
    <xf numFmtId="0" fontId="8" fillId="0" borderId="65" xfId="0" applyFont="1" applyBorder="1" applyAlignment="1">
      <alignment horizontal="left" vertical="center" shrinkToFit="1"/>
    </xf>
    <xf numFmtId="0" fontId="8" fillId="0" borderId="66" xfId="0" applyFont="1" applyBorder="1" applyAlignment="1" applyProtection="1">
      <alignment horizontal="left" vertical="center" shrinkToFit="1"/>
      <protection locked="0"/>
    </xf>
    <xf numFmtId="0" fontId="8" fillId="0" borderId="66" xfId="0" applyFont="1" applyBorder="1" applyAlignment="1">
      <alignment horizontal="left" vertical="center" shrinkToFit="1"/>
    </xf>
    <xf numFmtId="0" fontId="33" fillId="0" borderId="39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 shrinkToFit="1"/>
      <protection locked="0"/>
    </xf>
    <xf numFmtId="0" fontId="8" fillId="0" borderId="44" xfId="0" applyFont="1" applyBorder="1" applyAlignment="1" applyProtection="1">
      <alignment horizontal="left" vertical="center" shrinkToFit="1"/>
      <protection locked="0"/>
    </xf>
    <xf numFmtId="0" fontId="8" fillId="0" borderId="43" xfId="0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8" fillId="0" borderId="7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184" fontId="8" fillId="0" borderId="12" xfId="0" applyNumberFormat="1" applyFont="1" applyBorder="1" applyAlignment="1" applyProtection="1">
      <alignment horizontal="left" vertical="center"/>
      <protection locked="0"/>
    </xf>
    <xf numFmtId="184" fontId="8" fillId="0" borderId="13" xfId="0" applyNumberFormat="1" applyFont="1" applyBorder="1" applyAlignment="1" applyProtection="1">
      <alignment horizontal="left" vertical="center"/>
      <protection locked="0"/>
    </xf>
    <xf numFmtId="184" fontId="8" fillId="0" borderId="13" xfId="0" applyNumberFormat="1" applyFont="1" applyBorder="1" applyAlignment="1" applyProtection="1">
      <alignment horizontal="right" vertical="center"/>
      <protection locked="0"/>
    </xf>
    <xf numFmtId="184" fontId="8" fillId="0" borderId="67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82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7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7" fillId="11" borderId="13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184" fontId="7" fillId="11" borderId="11" xfId="0" applyNumberFormat="1" applyFont="1" applyFill="1" applyBorder="1" applyProtection="1">
      <alignment vertical="center"/>
    </xf>
    <xf numFmtId="184" fontId="7" fillId="11" borderId="38" xfId="0" applyNumberFormat="1" applyFont="1" applyFill="1" applyBorder="1" applyProtection="1">
      <alignment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184" fontId="7" fillId="0" borderId="3" xfId="0" applyNumberFormat="1" applyFont="1" applyBorder="1" applyAlignment="1" applyProtection="1">
      <alignment vertical="center"/>
      <protection locked="0"/>
    </xf>
    <xf numFmtId="184" fontId="35" fillId="0" borderId="3" xfId="0" applyNumberFormat="1" applyFont="1" applyBorder="1" applyAlignment="1" applyProtection="1">
      <alignment horizontal="right" vertical="center"/>
    </xf>
    <xf numFmtId="184" fontId="35" fillId="0" borderId="34" xfId="0" applyNumberFormat="1" applyFont="1" applyBorder="1" applyAlignment="1" applyProtection="1">
      <alignment horizontal="right" vertical="center"/>
    </xf>
    <xf numFmtId="184" fontId="35" fillId="0" borderId="11" xfId="0" applyNumberFormat="1" applyFont="1" applyBorder="1" applyAlignment="1" applyProtection="1">
      <alignment horizontal="right" vertical="center"/>
    </xf>
    <xf numFmtId="184" fontId="35" fillId="0" borderId="38" xfId="0" applyNumberFormat="1" applyFont="1" applyBorder="1" applyAlignment="1" applyProtection="1">
      <alignment horizontal="right" vertical="center"/>
    </xf>
    <xf numFmtId="0" fontId="7" fillId="0" borderId="11" xfId="0" applyFont="1" applyBorder="1" applyAlignment="1" applyProtection="1">
      <alignment vertical="center" wrapText="1"/>
      <protection locked="0"/>
    </xf>
    <xf numFmtId="184" fontId="7" fillId="0" borderId="11" xfId="0" applyNumberFormat="1" applyFont="1" applyBorder="1" applyAlignment="1" applyProtection="1">
      <alignment vertical="center"/>
      <protection locked="0"/>
    </xf>
    <xf numFmtId="0" fontId="7" fillId="0" borderId="39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7" fillId="0" borderId="41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Protection="1">
      <alignment vertical="center"/>
      <protection locked="0"/>
    </xf>
    <xf numFmtId="184" fontId="7" fillId="0" borderId="3" xfId="0" applyNumberFormat="1" applyFont="1" applyFill="1" applyBorder="1" applyProtection="1">
      <alignment vertical="center"/>
      <protection locked="0"/>
    </xf>
    <xf numFmtId="184" fontId="7" fillId="0" borderId="34" xfId="0" applyNumberFormat="1" applyFont="1" applyFill="1" applyBorder="1" applyProtection="1">
      <alignment vertical="center"/>
      <protection locked="0"/>
    </xf>
    <xf numFmtId="184" fontId="7" fillId="0" borderId="7" xfId="0" applyNumberFormat="1" applyFont="1" applyFill="1" applyBorder="1" applyProtection="1">
      <alignment vertical="center"/>
      <protection locked="0"/>
    </xf>
    <xf numFmtId="184" fontId="7" fillId="0" borderId="36" xfId="0" applyNumberFormat="1" applyFont="1" applyFill="1" applyBorder="1" applyProtection="1">
      <alignment vertical="center"/>
      <protection locked="0"/>
    </xf>
    <xf numFmtId="0" fontId="7" fillId="0" borderId="29" xfId="0" applyFont="1" applyBorder="1" applyProtection="1">
      <alignment vertical="center"/>
      <protection locked="0"/>
    </xf>
    <xf numFmtId="184" fontId="7" fillId="0" borderId="29" xfId="0" applyNumberFormat="1" applyFont="1" applyFill="1" applyBorder="1" applyProtection="1">
      <alignment vertical="center"/>
      <protection locked="0"/>
    </xf>
    <xf numFmtId="184" fontId="7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7" fillId="12" borderId="12" xfId="0" applyFont="1" applyFill="1" applyBorder="1" applyAlignment="1" applyProtection="1">
      <alignment horizontal="center" vertical="center" wrapText="1"/>
      <protection locked="0"/>
    </xf>
    <xf numFmtId="0" fontId="7" fillId="12" borderId="13" xfId="0" applyFont="1" applyFill="1" applyBorder="1" applyAlignment="1" applyProtection="1">
      <alignment horizontal="center" vertical="center" wrapText="1"/>
      <protection locked="0"/>
    </xf>
    <xf numFmtId="0" fontId="7" fillId="12" borderId="10" xfId="0" applyFont="1" applyFill="1" applyBorder="1" applyAlignment="1" applyProtection="1">
      <alignment horizontal="center" vertical="center" wrapText="1"/>
      <protection locked="0"/>
    </xf>
    <xf numFmtId="184" fontId="7" fillId="12" borderId="12" xfId="0" applyNumberFormat="1" applyFont="1" applyFill="1" applyBorder="1" applyAlignment="1" applyProtection="1">
      <alignment horizontal="right" vertical="center"/>
    </xf>
    <xf numFmtId="184" fontId="7" fillId="12" borderId="13" xfId="0" applyNumberFormat="1" applyFont="1" applyFill="1" applyBorder="1" applyAlignment="1" applyProtection="1">
      <alignment horizontal="right" vertical="center"/>
    </xf>
    <xf numFmtId="184" fontId="7" fillId="12" borderId="67" xfId="0" applyNumberFormat="1" applyFont="1" applyFill="1" applyBorder="1" applyAlignment="1" applyProtection="1">
      <alignment horizontal="right" vertical="center"/>
    </xf>
    <xf numFmtId="184" fontId="6" fillId="0" borderId="32" xfId="0" applyNumberFormat="1" applyFont="1" applyFill="1" applyBorder="1" applyAlignment="1" applyProtection="1">
      <alignment horizontal="right" vertical="center"/>
      <protection locked="0"/>
    </xf>
    <xf numFmtId="184" fontId="6" fillId="0" borderId="16" xfId="0" applyNumberFormat="1" applyFont="1" applyFill="1" applyBorder="1" applyAlignment="1" applyProtection="1">
      <alignment horizontal="right" vertical="center"/>
      <protection locked="0"/>
    </xf>
    <xf numFmtId="184" fontId="6" fillId="0" borderId="73" xfId="0" applyNumberFormat="1" applyFont="1" applyFill="1" applyBorder="1" applyAlignment="1" applyProtection="1">
      <alignment horizontal="right" vertical="center"/>
      <protection locked="0"/>
    </xf>
    <xf numFmtId="184" fontId="6" fillId="0" borderId="24" xfId="0" applyNumberFormat="1" applyFont="1" applyFill="1" applyBorder="1" applyAlignment="1" applyProtection="1">
      <alignment horizontal="right" vertical="center"/>
      <protection locked="0"/>
    </xf>
    <xf numFmtId="184" fontId="6" fillId="0" borderId="17" xfId="0" applyNumberFormat="1" applyFont="1" applyFill="1" applyBorder="1" applyAlignment="1" applyProtection="1">
      <alignment horizontal="right" vertical="center"/>
      <protection locked="0"/>
    </xf>
    <xf numFmtId="184" fontId="6" fillId="0" borderId="40" xfId="0" applyNumberFormat="1" applyFont="1" applyFill="1" applyBorder="1" applyAlignment="1" applyProtection="1">
      <alignment horizontal="right" vertical="center"/>
      <protection locked="0"/>
    </xf>
    <xf numFmtId="184" fontId="6" fillId="0" borderId="15" xfId="0" applyNumberFormat="1" applyFont="1" applyFill="1" applyBorder="1" applyAlignment="1" applyProtection="1">
      <alignment horizontal="right" vertical="center"/>
      <protection locked="0"/>
    </xf>
    <xf numFmtId="184" fontId="6" fillId="0" borderId="1" xfId="0" applyNumberFormat="1" applyFont="1" applyFill="1" applyBorder="1" applyAlignment="1" applyProtection="1">
      <alignment horizontal="right" vertical="center"/>
      <protection locked="0"/>
    </xf>
    <xf numFmtId="184" fontId="6" fillId="0" borderId="44" xfId="0" applyNumberFormat="1" applyFont="1" applyFill="1" applyBorder="1" applyAlignment="1" applyProtection="1">
      <alignment horizontal="right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0" fillId="0" borderId="0" xfId="0" applyFont="1" applyProtection="1">
      <alignment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68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7" fillId="0" borderId="69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 shrinkToFi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left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right" vertical="center"/>
      <protection locked="0"/>
    </xf>
    <xf numFmtId="0" fontId="7" fillId="0" borderId="17" xfId="0" applyFont="1" applyBorder="1" applyAlignment="1" applyProtection="1">
      <alignment horizontal="right" vertical="center"/>
      <protection locked="0"/>
    </xf>
    <xf numFmtId="180" fontId="7" fillId="7" borderId="15" xfId="0" applyNumberFormat="1" applyFont="1" applyFill="1" applyBorder="1" applyAlignment="1" applyProtection="1">
      <alignment horizontal="right" vertical="center"/>
      <protection locked="0"/>
    </xf>
    <xf numFmtId="180" fontId="7" fillId="7" borderId="1" xfId="0" applyNumberFormat="1" applyFont="1" applyFill="1" applyBorder="1" applyAlignment="1" applyProtection="1">
      <alignment horizontal="right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left" vertical="center"/>
      <protection locked="0"/>
    </xf>
    <xf numFmtId="0" fontId="7" fillId="0" borderId="18" xfId="0" applyFont="1" applyBorder="1" applyAlignment="1" applyProtection="1">
      <alignment horizontal="left" vertical="center"/>
      <protection locked="0"/>
    </xf>
    <xf numFmtId="180" fontId="7" fillId="0" borderId="15" xfId="0" applyNumberFormat="1" applyFont="1" applyFill="1" applyBorder="1" applyAlignment="1" applyProtection="1">
      <alignment horizontal="right" vertical="center"/>
      <protection locked="0"/>
    </xf>
    <xf numFmtId="180" fontId="7" fillId="0" borderId="1" xfId="0" applyNumberFormat="1" applyFont="1" applyFill="1" applyBorder="1" applyAlignment="1" applyProtection="1">
      <alignment horizontal="right" vertical="center"/>
      <protection locked="0"/>
    </xf>
    <xf numFmtId="0" fontId="7" fillId="7" borderId="1" xfId="0" applyFont="1" applyFill="1" applyBorder="1" applyAlignment="1" applyProtection="1">
      <alignment horizontal="right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9" fillId="10" borderId="39" xfId="0" applyFont="1" applyFill="1" applyBorder="1" applyAlignment="1">
      <alignment horizontal="left" vertical="top" wrapText="1"/>
    </xf>
    <xf numFmtId="0" fontId="9" fillId="10" borderId="17" xfId="0" applyFont="1" applyFill="1" applyBorder="1" applyAlignment="1">
      <alignment horizontal="left" vertical="top" wrapText="1"/>
    </xf>
    <xf numFmtId="0" fontId="9" fillId="10" borderId="40" xfId="0" applyFont="1" applyFill="1" applyBorder="1" applyAlignment="1">
      <alignment horizontal="left" vertical="top" wrapText="1"/>
    </xf>
    <xf numFmtId="0" fontId="9" fillId="10" borderId="41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9" fillId="10" borderId="42" xfId="0" applyFont="1" applyFill="1" applyBorder="1" applyAlignment="1">
      <alignment horizontal="left" vertical="top" wrapText="1"/>
    </xf>
    <xf numFmtId="0" fontId="9" fillId="10" borderId="43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10" borderId="44" xfId="0" applyFont="1" applyFill="1" applyBorder="1" applyAlignment="1">
      <alignment horizontal="left" vertical="top" wrapText="1"/>
    </xf>
    <xf numFmtId="0" fontId="9" fillId="10" borderId="3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left" vertical="center"/>
    </xf>
    <xf numFmtId="0" fontId="43" fillId="9" borderId="85" xfId="2" applyFont="1" applyFill="1" applyBorder="1" applyAlignment="1">
      <alignment horizontal="center" vertical="center"/>
    </xf>
    <xf numFmtId="0" fontId="43" fillId="9" borderId="86" xfId="2" applyFont="1" applyFill="1" applyBorder="1" applyAlignment="1">
      <alignment horizontal="center" vertical="center"/>
    </xf>
    <xf numFmtId="0" fontId="7" fillId="10" borderId="85" xfId="2" applyFont="1" applyFill="1" applyBorder="1" applyAlignment="1">
      <alignment horizontal="center" vertical="center"/>
    </xf>
    <xf numFmtId="0" fontId="7" fillId="10" borderId="86" xfId="2" applyFont="1" applyFill="1" applyBorder="1" applyAlignment="1">
      <alignment horizontal="center" vertical="center"/>
    </xf>
    <xf numFmtId="0" fontId="43" fillId="9" borderId="80" xfId="2" applyFont="1" applyFill="1" applyBorder="1" applyAlignment="1">
      <alignment horizontal="center" vertical="center"/>
    </xf>
    <xf numFmtId="0" fontId="43" fillId="9" borderId="81" xfId="2" applyFont="1" applyFill="1" applyBorder="1" applyAlignment="1">
      <alignment horizontal="center" vertical="center"/>
    </xf>
    <xf numFmtId="0" fontId="43" fillId="9" borderId="0" xfId="2" applyFont="1" applyFill="1" applyBorder="1" applyAlignment="1">
      <alignment horizontal="center" vertical="center"/>
    </xf>
    <xf numFmtId="0" fontId="31" fillId="9" borderId="49" xfId="0" applyFont="1" applyFill="1" applyBorder="1" applyAlignment="1">
      <alignment horizontal="center" vertical="center"/>
    </xf>
    <xf numFmtId="0" fontId="31" fillId="9" borderId="50" xfId="0" applyFont="1" applyFill="1" applyBorder="1" applyAlignment="1">
      <alignment horizontal="center" vertical="center"/>
    </xf>
    <xf numFmtId="0" fontId="31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74"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</dxfs>
  <tableStyles count="0" defaultTableStyle="TableStyleMedium2" defaultPivotStyle="PivotStyleLight16"/>
  <colors>
    <mruColors>
      <color rgb="FFFD7B7B"/>
      <color rgb="FFA3E5B0"/>
      <color rgb="FFABF7AF"/>
      <color rgb="FF99FF99"/>
      <color rgb="FFF4B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54364;&#51456;&#51076;&#45824;&#52264;&#44228;&#50557;&#49436;!BA50"/><Relationship Id="rId13" Type="http://schemas.openxmlformats.org/officeDocument/2006/relationships/hyperlink" Target="#&#54364;&#51456;&#51076;&#45824;&#52264;&#44228;&#50557;&#49436;!BA190"/><Relationship Id="rId18" Type="http://schemas.openxmlformats.org/officeDocument/2006/relationships/hyperlink" Target="#&#54364;&#51456;&#51076;&#45824;&#52264;&#44228;&#50557;&#49436;!BA97"/><Relationship Id="rId26" Type="http://schemas.openxmlformats.org/officeDocument/2006/relationships/image" Target="../media/image7.emf"/><Relationship Id="rId3" Type="http://schemas.openxmlformats.org/officeDocument/2006/relationships/hyperlink" Target="#&#51452;&#44144;&#50857;!A1"/><Relationship Id="rId21" Type="http://schemas.openxmlformats.org/officeDocument/2006/relationships/hyperlink" Target="#&#54364;&#51456;&#51076;&#45824;&#52264;&#44228;&#50557;&#49436;!BA83"/><Relationship Id="rId7" Type="http://schemas.openxmlformats.org/officeDocument/2006/relationships/hyperlink" Target="#&#54364;&#51456;&#51076;&#45824;&#52264;&#44228;&#50557;&#49436;!BA1"/><Relationship Id="rId12" Type="http://schemas.openxmlformats.org/officeDocument/2006/relationships/hyperlink" Target="#&#54364;&#51456;&#51076;&#45824;&#52264;&#44228;&#50557;&#49436;!BA151"/><Relationship Id="rId17" Type="http://schemas.openxmlformats.org/officeDocument/2006/relationships/hyperlink" Target="#&#54364;&#51456;&#51076;&#45824;&#52264;&#44228;&#50557;&#49436;!BA67"/><Relationship Id="rId25" Type="http://schemas.openxmlformats.org/officeDocument/2006/relationships/image" Target="../media/image6.emf"/><Relationship Id="rId2" Type="http://schemas.openxmlformats.org/officeDocument/2006/relationships/hyperlink" Target="http://www.juso.go.kr/openIndexPage.do" TargetMode="External"/><Relationship Id="rId16" Type="http://schemas.openxmlformats.org/officeDocument/2006/relationships/hyperlink" Target="#&#54364;&#51456;&#51076;&#45824;&#52264;&#44228;&#50557;&#49436;!BA30"/><Relationship Id="rId20" Type="http://schemas.openxmlformats.org/officeDocument/2006/relationships/image" Target="../media/image4.emf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image" Target="../media/image1.emf"/><Relationship Id="rId11" Type="http://schemas.openxmlformats.org/officeDocument/2006/relationships/hyperlink" Target="#&#54364;&#51456;&#51076;&#45824;&#52264;&#44228;&#50557;&#49436;!BA123"/><Relationship Id="rId24" Type="http://schemas.openxmlformats.org/officeDocument/2006/relationships/hyperlink" Target="#&#54364;&#51456;&#51076;&#45824;&#52264;&#44228;&#50557;&#49436;!BA138"/><Relationship Id="rId5" Type="http://schemas.openxmlformats.org/officeDocument/2006/relationships/hyperlink" Target="#&#51221;&#49328;&#54364;!A1"/><Relationship Id="rId15" Type="http://schemas.openxmlformats.org/officeDocument/2006/relationships/image" Target="../media/image3.emf"/><Relationship Id="rId23" Type="http://schemas.openxmlformats.org/officeDocument/2006/relationships/image" Target="../media/image5.emf"/><Relationship Id="rId10" Type="http://schemas.openxmlformats.org/officeDocument/2006/relationships/hyperlink" Target="#&#54364;&#51456;&#51076;&#45824;&#52264;&#44228;&#50557;&#49436;!BA96"/><Relationship Id="rId19" Type="http://schemas.openxmlformats.org/officeDocument/2006/relationships/hyperlink" Target="#&#54364;&#51456;&#51076;&#45824;&#52264;&#44228;&#50557;&#49436;!BA155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54364;&#51456;&#51076;&#45824;&#52264;&#44228;&#50557;&#49436;!BA76"/><Relationship Id="rId14" Type="http://schemas.openxmlformats.org/officeDocument/2006/relationships/image" Target="../media/image2.emf"/><Relationship Id="rId22" Type="http://schemas.openxmlformats.org/officeDocument/2006/relationships/hyperlink" Target="#&#54364;&#51456;&#51076;&#45824;&#52264;&#44228;&#50557;&#49436;!BA109"/><Relationship Id="rId27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&#54364;&#51456;&#51076;&#45824;&#52264;&#44228;&#50557;&#49436;!BA1"/><Relationship Id="rId13" Type="http://schemas.openxmlformats.org/officeDocument/2006/relationships/hyperlink" Target="#&#54364;&#51456;&#51076;&#45824;&#52264;&#44228;&#50557;&#49436;!BA151"/><Relationship Id="rId18" Type="http://schemas.openxmlformats.org/officeDocument/2006/relationships/hyperlink" Target="#&#54364;&#51456;&#51076;&#45824;&#52264;&#44228;&#50557;&#49436;!BA155"/><Relationship Id="rId26" Type="http://schemas.openxmlformats.org/officeDocument/2006/relationships/image" Target="../media/image4.emf"/><Relationship Id="rId3" Type="http://schemas.openxmlformats.org/officeDocument/2006/relationships/image" Target="../media/image17.emf"/><Relationship Id="rId21" Type="http://schemas.openxmlformats.org/officeDocument/2006/relationships/hyperlink" Target="#&#54364;&#51456;&#51076;&#45824;&#52264;&#44228;&#50557;&#49436;!BA138"/><Relationship Id="rId7" Type="http://schemas.openxmlformats.org/officeDocument/2006/relationships/image" Target="../media/image21.emf"/><Relationship Id="rId12" Type="http://schemas.openxmlformats.org/officeDocument/2006/relationships/hyperlink" Target="#&#54364;&#51456;&#51076;&#45824;&#52264;&#44228;&#50557;&#49436;!BA123"/><Relationship Id="rId17" Type="http://schemas.openxmlformats.org/officeDocument/2006/relationships/hyperlink" Target="#&#54364;&#51456;&#51076;&#45824;&#52264;&#44228;&#50557;&#49436;!BA97"/><Relationship Id="rId25" Type="http://schemas.openxmlformats.org/officeDocument/2006/relationships/image" Target="../media/image3.emf"/><Relationship Id="rId2" Type="http://schemas.openxmlformats.org/officeDocument/2006/relationships/image" Target="../media/image16.emf"/><Relationship Id="rId16" Type="http://schemas.openxmlformats.org/officeDocument/2006/relationships/hyperlink" Target="#&#54364;&#51456;&#51076;&#45824;&#52264;&#44228;&#50557;&#49436;!BA67"/><Relationship Id="rId20" Type="http://schemas.openxmlformats.org/officeDocument/2006/relationships/hyperlink" Target="#&#54364;&#51456;&#51076;&#45824;&#52264;&#44228;&#50557;&#49436;!BA109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11" Type="http://schemas.openxmlformats.org/officeDocument/2006/relationships/hyperlink" Target="#&#54364;&#51456;&#51076;&#45824;&#52264;&#44228;&#50557;&#49436;!BA96"/><Relationship Id="rId24" Type="http://schemas.openxmlformats.org/officeDocument/2006/relationships/image" Target="../media/image7.emf"/><Relationship Id="rId5" Type="http://schemas.openxmlformats.org/officeDocument/2006/relationships/image" Target="../media/image19.emf"/><Relationship Id="rId15" Type="http://schemas.openxmlformats.org/officeDocument/2006/relationships/hyperlink" Target="#&#54364;&#51456;&#51076;&#45824;&#52264;&#44228;&#50557;&#49436;!BA30"/><Relationship Id="rId23" Type="http://schemas.openxmlformats.org/officeDocument/2006/relationships/image" Target="../media/image2.emf"/><Relationship Id="rId28" Type="http://schemas.openxmlformats.org/officeDocument/2006/relationships/image" Target="../media/image6.emf"/><Relationship Id="rId10" Type="http://schemas.openxmlformats.org/officeDocument/2006/relationships/hyperlink" Target="#&#54364;&#51456;&#51076;&#45824;&#52264;&#44228;&#50557;&#49436;!BA76"/><Relationship Id="rId19" Type="http://schemas.openxmlformats.org/officeDocument/2006/relationships/hyperlink" Target="#&#54364;&#51456;&#51076;&#45824;&#52264;&#44228;&#50557;&#49436;!BA83"/><Relationship Id="rId4" Type="http://schemas.openxmlformats.org/officeDocument/2006/relationships/image" Target="../media/image18.emf"/><Relationship Id="rId9" Type="http://schemas.openxmlformats.org/officeDocument/2006/relationships/hyperlink" Target="#&#54364;&#51456;&#51076;&#45824;&#52264;&#44228;&#50557;&#49436;!BA50"/><Relationship Id="rId14" Type="http://schemas.openxmlformats.org/officeDocument/2006/relationships/hyperlink" Target="#&#54364;&#51456;&#51076;&#45824;&#52264;&#44228;&#50557;&#49436;!BA190"/><Relationship Id="rId22" Type="http://schemas.openxmlformats.org/officeDocument/2006/relationships/image" Target="../media/image1.emf"/><Relationship Id="rId27" Type="http://schemas.openxmlformats.org/officeDocument/2006/relationships/image" Target="../media/image5.emf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22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24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23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25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54364;&#51456;&#51076;&#45824;&#52264;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54364;&#51456;&#51076;&#45824;&#52264;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8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9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0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1562</xdr:rowOff>
    </xdr:from>
    <xdr:to>
      <xdr:col>5</xdr:col>
      <xdr:colOff>81046</xdr:colOff>
      <xdr:row>1</xdr:row>
      <xdr:rowOff>257394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207937"/>
          <a:ext cx="795421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136089</xdr:colOff>
      <xdr:row>1</xdr:row>
      <xdr:rowOff>1562</xdr:rowOff>
    </xdr:from>
    <xdr:to>
      <xdr:col>14</xdr:col>
      <xdr:colOff>26197</xdr:colOff>
      <xdr:row>1</xdr:row>
      <xdr:rowOff>257394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21964" y="207937"/>
          <a:ext cx="604483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35</xdr:col>
      <xdr:colOff>100876</xdr:colOff>
      <xdr:row>1</xdr:row>
      <xdr:rowOff>0</xdr:rowOff>
    </xdr:from>
    <xdr:to>
      <xdr:col>38</xdr:col>
      <xdr:colOff>118473</xdr:colOff>
      <xdr:row>1</xdr:row>
      <xdr:rowOff>255832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1501" y="206375"/>
          <a:ext cx="446222" cy="25583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39</xdr:col>
      <xdr:colOff>19017</xdr:colOff>
      <xdr:row>1</xdr:row>
      <xdr:rowOff>0</xdr:rowOff>
    </xdr:from>
    <xdr:to>
      <xdr:col>42</xdr:col>
      <xdr:colOff>18492</xdr:colOff>
      <xdr:row>1</xdr:row>
      <xdr:rowOff>255832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591142" y="206375"/>
          <a:ext cx="428100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42</xdr:col>
      <xdr:colOff>58447</xdr:colOff>
      <xdr:row>1</xdr:row>
      <xdr:rowOff>0</xdr:rowOff>
    </xdr:from>
    <xdr:to>
      <xdr:col>45</xdr:col>
      <xdr:colOff>96095</xdr:colOff>
      <xdr:row>1</xdr:row>
      <xdr:rowOff>255832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059197" y="206375"/>
          <a:ext cx="466273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52</xdr:col>
      <xdr:colOff>0</xdr:colOff>
      <xdr:row>2</xdr:row>
      <xdr:rowOff>0</xdr:rowOff>
    </xdr:from>
    <xdr:to>
      <xdr:col>63</xdr:col>
      <xdr:colOff>88900</xdr:colOff>
      <xdr:row>3</xdr:row>
      <xdr:rowOff>9525</xdr:rowOff>
    </xdr:to>
    <xdr:pic>
      <xdr:nvPicPr>
        <xdr:cNvPr id="37" name="그림 3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6413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2</xdr:row>
      <xdr:rowOff>0</xdr:rowOff>
    </xdr:from>
    <xdr:to>
      <xdr:col>63</xdr:col>
      <xdr:colOff>67679</xdr:colOff>
      <xdr:row>2</xdr:row>
      <xdr:rowOff>180000</xdr:rowOff>
    </xdr:to>
    <xdr:grpSp>
      <xdr:nvGrpSpPr>
        <xdr:cNvPr id="39" name="그룹 38"/>
        <xdr:cNvGrpSpPr/>
      </xdr:nvGrpSpPr>
      <xdr:grpSpPr>
        <a:xfrm>
          <a:off x="7524750" y="635000"/>
          <a:ext cx="1988554" cy="180000"/>
          <a:chOff x="10459471" y="514464"/>
          <a:chExt cx="2029829" cy="180000"/>
        </a:xfrm>
      </xdr:grpSpPr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10459471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751642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043813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335984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1"/>
          </xdr:cNvPr>
          <xdr:cNvSpPr/>
        </xdr:nvSpPr>
        <xdr:spPr>
          <a:xfrm>
            <a:off x="11628154" y="514464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2"/>
          </xdr:cNvPr>
          <xdr:cNvSpPr/>
        </xdr:nvSpPr>
        <xdr:spPr>
          <a:xfrm>
            <a:off x="11920325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3"/>
          </xdr:cNvPr>
          <xdr:cNvSpPr/>
        </xdr:nvSpPr>
        <xdr:spPr>
          <a:xfrm>
            <a:off x="12212496" y="514464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0</xdr:row>
      <xdr:rowOff>0</xdr:rowOff>
    </xdr:from>
    <xdr:to>
      <xdr:col>66</xdr:col>
      <xdr:colOff>127000</xdr:colOff>
      <xdr:row>1</xdr:row>
      <xdr:rowOff>7938</xdr:rowOff>
    </xdr:to>
    <xdr:sp macro="" textlink="">
      <xdr:nvSpPr>
        <xdr:cNvPr id="47" name="모서리가 둥근 직사각형 46"/>
        <xdr:cNvSpPr/>
      </xdr:nvSpPr>
      <xdr:spPr>
        <a:xfrm>
          <a:off x="7594600" y="0"/>
          <a:ext cx="2628900" cy="217488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bg1"/>
              </a:solidFill>
            </a:rPr>
            <a:t>중요</a:t>
          </a:r>
          <a:r>
            <a:rPr lang="en-US" altLang="ko-KR" sz="900" b="0">
              <a:solidFill>
                <a:schemeClr val="bg1"/>
              </a:solidFill>
            </a:rPr>
            <a:t>! </a:t>
          </a:r>
          <a:r>
            <a:rPr lang="ko-KR" altLang="en-US" sz="900" b="0" baseline="0">
              <a:solidFill>
                <a:schemeClr val="bg1"/>
              </a:solidFill>
            </a:rPr>
            <a:t> 먼저 다른 </a:t>
          </a:r>
          <a:r>
            <a:rPr lang="ko-KR" altLang="en-US" sz="900" b="0">
              <a:solidFill>
                <a:schemeClr val="bg1"/>
              </a:solidFill>
            </a:rPr>
            <a:t>이름으로  저장 후 사용하세요</a:t>
          </a:r>
        </a:p>
      </xdr:txBody>
    </xdr:sp>
    <xdr:clientData fPrintsWithSheet="0"/>
  </xdr:twoCellAnchor>
  <xdr:twoCellAnchor editAs="oneCell">
    <xdr:from>
      <xdr:col>52</xdr:col>
      <xdr:colOff>0</xdr:colOff>
      <xdr:row>32</xdr:row>
      <xdr:rowOff>0</xdr:rowOff>
    </xdr:from>
    <xdr:to>
      <xdr:col>63</xdr:col>
      <xdr:colOff>88900</xdr:colOff>
      <xdr:row>33</xdr:row>
      <xdr:rowOff>9525</xdr:rowOff>
    </xdr:to>
    <xdr:pic>
      <xdr:nvPicPr>
        <xdr:cNvPr id="48" name="그림 4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100139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32</xdr:row>
      <xdr:rowOff>0</xdr:rowOff>
    </xdr:from>
    <xdr:to>
      <xdr:col>63</xdr:col>
      <xdr:colOff>67679</xdr:colOff>
      <xdr:row>32</xdr:row>
      <xdr:rowOff>180000</xdr:rowOff>
    </xdr:to>
    <xdr:grpSp>
      <xdr:nvGrpSpPr>
        <xdr:cNvPr id="58" name="그룹 57"/>
        <xdr:cNvGrpSpPr/>
      </xdr:nvGrpSpPr>
      <xdr:grpSpPr>
        <a:xfrm>
          <a:off x="7524750" y="9985375"/>
          <a:ext cx="1988554" cy="180000"/>
          <a:chOff x="10560050" y="1136650"/>
          <a:chExt cx="2029829" cy="180000"/>
        </a:xfrm>
      </xdr:grpSpPr>
      <xdr:sp macro="" textlink="">
        <xdr:nvSpPr>
          <xdr:cNvPr id="59" name="직사각형 58">
            <a:hlinkClick xmlns:r="http://schemas.openxmlformats.org/officeDocument/2006/relationships" r:id="rId7"/>
          </xdr:cNvPr>
          <xdr:cNvSpPr/>
        </xdr:nvSpPr>
        <xdr:spPr>
          <a:xfrm>
            <a:off x="10560050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hlinkClick xmlns:r="http://schemas.openxmlformats.org/officeDocument/2006/relationships" r:id="rId8"/>
          </xdr:cNvPr>
          <xdr:cNvSpPr/>
        </xdr:nvSpPr>
        <xdr:spPr>
          <a:xfrm>
            <a:off x="10852221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hlinkClick xmlns:r="http://schemas.openxmlformats.org/officeDocument/2006/relationships" r:id="rId9"/>
          </xdr:cNvPr>
          <xdr:cNvSpPr/>
        </xdr:nvSpPr>
        <xdr:spPr>
          <a:xfrm>
            <a:off x="11144392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" name="직사각형 61">
            <a:hlinkClick xmlns:r="http://schemas.openxmlformats.org/officeDocument/2006/relationships" r:id="rId10"/>
          </xdr:cNvPr>
          <xdr:cNvSpPr/>
        </xdr:nvSpPr>
        <xdr:spPr>
          <a:xfrm>
            <a:off x="11436563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hlinkClick xmlns:r="http://schemas.openxmlformats.org/officeDocument/2006/relationships" r:id="rId11"/>
          </xdr:cNvPr>
          <xdr:cNvSpPr/>
        </xdr:nvSpPr>
        <xdr:spPr>
          <a:xfrm>
            <a:off x="11728733" y="11366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" name="직사각형 63">
            <a:hlinkClick xmlns:r="http://schemas.openxmlformats.org/officeDocument/2006/relationships" r:id="rId12"/>
          </xdr:cNvPr>
          <xdr:cNvSpPr/>
        </xdr:nvSpPr>
        <xdr:spPr>
          <a:xfrm>
            <a:off x="12020904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" name="직사각형 64">
            <a:hlinkClick xmlns:r="http://schemas.openxmlformats.org/officeDocument/2006/relationships" r:id="rId13"/>
          </xdr:cNvPr>
          <xdr:cNvSpPr/>
        </xdr:nvSpPr>
        <xdr:spPr>
          <a:xfrm>
            <a:off x="12313075" y="11366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96</xdr:row>
      <xdr:rowOff>0</xdr:rowOff>
    </xdr:from>
    <xdr:to>
      <xdr:col>63</xdr:col>
      <xdr:colOff>88900</xdr:colOff>
      <xdr:row>96</xdr:row>
      <xdr:rowOff>219075</xdr:rowOff>
    </xdr:to>
    <xdr:pic>
      <xdr:nvPicPr>
        <xdr:cNvPr id="75" name="그림 7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292163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96</xdr:row>
      <xdr:rowOff>0</xdr:rowOff>
    </xdr:from>
    <xdr:to>
      <xdr:col>63</xdr:col>
      <xdr:colOff>67679</xdr:colOff>
      <xdr:row>96</xdr:row>
      <xdr:rowOff>180000</xdr:rowOff>
    </xdr:to>
    <xdr:grpSp>
      <xdr:nvGrpSpPr>
        <xdr:cNvPr id="76" name="그룹 75"/>
        <xdr:cNvGrpSpPr/>
      </xdr:nvGrpSpPr>
      <xdr:grpSpPr>
        <a:xfrm>
          <a:off x="7524750" y="30868938"/>
          <a:ext cx="1988554" cy="180000"/>
          <a:chOff x="10204450" y="2724150"/>
          <a:chExt cx="2029829" cy="180000"/>
        </a:xfrm>
      </xdr:grpSpPr>
      <xdr:sp macro="" textlink="">
        <xdr:nvSpPr>
          <xdr:cNvPr id="77" name="직사각형 76">
            <a:hlinkClick xmlns:r="http://schemas.openxmlformats.org/officeDocument/2006/relationships" r:id="rId7"/>
          </xdr:cNvPr>
          <xdr:cNvSpPr/>
        </xdr:nvSpPr>
        <xdr:spPr>
          <a:xfrm>
            <a:off x="10204450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16"/>
          </xdr:cNvPr>
          <xdr:cNvSpPr/>
        </xdr:nvSpPr>
        <xdr:spPr>
          <a:xfrm>
            <a:off x="10496621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17"/>
          </xdr:cNvPr>
          <xdr:cNvSpPr/>
        </xdr:nvSpPr>
        <xdr:spPr>
          <a:xfrm>
            <a:off x="10788792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18"/>
          </xdr:cNvPr>
          <xdr:cNvSpPr/>
        </xdr:nvSpPr>
        <xdr:spPr>
          <a:xfrm>
            <a:off x="11080963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1"/>
          </xdr:cNvPr>
          <xdr:cNvSpPr/>
        </xdr:nvSpPr>
        <xdr:spPr>
          <a:xfrm>
            <a:off x="11373133" y="27241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hlinkClick xmlns:r="http://schemas.openxmlformats.org/officeDocument/2006/relationships" r:id="rId19"/>
          </xdr:cNvPr>
          <xdr:cNvSpPr/>
        </xdr:nvSpPr>
        <xdr:spPr>
          <a:xfrm>
            <a:off x="11665304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hlinkClick xmlns:r="http://schemas.openxmlformats.org/officeDocument/2006/relationships" r:id="rId13"/>
          </xdr:cNvPr>
          <xdr:cNvSpPr/>
        </xdr:nvSpPr>
        <xdr:spPr>
          <a:xfrm>
            <a:off x="11957475" y="27241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121</xdr:row>
      <xdr:rowOff>0</xdr:rowOff>
    </xdr:from>
    <xdr:to>
      <xdr:col>63</xdr:col>
      <xdr:colOff>88900</xdr:colOff>
      <xdr:row>121</xdr:row>
      <xdr:rowOff>215900</xdr:rowOff>
    </xdr:to>
    <xdr:pic>
      <xdr:nvPicPr>
        <xdr:cNvPr id="84" name="그림 8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385635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121</xdr:row>
      <xdr:rowOff>0</xdr:rowOff>
    </xdr:from>
    <xdr:to>
      <xdr:col>63</xdr:col>
      <xdr:colOff>67679</xdr:colOff>
      <xdr:row>121</xdr:row>
      <xdr:rowOff>180000</xdr:rowOff>
    </xdr:to>
    <xdr:grpSp>
      <xdr:nvGrpSpPr>
        <xdr:cNvPr id="85" name="그룹 84"/>
        <xdr:cNvGrpSpPr/>
      </xdr:nvGrpSpPr>
      <xdr:grpSpPr>
        <a:xfrm>
          <a:off x="7524750" y="41187688"/>
          <a:ext cx="1988554" cy="180000"/>
          <a:chOff x="10204450" y="3562350"/>
          <a:chExt cx="2029829" cy="180000"/>
        </a:xfrm>
      </xdr:grpSpPr>
      <xdr:sp macro="" textlink="">
        <xdr:nvSpPr>
          <xdr:cNvPr id="86" name="직사각형 85">
            <a:hlinkClick xmlns:r="http://schemas.openxmlformats.org/officeDocument/2006/relationships" r:id="rId7"/>
          </xdr:cNvPr>
          <xdr:cNvSpPr/>
        </xdr:nvSpPr>
        <xdr:spPr>
          <a:xfrm>
            <a:off x="10204450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6"/>
          </xdr:cNvPr>
          <xdr:cNvSpPr/>
        </xdr:nvSpPr>
        <xdr:spPr>
          <a:xfrm>
            <a:off x="10496621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7"/>
          </xdr:cNvPr>
          <xdr:cNvSpPr/>
        </xdr:nvSpPr>
        <xdr:spPr>
          <a:xfrm>
            <a:off x="10788792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21"/>
          </xdr:cNvPr>
          <xdr:cNvSpPr/>
        </xdr:nvSpPr>
        <xdr:spPr>
          <a:xfrm>
            <a:off x="11080963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22"/>
          </xdr:cNvPr>
          <xdr:cNvSpPr/>
        </xdr:nvSpPr>
        <xdr:spPr>
          <a:xfrm>
            <a:off x="11373133" y="35623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9"/>
          </xdr:cNvPr>
          <xdr:cNvSpPr/>
        </xdr:nvSpPr>
        <xdr:spPr>
          <a:xfrm>
            <a:off x="11665304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hlinkClick xmlns:r="http://schemas.openxmlformats.org/officeDocument/2006/relationships" r:id="rId13"/>
          </xdr:cNvPr>
          <xdr:cNvSpPr/>
        </xdr:nvSpPr>
        <xdr:spPr>
          <a:xfrm>
            <a:off x="11957475" y="35623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141</xdr:row>
      <xdr:rowOff>0</xdr:rowOff>
    </xdr:from>
    <xdr:to>
      <xdr:col>63</xdr:col>
      <xdr:colOff>88900</xdr:colOff>
      <xdr:row>142</xdr:row>
      <xdr:rowOff>9525</xdr:rowOff>
    </xdr:to>
    <xdr:pic>
      <xdr:nvPicPr>
        <xdr:cNvPr id="93" name="그림 92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481139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141</xdr:row>
      <xdr:rowOff>0</xdr:rowOff>
    </xdr:from>
    <xdr:to>
      <xdr:col>63</xdr:col>
      <xdr:colOff>67679</xdr:colOff>
      <xdr:row>141</xdr:row>
      <xdr:rowOff>180000</xdr:rowOff>
    </xdr:to>
    <xdr:grpSp>
      <xdr:nvGrpSpPr>
        <xdr:cNvPr id="94" name="그룹 93"/>
        <xdr:cNvGrpSpPr/>
      </xdr:nvGrpSpPr>
      <xdr:grpSpPr>
        <a:xfrm>
          <a:off x="7524750" y="49164875"/>
          <a:ext cx="1988554" cy="180000"/>
          <a:chOff x="10204450" y="4400550"/>
          <a:chExt cx="2029829" cy="180000"/>
        </a:xfrm>
      </xdr:grpSpPr>
      <xdr:sp macro="" textlink="">
        <xdr:nvSpPr>
          <xdr:cNvPr id="95" name="직사각형 94">
            <a:hlinkClick xmlns:r="http://schemas.openxmlformats.org/officeDocument/2006/relationships" r:id="rId7"/>
          </xdr:cNvPr>
          <xdr:cNvSpPr/>
        </xdr:nvSpPr>
        <xdr:spPr>
          <a:xfrm>
            <a:off x="10204450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hlinkClick xmlns:r="http://schemas.openxmlformats.org/officeDocument/2006/relationships" r:id="rId16"/>
          </xdr:cNvPr>
          <xdr:cNvSpPr/>
        </xdr:nvSpPr>
        <xdr:spPr>
          <a:xfrm>
            <a:off x="10496621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hlinkClick xmlns:r="http://schemas.openxmlformats.org/officeDocument/2006/relationships" r:id="rId17"/>
          </xdr:cNvPr>
          <xdr:cNvSpPr/>
        </xdr:nvSpPr>
        <xdr:spPr>
          <a:xfrm>
            <a:off x="10788792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hlinkClick xmlns:r="http://schemas.openxmlformats.org/officeDocument/2006/relationships" r:id="rId21"/>
          </xdr:cNvPr>
          <xdr:cNvSpPr/>
        </xdr:nvSpPr>
        <xdr:spPr>
          <a:xfrm>
            <a:off x="11080963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" name="직사각형 98">
            <a:hlinkClick xmlns:r="http://schemas.openxmlformats.org/officeDocument/2006/relationships" r:id="rId22"/>
          </xdr:cNvPr>
          <xdr:cNvSpPr/>
        </xdr:nvSpPr>
        <xdr:spPr>
          <a:xfrm>
            <a:off x="11373133" y="44005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hlinkClick xmlns:r="http://schemas.openxmlformats.org/officeDocument/2006/relationships" r:id="rId24"/>
          </xdr:cNvPr>
          <xdr:cNvSpPr/>
        </xdr:nvSpPr>
        <xdr:spPr>
          <a:xfrm>
            <a:off x="11665304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hlinkClick xmlns:r="http://schemas.openxmlformats.org/officeDocument/2006/relationships" r:id="rId13"/>
          </xdr:cNvPr>
          <xdr:cNvSpPr/>
        </xdr:nvSpPr>
        <xdr:spPr>
          <a:xfrm>
            <a:off x="11957475" y="44005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174</xdr:row>
      <xdr:rowOff>0</xdr:rowOff>
    </xdr:from>
    <xdr:to>
      <xdr:col>63</xdr:col>
      <xdr:colOff>88900</xdr:colOff>
      <xdr:row>175</xdr:row>
      <xdr:rowOff>9525</xdr:rowOff>
    </xdr:to>
    <xdr:pic>
      <xdr:nvPicPr>
        <xdr:cNvPr id="102" name="그림 10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5793740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174</xdr:row>
      <xdr:rowOff>0</xdr:rowOff>
    </xdr:from>
    <xdr:to>
      <xdr:col>63</xdr:col>
      <xdr:colOff>67679</xdr:colOff>
      <xdr:row>174</xdr:row>
      <xdr:rowOff>180000</xdr:rowOff>
    </xdr:to>
    <xdr:grpSp>
      <xdr:nvGrpSpPr>
        <xdr:cNvPr id="103" name="그룹 102"/>
        <xdr:cNvGrpSpPr/>
      </xdr:nvGrpSpPr>
      <xdr:grpSpPr>
        <a:xfrm>
          <a:off x="7524750" y="58983563"/>
          <a:ext cx="1988554" cy="180000"/>
          <a:chOff x="10210403" y="5310187"/>
          <a:chExt cx="2029829" cy="180000"/>
        </a:xfrm>
      </xdr:grpSpPr>
      <xdr:sp macro="" textlink="">
        <xdr:nvSpPr>
          <xdr:cNvPr id="104" name="직사각형 103">
            <a:hlinkClick xmlns:r="http://schemas.openxmlformats.org/officeDocument/2006/relationships" r:id="rId7"/>
          </xdr:cNvPr>
          <xdr:cNvSpPr/>
        </xdr:nvSpPr>
        <xdr:spPr>
          <a:xfrm>
            <a:off x="10210403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hlinkClick xmlns:r="http://schemas.openxmlformats.org/officeDocument/2006/relationships" r:id="rId16"/>
          </xdr:cNvPr>
          <xdr:cNvSpPr/>
        </xdr:nvSpPr>
        <xdr:spPr>
          <a:xfrm>
            <a:off x="10502574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hlinkClick xmlns:r="http://schemas.openxmlformats.org/officeDocument/2006/relationships" r:id="rId17"/>
          </xdr:cNvPr>
          <xdr:cNvSpPr/>
        </xdr:nvSpPr>
        <xdr:spPr>
          <a:xfrm>
            <a:off x="10794745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>
            <a:hlinkClick xmlns:r="http://schemas.openxmlformats.org/officeDocument/2006/relationships" r:id="rId21"/>
          </xdr:cNvPr>
          <xdr:cNvSpPr/>
        </xdr:nvSpPr>
        <xdr:spPr>
          <a:xfrm>
            <a:off x="11086916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hlinkClick xmlns:r="http://schemas.openxmlformats.org/officeDocument/2006/relationships" r:id="rId22"/>
          </xdr:cNvPr>
          <xdr:cNvSpPr/>
        </xdr:nvSpPr>
        <xdr:spPr>
          <a:xfrm>
            <a:off x="11379086" y="5310187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hlinkClick xmlns:r="http://schemas.openxmlformats.org/officeDocument/2006/relationships" r:id="rId24"/>
          </xdr:cNvPr>
          <xdr:cNvSpPr/>
        </xdr:nvSpPr>
        <xdr:spPr>
          <a:xfrm>
            <a:off x="11671257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hlinkClick xmlns:r="http://schemas.openxmlformats.org/officeDocument/2006/relationships" r:id="rId13"/>
          </xdr:cNvPr>
          <xdr:cNvSpPr/>
        </xdr:nvSpPr>
        <xdr:spPr>
          <a:xfrm>
            <a:off x="11963428" y="5310187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34</xdr:row>
      <xdr:rowOff>0</xdr:rowOff>
    </xdr:from>
    <xdr:to>
      <xdr:col>66</xdr:col>
      <xdr:colOff>10103</xdr:colOff>
      <xdr:row>36</xdr:row>
      <xdr:rowOff>273011</xdr:rowOff>
    </xdr:to>
    <xdr:grpSp>
      <xdr:nvGrpSpPr>
        <xdr:cNvPr id="111" name="그룹 110"/>
        <xdr:cNvGrpSpPr/>
      </xdr:nvGrpSpPr>
      <xdr:grpSpPr>
        <a:xfrm>
          <a:off x="7524750" y="10421938"/>
          <a:ext cx="2454853" cy="733386"/>
          <a:chOff x="7694613" y="12687300"/>
          <a:chExt cx="2261980" cy="713772"/>
        </a:xfrm>
      </xdr:grpSpPr>
      <xdr:sp macro="" textlink="">
        <xdr:nvSpPr>
          <xdr:cNvPr id="112" name="모서리가 둥근 직사각형 111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3" name="모서리가 둥근 직사각형 112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52</xdr:col>
      <xdr:colOff>0</xdr:colOff>
      <xdr:row>13</xdr:row>
      <xdr:rowOff>0</xdr:rowOff>
    </xdr:from>
    <xdr:to>
      <xdr:col>69</xdr:col>
      <xdr:colOff>63500</xdr:colOff>
      <xdr:row>17</xdr:row>
      <xdr:rowOff>15876</xdr:rowOff>
    </xdr:to>
    <xdr:sp macro="" textlink="">
      <xdr:nvSpPr>
        <xdr:cNvPr id="114" name="모서리가 둥근 직사각형 113"/>
        <xdr:cNvSpPr/>
      </xdr:nvSpPr>
      <xdr:spPr>
        <a:xfrm>
          <a:off x="7429500" y="4230688"/>
          <a:ext cx="3032125" cy="904876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중개사무소 정보를 입력했는데도 연동 되지 않았다면</a:t>
          </a:r>
          <a:endParaRPr lang="en-US" altLang="ko-KR" sz="900" b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 </a:t>
          </a:r>
          <a:r>
            <a:rPr lang="en-US" altLang="ko-KR" sz="900" b="0">
              <a:solidFill>
                <a:schemeClr val="tx1"/>
              </a:solidFill>
            </a:rPr>
            <a:t>[0-1</a:t>
          </a:r>
          <a:r>
            <a:rPr lang="ko-KR" altLang="en-US" sz="900" b="0">
              <a:solidFill>
                <a:schemeClr val="tx1"/>
              </a:solidFill>
            </a:rPr>
            <a:t>중개사무소정보등록하기</a:t>
          </a:r>
          <a:r>
            <a:rPr lang="en-US" altLang="ko-KR" sz="900" b="0">
              <a:solidFill>
                <a:schemeClr val="tx1"/>
              </a:solidFill>
            </a:rPr>
            <a:t>]</a:t>
          </a:r>
          <a:r>
            <a:rPr lang="ko-KR" altLang="en-US" sz="900" b="0">
              <a:solidFill>
                <a:schemeClr val="tx1"/>
              </a:solidFill>
            </a:rPr>
            <a:t>파일을 실행시키거나</a:t>
          </a:r>
          <a:r>
            <a:rPr lang="en-US" altLang="ko-KR" sz="900" b="0">
              <a:solidFill>
                <a:schemeClr val="tx1"/>
              </a:solidFill>
            </a:rPr>
            <a:t>, </a:t>
          </a:r>
          <a:r>
            <a:rPr lang="ko-KR" altLang="en-US" sz="900" b="0">
              <a:solidFill>
                <a:schemeClr val="tx1"/>
              </a:solidFill>
            </a:rPr>
            <a:t>또는 노란색바탕 </a:t>
          </a:r>
          <a:r>
            <a:rPr lang="ko-KR" altLang="en-US" sz="900" b="0">
              <a:solidFill>
                <a:srgbClr val="FF0000"/>
              </a:solidFill>
            </a:rPr>
            <a:t>개업공인중개사</a:t>
          </a:r>
          <a:r>
            <a:rPr lang="ko-KR" altLang="en-US" sz="900" b="0">
              <a:solidFill>
                <a:schemeClr val="tx1"/>
              </a:solidFill>
            </a:rPr>
            <a:t>를 클릭하시면 됩니다</a:t>
          </a:r>
          <a:r>
            <a:rPr lang="en-US" altLang="ko-KR" sz="900" b="0">
              <a:solidFill>
                <a:schemeClr val="tx1"/>
              </a:solidFill>
            </a:rPr>
            <a:t>.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xdr:twoCellAnchor editAs="oneCell">
    <xdr:from>
      <xdr:col>52</xdr:col>
      <xdr:colOff>0</xdr:colOff>
      <xdr:row>184</xdr:row>
      <xdr:rowOff>0</xdr:rowOff>
    </xdr:from>
    <xdr:to>
      <xdr:col>70</xdr:col>
      <xdr:colOff>39688</xdr:colOff>
      <xdr:row>185</xdr:row>
      <xdr:rowOff>256207</xdr:rowOff>
    </xdr:to>
    <xdr:sp macro="" textlink="">
      <xdr:nvSpPr>
        <xdr:cNvPr id="117" name="모서리가 둥근 직사각형 116"/>
        <xdr:cNvSpPr/>
      </xdr:nvSpPr>
      <xdr:spPr>
        <a:xfrm>
          <a:off x="7429500" y="61729938"/>
          <a:ext cx="3182938" cy="454644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중개사무소 추가시 행번호</a:t>
          </a:r>
          <a:r>
            <a:rPr lang="en-US" altLang="ko-KR" sz="900" b="0">
              <a:solidFill>
                <a:schemeClr val="tx1"/>
              </a:solidFill>
            </a:rPr>
            <a:t>189</a:t>
          </a:r>
          <a:r>
            <a:rPr lang="ko-KR" altLang="en-US" sz="900" b="0">
              <a:solidFill>
                <a:schemeClr val="tx1"/>
              </a:solidFill>
            </a:rPr>
            <a:t>번 옆의 네모상자 </a:t>
          </a:r>
          <a:r>
            <a:rPr lang="en-US" altLang="ko-KR" sz="900" b="0">
              <a:solidFill>
                <a:schemeClr val="tx1"/>
              </a:solidFill>
            </a:rPr>
            <a:t>+ </a:t>
          </a:r>
          <a:r>
            <a:rPr lang="ko-KR" altLang="en-US" sz="900" b="0">
              <a:solidFill>
                <a:schemeClr val="tx1"/>
              </a:solidFill>
            </a:rPr>
            <a:t>버튼을 클릭하세요</a:t>
          </a:r>
          <a:r>
            <a:rPr lang="en-US" altLang="ko-KR" sz="900" b="0">
              <a:solidFill>
                <a:schemeClr val="tx1"/>
              </a:solidFill>
            </a:rPr>
            <a:t>(</a:t>
          </a:r>
          <a:r>
            <a:rPr lang="ko-KR" altLang="en-US" sz="900" b="0">
              <a:solidFill>
                <a:schemeClr val="tx1"/>
              </a:solidFill>
            </a:rPr>
            <a:t>보호해제방법</a:t>
          </a:r>
          <a:r>
            <a:rPr lang="en-US" altLang="ko-KR" sz="900" b="0">
              <a:solidFill>
                <a:schemeClr val="tx1"/>
              </a:solidFill>
            </a:rPr>
            <a:t>: </a:t>
          </a:r>
          <a:r>
            <a:rPr lang="ko-KR" altLang="en-US" sz="900" b="0">
              <a:solidFill>
                <a:schemeClr val="tx1"/>
              </a:solidFill>
            </a:rPr>
            <a:t>메뉴</a:t>
          </a:r>
          <a:r>
            <a:rPr lang="en-US" altLang="ko-KR" sz="900" b="0">
              <a:solidFill>
                <a:schemeClr val="tx1"/>
              </a:solidFill>
            </a:rPr>
            <a:t>-</a:t>
          </a:r>
          <a:r>
            <a:rPr lang="ko-KR" altLang="en-US" sz="900" b="0">
              <a:solidFill>
                <a:schemeClr val="tx1"/>
              </a:solidFill>
            </a:rPr>
            <a:t>검토</a:t>
          </a:r>
          <a:r>
            <a:rPr lang="en-US" altLang="ko-KR" sz="900" b="0">
              <a:solidFill>
                <a:schemeClr val="tx1"/>
              </a:solidFill>
            </a:rPr>
            <a:t>-</a:t>
          </a:r>
          <a:r>
            <a:rPr lang="ko-KR" altLang="en-US" sz="900" b="0">
              <a:solidFill>
                <a:schemeClr val="tx1"/>
              </a:solidFill>
            </a:rPr>
            <a:t>시트보호해제클릭</a:t>
          </a:r>
          <a:r>
            <a:rPr lang="en-US" altLang="ko-KR" sz="900" b="0">
              <a:solidFill>
                <a:schemeClr val="tx1"/>
              </a:solidFill>
            </a:rPr>
            <a:t>)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142858</xdr:colOff>
          <xdr:row>38</xdr:row>
          <xdr:rowOff>8277</xdr:rowOff>
        </xdr:from>
        <xdr:to>
          <xdr:col>24</xdr:col>
          <xdr:colOff>106363</xdr:colOff>
          <xdr:row>40</xdr:row>
          <xdr:rowOff>10739</xdr:rowOff>
        </xdr:to>
        <xdr:grpSp>
          <xdr:nvGrpSpPr>
            <xdr:cNvPr id="13" name="그룹 12"/>
            <xdr:cNvGrpSpPr/>
          </xdr:nvGrpSpPr>
          <xdr:grpSpPr>
            <a:xfrm>
              <a:off x="2428858" y="11501777"/>
              <a:ext cx="1106505" cy="462837"/>
              <a:chOff x="2428858" y="11422403"/>
              <a:chExt cx="1106505" cy="462837"/>
            </a:xfrm>
          </xdr:grpSpPr>
          <xdr:grpSp>
            <xdr:nvGrpSpPr>
              <xdr:cNvPr id="116" name="그룹 115"/>
              <xdr:cNvGrpSpPr/>
            </xdr:nvGrpSpPr>
            <xdr:grpSpPr>
              <a:xfrm>
                <a:off x="2428875" y="11422403"/>
                <a:ext cx="1106488" cy="238124"/>
                <a:chOff x="7664450" y="11422426"/>
                <a:chExt cx="1106488" cy="254000"/>
              </a:xfrm>
            </xdr:grpSpPr>
            <xdr:sp macro="" textlink="">
              <xdr:nvSpPr>
                <xdr:cNvPr id="12322" name="Check Box 34" hidden="1">
                  <a:extLst>
                    <a:ext uri="{63B3BB69-23CF-44E3-9099-C40C66FF867C}">
                      <a14:compatExt spid="_x0000_s12322"/>
                    </a:ext>
                  </a:extLst>
                </xdr:cNvPr>
                <xdr:cNvSpPr/>
              </xdr:nvSpPr>
              <xdr:spPr bwMode="auto">
                <a:xfrm>
                  <a:off x="7664450" y="11422426"/>
                  <a:ext cx="630239" cy="2540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10년,</a:t>
                  </a:r>
                </a:p>
              </xdr:txBody>
            </xdr:sp>
            <xdr:sp macro="" textlink="">
              <xdr:nvSpPr>
                <xdr:cNvPr id="12323" name="Check Box 35" hidden="1">
                  <a:extLst>
                    <a:ext uri="{63B3BB69-23CF-44E3-9099-C40C66FF867C}">
                      <a14:compatExt spid="_x0000_s12323"/>
                    </a:ext>
                  </a:extLst>
                </xdr:cNvPr>
                <xdr:cNvSpPr/>
              </xdr:nvSpPr>
              <xdr:spPr bwMode="auto">
                <a:xfrm>
                  <a:off x="8220075" y="11433971"/>
                  <a:ext cx="550863" cy="23018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8년</a:t>
                  </a:r>
                </a:p>
              </xdr:txBody>
            </xdr:sp>
          </xdr:grpSp>
          <xdr:grpSp>
            <xdr:nvGrpSpPr>
              <xdr:cNvPr id="12327" name="그룹 115"/>
              <xdr:cNvGrpSpPr>
                <a:grpSpLocks/>
              </xdr:cNvGrpSpPr>
            </xdr:nvGrpSpPr>
            <xdr:grpSpPr bwMode="auto">
              <a:xfrm>
                <a:off x="2428858" y="11636002"/>
                <a:ext cx="1104892" cy="249238"/>
                <a:chOff x="7664440" y="11421728"/>
                <a:chExt cx="1106481" cy="254001"/>
              </a:xfrm>
            </xdr:grpSpPr>
            <xdr:sp macro="" textlink="">
              <xdr:nvSpPr>
                <xdr:cNvPr id="12328" name="Check Box 40" hidden="1">
                  <a:extLst>
                    <a:ext uri="{63B3BB69-23CF-44E3-9099-C40C66FF867C}">
                      <a14:compatExt spid="_x0000_s12328"/>
                    </a:ext>
                  </a:extLst>
                </xdr:cNvPr>
                <xdr:cNvSpPr/>
              </xdr:nvSpPr>
              <xdr:spPr bwMode="auto">
                <a:xfrm>
                  <a:off x="7664440" y="11421728"/>
                  <a:ext cx="630239" cy="25400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10년,</a:t>
                  </a:r>
                </a:p>
              </xdr:txBody>
            </xdr:sp>
            <xdr:sp macro="" textlink="">
              <xdr:nvSpPr>
                <xdr:cNvPr id="12329" name="Check Box 41" hidden="1">
                  <a:extLst>
                    <a:ext uri="{63B3BB69-23CF-44E3-9099-C40C66FF867C}">
                      <a14:compatExt spid="_x0000_s12329"/>
                    </a:ext>
                  </a:extLst>
                </xdr:cNvPr>
                <xdr:cNvSpPr/>
              </xdr:nvSpPr>
              <xdr:spPr bwMode="auto">
                <a:xfrm>
                  <a:off x="8220058" y="11433971"/>
                  <a:ext cx="550863" cy="23018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8년</a:t>
                  </a:r>
                </a:p>
              </xdr:txBody>
            </xdr:sp>
          </xdr:grpSp>
        </xdr:grpSp>
        <xdr:clientData/>
      </xdr:twoCellAnchor>
    </mc:Choice>
    <mc:Fallback/>
  </mc:AlternateContent>
  <xdr:twoCellAnchor editAs="oneCell">
    <xdr:from>
      <xdr:col>52</xdr:col>
      <xdr:colOff>0</xdr:colOff>
      <xdr:row>68</xdr:row>
      <xdr:rowOff>0</xdr:rowOff>
    </xdr:from>
    <xdr:to>
      <xdr:col>63</xdr:col>
      <xdr:colOff>88900</xdr:colOff>
      <xdr:row>68</xdr:row>
      <xdr:rowOff>215900</xdr:rowOff>
    </xdr:to>
    <xdr:pic>
      <xdr:nvPicPr>
        <xdr:cNvPr id="121" name="그림 12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9526250"/>
          <a:ext cx="2009775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68</xdr:row>
      <xdr:rowOff>0</xdr:rowOff>
    </xdr:from>
    <xdr:to>
      <xdr:col>63</xdr:col>
      <xdr:colOff>67679</xdr:colOff>
      <xdr:row>68</xdr:row>
      <xdr:rowOff>180000</xdr:rowOff>
    </xdr:to>
    <xdr:grpSp>
      <xdr:nvGrpSpPr>
        <xdr:cNvPr id="122" name="그룹 121"/>
        <xdr:cNvGrpSpPr/>
      </xdr:nvGrpSpPr>
      <xdr:grpSpPr>
        <a:xfrm>
          <a:off x="7524750" y="19804063"/>
          <a:ext cx="1988554" cy="180000"/>
          <a:chOff x="10204450" y="1885950"/>
          <a:chExt cx="2029829" cy="180000"/>
        </a:xfrm>
      </xdr:grpSpPr>
      <xdr:sp macro="" textlink="">
        <xdr:nvSpPr>
          <xdr:cNvPr id="123" name="직사각형 122">
            <a:hlinkClick xmlns:r="http://schemas.openxmlformats.org/officeDocument/2006/relationships" r:id="rId7"/>
          </xdr:cNvPr>
          <xdr:cNvSpPr/>
        </xdr:nvSpPr>
        <xdr:spPr>
          <a:xfrm>
            <a:off x="10204450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hlinkClick xmlns:r="http://schemas.openxmlformats.org/officeDocument/2006/relationships" r:id="rId16"/>
          </xdr:cNvPr>
          <xdr:cNvSpPr/>
        </xdr:nvSpPr>
        <xdr:spPr>
          <a:xfrm>
            <a:off x="10496621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hlinkClick xmlns:r="http://schemas.openxmlformats.org/officeDocument/2006/relationships" r:id="rId17"/>
          </xdr:cNvPr>
          <xdr:cNvSpPr/>
        </xdr:nvSpPr>
        <xdr:spPr>
          <a:xfrm>
            <a:off x="10788792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hlinkClick xmlns:r="http://schemas.openxmlformats.org/officeDocument/2006/relationships" r:id="rId18"/>
          </xdr:cNvPr>
          <xdr:cNvSpPr/>
        </xdr:nvSpPr>
        <xdr:spPr>
          <a:xfrm>
            <a:off x="11080963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hlinkClick xmlns:r="http://schemas.openxmlformats.org/officeDocument/2006/relationships" r:id="rId11"/>
          </xdr:cNvPr>
          <xdr:cNvSpPr/>
        </xdr:nvSpPr>
        <xdr:spPr>
          <a:xfrm>
            <a:off x="11373133" y="18859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hlinkClick xmlns:r="http://schemas.openxmlformats.org/officeDocument/2006/relationships" r:id="rId19"/>
          </xdr:cNvPr>
          <xdr:cNvSpPr/>
        </xdr:nvSpPr>
        <xdr:spPr>
          <a:xfrm>
            <a:off x="11665304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직사각형 128">
            <a:hlinkClick xmlns:r="http://schemas.openxmlformats.org/officeDocument/2006/relationships" r:id="rId13"/>
          </xdr:cNvPr>
          <xdr:cNvSpPr/>
        </xdr:nvSpPr>
        <xdr:spPr>
          <a:xfrm>
            <a:off x="11957475" y="18859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8</xdr:row>
      <xdr:rowOff>0</xdr:rowOff>
    </xdr:from>
    <xdr:to>
      <xdr:col>71</xdr:col>
      <xdr:colOff>121783</xdr:colOff>
      <xdr:row>9</xdr:row>
      <xdr:rowOff>200644</xdr:rowOff>
    </xdr:to>
    <xdr:sp macro="" textlink="">
      <xdr:nvSpPr>
        <xdr:cNvPr id="118" name="모서리가 둥근 직사각형 117"/>
        <xdr:cNvSpPr/>
      </xdr:nvSpPr>
      <xdr:spPr>
        <a:xfrm>
          <a:off x="7524750" y="2714625"/>
          <a:ext cx="3439658" cy="454644"/>
        </a:xfrm>
        <a:prstGeom prst="roundRect">
          <a:avLst>
            <a:gd name="adj" fmla="val 6171"/>
          </a:avLst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0">
              <a:solidFill>
                <a:schemeClr val="tx1"/>
              </a:solidFill>
            </a:rPr>
            <a:t>1</a:t>
          </a:r>
          <a:r>
            <a:rPr lang="ko-KR" altLang="en-US" sz="900" b="0">
              <a:solidFill>
                <a:schemeClr val="tx1"/>
              </a:solidFill>
            </a:rPr>
            <a:t>쪽과 </a:t>
          </a:r>
          <a:r>
            <a:rPr lang="en-US" altLang="ko-KR" sz="900" b="0">
              <a:solidFill>
                <a:schemeClr val="tx1"/>
              </a:solidFill>
            </a:rPr>
            <a:t>2</a:t>
          </a:r>
          <a:r>
            <a:rPr lang="ko-KR" altLang="en-US" sz="900" b="0">
              <a:solidFill>
                <a:schemeClr val="tx1"/>
              </a:solidFill>
            </a:rPr>
            <a:t>쪽만 입력하시면 됩니다</a:t>
          </a:r>
          <a:r>
            <a:rPr lang="en-US" altLang="ko-KR" sz="900" b="0">
              <a:solidFill>
                <a:schemeClr val="tx1"/>
              </a:solidFill>
            </a:rPr>
            <a:t>. </a:t>
          </a:r>
          <a:r>
            <a:rPr lang="ko-KR" altLang="en-US" sz="900" b="0">
              <a:solidFill>
                <a:schemeClr val="tx1"/>
              </a:solidFill>
            </a:rPr>
            <a:t>특약이 있거나 공동중개사무소가 있으면 아래 별지에 입력하시고 </a:t>
          </a:r>
          <a:r>
            <a:rPr lang="en-US" altLang="ko-KR" sz="900" b="0">
              <a:solidFill>
                <a:schemeClr val="tx1"/>
              </a:solidFill>
            </a:rPr>
            <a:t>7</a:t>
          </a:r>
          <a:r>
            <a:rPr lang="ko-KR" altLang="en-US" sz="900" b="0">
              <a:solidFill>
                <a:schemeClr val="tx1"/>
              </a:solidFill>
            </a:rPr>
            <a:t>쪽까지 인쇄설정하세요</a:t>
          </a:r>
          <a:r>
            <a:rPr lang="en-US" altLang="ko-KR" sz="900" b="0">
              <a:solidFill>
                <a:schemeClr val="tx1"/>
              </a:solidFill>
            </a:rPr>
            <a:t>.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xdr:twoCellAnchor editAs="oneCell">
    <xdr:from>
      <xdr:col>30</xdr:col>
      <xdr:colOff>127026</xdr:colOff>
      <xdr:row>1</xdr:row>
      <xdr:rowOff>7938</xdr:rowOff>
    </xdr:from>
    <xdr:to>
      <xdr:col>35</xdr:col>
      <xdr:colOff>63526</xdr:colOff>
      <xdr:row>1</xdr:row>
      <xdr:rowOff>246063</xdr:rowOff>
    </xdr:to>
    <xdr:sp macro="" textlink="">
      <xdr:nvSpPr>
        <xdr:cNvPr id="115" name="모서리가 둥근 직사각형 114">
          <a:hlinkClick xmlns:r="http://schemas.openxmlformats.org/officeDocument/2006/relationships" r:id="rId27"/>
        </xdr:cNvPr>
        <xdr:cNvSpPr>
          <a:spLocks/>
        </xdr:cNvSpPr>
      </xdr:nvSpPr>
      <xdr:spPr>
        <a:xfrm>
          <a:off x="4413276" y="214313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49</xdr:row>
          <xdr:rowOff>209550</xdr:rowOff>
        </xdr:from>
        <xdr:to>
          <xdr:col>38</xdr:col>
          <xdr:colOff>0</xdr:colOff>
          <xdr:row>50</xdr:row>
          <xdr:rowOff>200026</xdr:rowOff>
        </xdr:to>
        <xdr:sp macro="" textlink="">
          <xdr:nvSpPr>
            <xdr:cNvPr id="12343" name="Check Box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가입대상 금액이 0원 이하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50</xdr:row>
          <xdr:rowOff>219075</xdr:rowOff>
        </xdr:from>
        <xdr:to>
          <xdr:col>32</xdr:col>
          <xdr:colOff>76200</xdr:colOff>
          <xdr:row>51</xdr:row>
          <xdr:rowOff>190499</xdr:rowOff>
        </xdr:to>
        <xdr:sp macro="" textlink="">
          <xdr:nvSpPr>
            <xdr:cNvPr id="12344" name="Check Box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가입 면제 대상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51</xdr:row>
          <xdr:rowOff>190500</xdr:rowOff>
        </xdr:from>
        <xdr:to>
          <xdr:col>31</xdr:col>
          <xdr:colOff>95250</xdr:colOff>
          <xdr:row>53</xdr:row>
          <xdr:rowOff>28576</xdr:rowOff>
        </xdr:to>
        <xdr:sp macro="" textlink="">
          <xdr:nvSpPr>
            <xdr:cNvPr id="12345" name="Check Box 57" hidden="1">
              <a:extLst>
                <a:ext uri="{63B3BB69-23CF-44E3-9099-C40C66FF867C}">
                  <a14:compatExt spid="_x0000_s1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가입 거절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52</xdr:row>
          <xdr:rowOff>180975</xdr:rowOff>
        </xdr:from>
        <xdr:to>
          <xdr:col>31</xdr:col>
          <xdr:colOff>95250</xdr:colOff>
          <xdr:row>54</xdr:row>
          <xdr:rowOff>38100</xdr:rowOff>
        </xdr:to>
        <xdr:sp macro="" textlink="">
          <xdr:nvSpPr>
            <xdr:cNvPr id="12346" name="Check Box 58" hidden="1">
              <a:extLst>
                <a:ext uri="{63B3BB69-23CF-44E3-9099-C40C66FF867C}">
                  <a14:compatExt spid="_x0000_s1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그 밖의 사유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10885</xdr:colOff>
      <xdr:row>1</xdr:row>
      <xdr:rowOff>16328</xdr:rowOff>
    </xdr:from>
    <xdr:to>
      <xdr:col>78</xdr:col>
      <xdr:colOff>20410</xdr:colOff>
      <xdr:row>2</xdr:row>
      <xdr:rowOff>25853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3285" y="228599"/>
          <a:ext cx="2273754" cy="221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6350</xdr:colOff>
      <xdr:row>4</xdr:row>
      <xdr:rowOff>12700</xdr:rowOff>
    </xdr:from>
    <xdr:to>
      <xdr:col>78</xdr:col>
      <xdr:colOff>15875</xdr:colOff>
      <xdr:row>5</xdr:row>
      <xdr:rowOff>22225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0" y="850900"/>
          <a:ext cx="23463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8</xdr:row>
      <xdr:rowOff>0</xdr:rowOff>
    </xdr:from>
    <xdr:to>
      <xdr:col>78</xdr:col>
      <xdr:colOff>9525</xdr:colOff>
      <xdr:row>9</xdr:row>
      <xdr:rowOff>9525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764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12</xdr:row>
      <xdr:rowOff>0</xdr:rowOff>
    </xdr:from>
    <xdr:to>
      <xdr:col>78</xdr:col>
      <xdr:colOff>9525</xdr:colOff>
      <xdr:row>13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5146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16</xdr:row>
      <xdr:rowOff>0</xdr:rowOff>
    </xdr:from>
    <xdr:to>
      <xdr:col>78</xdr:col>
      <xdr:colOff>9525</xdr:colOff>
      <xdr:row>17</xdr:row>
      <xdr:rowOff>9525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3528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20</xdr:row>
      <xdr:rowOff>0</xdr:rowOff>
    </xdr:from>
    <xdr:to>
      <xdr:col>78</xdr:col>
      <xdr:colOff>9525</xdr:colOff>
      <xdr:row>21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1910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24</xdr:row>
      <xdr:rowOff>0</xdr:rowOff>
    </xdr:from>
    <xdr:to>
      <xdr:col>78</xdr:col>
      <xdr:colOff>9525</xdr:colOff>
      <xdr:row>25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0292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82</xdr:col>
      <xdr:colOff>0</xdr:colOff>
      <xdr:row>2</xdr:row>
      <xdr:rowOff>0</xdr:rowOff>
    </xdr:from>
    <xdr:to>
      <xdr:col>83</xdr:col>
      <xdr:colOff>125016</xdr:colOff>
      <xdr:row>2</xdr:row>
      <xdr:rowOff>180000</xdr:rowOff>
    </xdr:to>
    <xdr:sp macro="" textlink="">
      <xdr:nvSpPr>
        <xdr:cNvPr id="25" name="직사각형 24"/>
        <xdr:cNvSpPr/>
      </xdr:nvSpPr>
      <xdr:spPr>
        <a:xfrm>
          <a:off x="6858000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141174</xdr:colOff>
      <xdr:row>2</xdr:row>
      <xdr:rowOff>0</xdr:rowOff>
    </xdr:from>
    <xdr:to>
      <xdr:col>85</xdr:col>
      <xdr:colOff>123315</xdr:colOff>
      <xdr:row>2</xdr:row>
      <xdr:rowOff>180000</xdr:rowOff>
    </xdr:to>
    <xdr:sp macro="" textlink="">
      <xdr:nvSpPr>
        <xdr:cNvPr id="26" name="직사각형 25"/>
        <xdr:cNvSpPr/>
      </xdr:nvSpPr>
      <xdr:spPr>
        <a:xfrm>
          <a:off x="7142049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139473</xdr:colOff>
      <xdr:row>2</xdr:row>
      <xdr:rowOff>0</xdr:rowOff>
    </xdr:from>
    <xdr:to>
      <xdr:col>87</xdr:col>
      <xdr:colOff>121614</xdr:colOff>
      <xdr:row>2</xdr:row>
      <xdr:rowOff>180000</xdr:rowOff>
    </xdr:to>
    <xdr:sp macro="" textlink="">
      <xdr:nvSpPr>
        <xdr:cNvPr id="27" name="직사각형 26"/>
        <xdr:cNvSpPr/>
      </xdr:nvSpPr>
      <xdr:spPr>
        <a:xfrm>
          <a:off x="7426098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137772</xdr:colOff>
      <xdr:row>2</xdr:row>
      <xdr:rowOff>0</xdr:rowOff>
    </xdr:from>
    <xdr:to>
      <xdr:col>89</xdr:col>
      <xdr:colOff>119913</xdr:colOff>
      <xdr:row>2</xdr:row>
      <xdr:rowOff>180000</xdr:rowOff>
    </xdr:to>
    <xdr:sp macro="" textlink="">
      <xdr:nvSpPr>
        <xdr:cNvPr id="28" name="직사각형 27"/>
        <xdr:cNvSpPr/>
      </xdr:nvSpPr>
      <xdr:spPr>
        <a:xfrm>
          <a:off x="7710147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136071</xdr:colOff>
      <xdr:row>2</xdr:row>
      <xdr:rowOff>0</xdr:rowOff>
    </xdr:from>
    <xdr:to>
      <xdr:col>91</xdr:col>
      <xdr:colOff>118212</xdr:colOff>
      <xdr:row>2</xdr:row>
      <xdr:rowOff>180000</xdr:rowOff>
    </xdr:to>
    <xdr:sp macro="" textlink="">
      <xdr:nvSpPr>
        <xdr:cNvPr id="29" name="직사각형 28"/>
        <xdr:cNvSpPr/>
      </xdr:nvSpPr>
      <xdr:spPr>
        <a:xfrm>
          <a:off x="7994196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134370</xdr:colOff>
      <xdr:row>2</xdr:row>
      <xdr:rowOff>0</xdr:rowOff>
    </xdr:from>
    <xdr:to>
      <xdr:col>93</xdr:col>
      <xdr:colOff>116511</xdr:colOff>
      <xdr:row>2</xdr:row>
      <xdr:rowOff>180000</xdr:rowOff>
    </xdr:to>
    <xdr:sp macro="" textlink="">
      <xdr:nvSpPr>
        <xdr:cNvPr id="30" name="직사각형 29"/>
        <xdr:cNvSpPr/>
      </xdr:nvSpPr>
      <xdr:spPr>
        <a:xfrm>
          <a:off x="8278245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132669</xdr:colOff>
      <xdr:row>2</xdr:row>
      <xdr:rowOff>0</xdr:rowOff>
    </xdr:from>
    <xdr:to>
      <xdr:col>95</xdr:col>
      <xdr:colOff>114810</xdr:colOff>
      <xdr:row>2</xdr:row>
      <xdr:rowOff>180000</xdr:rowOff>
    </xdr:to>
    <xdr:sp macro="" textlink="">
      <xdr:nvSpPr>
        <xdr:cNvPr id="31" name="직사각형 30"/>
        <xdr:cNvSpPr/>
      </xdr:nvSpPr>
      <xdr:spPr>
        <a:xfrm>
          <a:off x="8562294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130969</xdr:colOff>
      <xdr:row>2</xdr:row>
      <xdr:rowOff>0</xdr:rowOff>
    </xdr:from>
    <xdr:to>
      <xdr:col>97</xdr:col>
      <xdr:colOff>113110</xdr:colOff>
      <xdr:row>2</xdr:row>
      <xdr:rowOff>180000</xdr:rowOff>
    </xdr:to>
    <xdr:sp macro="" textlink="">
      <xdr:nvSpPr>
        <xdr:cNvPr id="32" name="직사각형 31"/>
        <xdr:cNvSpPr/>
      </xdr:nvSpPr>
      <xdr:spPr>
        <a:xfrm>
          <a:off x="8846344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70871</xdr:colOff>
      <xdr:row>2</xdr:row>
      <xdr:rowOff>76314</xdr:rowOff>
    </xdr:from>
    <xdr:to>
      <xdr:col>75</xdr:col>
      <xdr:colOff>56000</xdr:colOff>
      <xdr:row>3</xdr:row>
      <xdr:rowOff>46764</xdr:rowOff>
    </xdr:to>
    <xdr:grpSp>
      <xdr:nvGrpSpPr>
        <xdr:cNvPr id="140" name="그룹 139"/>
        <xdr:cNvGrpSpPr/>
      </xdr:nvGrpSpPr>
      <xdr:grpSpPr>
        <a:xfrm>
          <a:off x="9957821" y="495414"/>
          <a:ext cx="1985379" cy="180000"/>
          <a:chOff x="10459471" y="514464"/>
          <a:chExt cx="2029829" cy="180000"/>
        </a:xfrm>
      </xdr:grpSpPr>
      <xdr:sp macro="" textlink="">
        <xdr:nvSpPr>
          <xdr:cNvPr id="17" name="직사각형 16">
            <a:hlinkClick xmlns:r="http://schemas.openxmlformats.org/officeDocument/2006/relationships" r:id="rId8"/>
          </xdr:cNvPr>
          <xdr:cNvSpPr/>
        </xdr:nvSpPr>
        <xdr:spPr>
          <a:xfrm>
            <a:off x="10459471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9"/>
          </xdr:cNvPr>
          <xdr:cNvSpPr/>
        </xdr:nvSpPr>
        <xdr:spPr>
          <a:xfrm>
            <a:off x="10751642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10"/>
          </xdr:cNvPr>
          <xdr:cNvSpPr/>
        </xdr:nvSpPr>
        <xdr:spPr>
          <a:xfrm>
            <a:off x="11043813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11"/>
          </xdr:cNvPr>
          <xdr:cNvSpPr/>
        </xdr:nvSpPr>
        <xdr:spPr>
          <a:xfrm>
            <a:off x="11335984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12"/>
          </xdr:cNvPr>
          <xdr:cNvSpPr/>
        </xdr:nvSpPr>
        <xdr:spPr>
          <a:xfrm>
            <a:off x="11628154" y="514464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13"/>
          </xdr:cNvPr>
          <xdr:cNvSpPr/>
        </xdr:nvSpPr>
        <xdr:spPr>
          <a:xfrm>
            <a:off x="11920325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4"/>
          </xdr:cNvPr>
          <xdr:cNvSpPr/>
        </xdr:nvSpPr>
        <xdr:spPr>
          <a:xfrm>
            <a:off x="12212496" y="514464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64</xdr:col>
      <xdr:colOff>63500</xdr:colOff>
      <xdr:row>5</xdr:row>
      <xdr:rowOff>88900</xdr:rowOff>
    </xdr:from>
    <xdr:to>
      <xdr:col>78</xdr:col>
      <xdr:colOff>48629</xdr:colOff>
      <xdr:row>6</xdr:row>
      <xdr:rowOff>59350</xdr:rowOff>
    </xdr:to>
    <xdr:grpSp>
      <xdr:nvGrpSpPr>
        <xdr:cNvPr id="141" name="그룹 140"/>
        <xdr:cNvGrpSpPr/>
      </xdr:nvGrpSpPr>
      <xdr:grpSpPr>
        <a:xfrm>
          <a:off x="10379075" y="1136650"/>
          <a:ext cx="1985379" cy="180000"/>
          <a:chOff x="10560050" y="1136650"/>
          <a:chExt cx="2029829" cy="180000"/>
        </a:xfrm>
      </xdr:grpSpPr>
      <xdr:sp macro="" textlink="">
        <xdr:nvSpPr>
          <xdr:cNvPr id="84" name="직사각형 83">
            <a:hlinkClick xmlns:r="http://schemas.openxmlformats.org/officeDocument/2006/relationships" r:id="rId8"/>
          </xdr:cNvPr>
          <xdr:cNvSpPr/>
        </xdr:nvSpPr>
        <xdr:spPr>
          <a:xfrm>
            <a:off x="10560050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hlinkClick xmlns:r="http://schemas.openxmlformats.org/officeDocument/2006/relationships" r:id="rId9"/>
          </xdr:cNvPr>
          <xdr:cNvSpPr/>
        </xdr:nvSpPr>
        <xdr:spPr>
          <a:xfrm>
            <a:off x="10852221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>
            <a:hlinkClick xmlns:r="http://schemas.openxmlformats.org/officeDocument/2006/relationships" r:id="rId10"/>
          </xdr:cNvPr>
          <xdr:cNvSpPr/>
        </xdr:nvSpPr>
        <xdr:spPr>
          <a:xfrm>
            <a:off x="11144392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1"/>
          </xdr:cNvPr>
          <xdr:cNvSpPr/>
        </xdr:nvSpPr>
        <xdr:spPr>
          <a:xfrm>
            <a:off x="11436563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2"/>
          </xdr:cNvPr>
          <xdr:cNvSpPr/>
        </xdr:nvSpPr>
        <xdr:spPr>
          <a:xfrm>
            <a:off x="11728733" y="11366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3"/>
          </xdr:cNvPr>
          <xdr:cNvSpPr/>
        </xdr:nvSpPr>
        <xdr:spPr>
          <a:xfrm>
            <a:off x="12020904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4"/>
          </xdr:cNvPr>
          <xdr:cNvSpPr/>
        </xdr:nvSpPr>
        <xdr:spPr>
          <a:xfrm>
            <a:off x="12313075" y="11366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9</xdr:row>
      <xdr:rowOff>0</xdr:rowOff>
    </xdr:from>
    <xdr:to>
      <xdr:col>75</xdr:col>
      <xdr:colOff>131179</xdr:colOff>
      <xdr:row>9</xdr:row>
      <xdr:rowOff>180000</xdr:rowOff>
    </xdr:to>
    <xdr:grpSp>
      <xdr:nvGrpSpPr>
        <xdr:cNvPr id="142" name="그룹 141"/>
        <xdr:cNvGrpSpPr/>
      </xdr:nvGrpSpPr>
      <xdr:grpSpPr>
        <a:xfrm>
          <a:off x="10029825" y="1885950"/>
          <a:ext cx="1988554" cy="180000"/>
          <a:chOff x="10204450" y="1885950"/>
          <a:chExt cx="2029829" cy="180000"/>
        </a:xfrm>
      </xdr:grpSpPr>
      <xdr:sp macro="" textlink="">
        <xdr:nvSpPr>
          <xdr:cNvPr id="93" name="직사각형 92">
            <a:hlinkClick xmlns:r="http://schemas.openxmlformats.org/officeDocument/2006/relationships" r:id="rId8"/>
          </xdr:cNvPr>
          <xdr:cNvSpPr/>
        </xdr:nvSpPr>
        <xdr:spPr>
          <a:xfrm>
            <a:off x="10204450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hlinkClick xmlns:r="http://schemas.openxmlformats.org/officeDocument/2006/relationships" r:id="rId15"/>
          </xdr:cNvPr>
          <xdr:cNvSpPr/>
        </xdr:nvSpPr>
        <xdr:spPr>
          <a:xfrm>
            <a:off x="10496621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" name="직사각형 94">
            <a:hlinkClick xmlns:r="http://schemas.openxmlformats.org/officeDocument/2006/relationships" r:id="rId16"/>
          </xdr:cNvPr>
          <xdr:cNvSpPr/>
        </xdr:nvSpPr>
        <xdr:spPr>
          <a:xfrm>
            <a:off x="10788792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hlinkClick xmlns:r="http://schemas.openxmlformats.org/officeDocument/2006/relationships" r:id="rId17"/>
          </xdr:cNvPr>
          <xdr:cNvSpPr/>
        </xdr:nvSpPr>
        <xdr:spPr>
          <a:xfrm>
            <a:off x="11080963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hlinkClick xmlns:r="http://schemas.openxmlformats.org/officeDocument/2006/relationships" r:id="rId12"/>
          </xdr:cNvPr>
          <xdr:cNvSpPr/>
        </xdr:nvSpPr>
        <xdr:spPr>
          <a:xfrm>
            <a:off x="11373133" y="18859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hlinkClick xmlns:r="http://schemas.openxmlformats.org/officeDocument/2006/relationships" r:id="rId18"/>
          </xdr:cNvPr>
          <xdr:cNvSpPr/>
        </xdr:nvSpPr>
        <xdr:spPr>
          <a:xfrm>
            <a:off x="11665304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" name="직사각형 98">
            <a:hlinkClick xmlns:r="http://schemas.openxmlformats.org/officeDocument/2006/relationships" r:id="rId14"/>
          </xdr:cNvPr>
          <xdr:cNvSpPr/>
        </xdr:nvSpPr>
        <xdr:spPr>
          <a:xfrm>
            <a:off x="11957475" y="18859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13</xdr:row>
      <xdr:rowOff>0</xdr:rowOff>
    </xdr:from>
    <xdr:to>
      <xdr:col>75</xdr:col>
      <xdr:colOff>131179</xdr:colOff>
      <xdr:row>13</xdr:row>
      <xdr:rowOff>180000</xdr:rowOff>
    </xdr:to>
    <xdr:grpSp>
      <xdr:nvGrpSpPr>
        <xdr:cNvPr id="143" name="그룹 142"/>
        <xdr:cNvGrpSpPr/>
      </xdr:nvGrpSpPr>
      <xdr:grpSpPr>
        <a:xfrm>
          <a:off x="10029825" y="2724150"/>
          <a:ext cx="1988554" cy="180000"/>
          <a:chOff x="10204450" y="2724150"/>
          <a:chExt cx="2029829" cy="180000"/>
        </a:xfrm>
      </xdr:grpSpPr>
      <xdr:sp macro="" textlink="">
        <xdr:nvSpPr>
          <xdr:cNvPr id="102" name="직사각형 101">
            <a:hlinkClick xmlns:r="http://schemas.openxmlformats.org/officeDocument/2006/relationships" r:id="rId8"/>
          </xdr:cNvPr>
          <xdr:cNvSpPr/>
        </xdr:nvSpPr>
        <xdr:spPr>
          <a:xfrm>
            <a:off x="10204450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hlinkClick xmlns:r="http://schemas.openxmlformats.org/officeDocument/2006/relationships" r:id="rId15"/>
          </xdr:cNvPr>
          <xdr:cNvSpPr/>
        </xdr:nvSpPr>
        <xdr:spPr>
          <a:xfrm>
            <a:off x="10496621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hlinkClick xmlns:r="http://schemas.openxmlformats.org/officeDocument/2006/relationships" r:id="rId16"/>
          </xdr:cNvPr>
          <xdr:cNvSpPr/>
        </xdr:nvSpPr>
        <xdr:spPr>
          <a:xfrm>
            <a:off x="10788792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hlinkClick xmlns:r="http://schemas.openxmlformats.org/officeDocument/2006/relationships" r:id="rId17"/>
          </xdr:cNvPr>
          <xdr:cNvSpPr/>
        </xdr:nvSpPr>
        <xdr:spPr>
          <a:xfrm>
            <a:off x="11080963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hlinkClick xmlns:r="http://schemas.openxmlformats.org/officeDocument/2006/relationships" r:id="rId12"/>
          </xdr:cNvPr>
          <xdr:cNvSpPr/>
        </xdr:nvSpPr>
        <xdr:spPr>
          <a:xfrm>
            <a:off x="11373133" y="27241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>
            <a:hlinkClick xmlns:r="http://schemas.openxmlformats.org/officeDocument/2006/relationships" r:id="rId18"/>
          </xdr:cNvPr>
          <xdr:cNvSpPr/>
        </xdr:nvSpPr>
        <xdr:spPr>
          <a:xfrm>
            <a:off x="11665304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hlinkClick xmlns:r="http://schemas.openxmlformats.org/officeDocument/2006/relationships" r:id="rId14"/>
          </xdr:cNvPr>
          <xdr:cNvSpPr/>
        </xdr:nvSpPr>
        <xdr:spPr>
          <a:xfrm>
            <a:off x="11957475" y="27241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17</xdr:row>
      <xdr:rowOff>0</xdr:rowOff>
    </xdr:from>
    <xdr:to>
      <xdr:col>75</xdr:col>
      <xdr:colOff>131179</xdr:colOff>
      <xdr:row>17</xdr:row>
      <xdr:rowOff>180000</xdr:rowOff>
    </xdr:to>
    <xdr:grpSp>
      <xdr:nvGrpSpPr>
        <xdr:cNvPr id="144" name="그룹 143"/>
        <xdr:cNvGrpSpPr/>
      </xdr:nvGrpSpPr>
      <xdr:grpSpPr>
        <a:xfrm>
          <a:off x="10029825" y="3562350"/>
          <a:ext cx="1988554" cy="180000"/>
          <a:chOff x="10204450" y="3562350"/>
          <a:chExt cx="2029829" cy="180000"/>
        </a:xfrm>
      </xdr:grpSpPr>
      <xdr:sp macro="" textlink="">
        <xdr:nvSpPr>
          <xdr:cNvPr id="111" name="직사각형 110">
            <a:hlinkClick xmlns:r="http://schemas.openxmlformats.org/officeDocument/2006/relationships" r:id="rId8"/>
          </xdr:cNvPr>
          <xdr:cNvSpPr/>
        </xdr:nvSpPr>
        <xdr:spPr>
          <a:xfrm>
            <a:off x="10204450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hlinkClick xmlns:r="http://schemas.openxmlformats.org/officeDocument/2006/relationships" r:id="rId15"/>
          </xdr:cNvPr>
          <xdr:cNvSpPr/>
        </xdr:nvSpPr>
        <xdr:spPr>
          <a:xfrm>
            <a:off x="10496621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hlinkClick xmlns:r="http://schemas.openxmlformats.org/officeDocument/2006/relationships" r:id="rId16"/>
          </xdr:cNvPr>
          <xdr:cNvSpPr/>
        </xdr:nvSpPr>
        <xdr:spPr>
          <a:xfrm>
            <a:off x="10788792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hlinkClick xmlns:r="http://schemas.openxmlformats.org/officeDocument/2006/relationships" r:id="rId19"/>
          </xdr:cNvPr>
          <xdr:cNvSpPr/>
        </xdr:nvSpPr>
        <xdr:spPr>
          <a:xfrm>
            <a:off x="11080963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hlinkClick xmlns:r="http://schemas.openxmlformats.org/officeDocument/2006/relationships" r:id="rId20"/>
          </xdr:cNvPr>
          <xdr:cNvSpPr/>
        </xdr:nvSpPr>
        <xdr:spPr>
          <a:xfrm>
            <a:off x="11373133" y="35623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hlinkClick xmlns:r="http://schemas.openxmlformats.org/officeDocument/2006/relationships" r:id="rId18"/>
          </xdr:cNvPr>
          <xdr:cNvSpPr/>
        </xdr:nvSpPr>
        <xdr:spPr>
          <a:xfrm>
            <a:off x="11665304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" name="직사각형 116">
            <a:hlinkClick xmlns:r="http://schemas.openxmlformats.org/officeDocument/2006/relationships" r:id="rId14"/>
          </xdr:cNvPr>
          <xdr:cNvSpPr/>
        </xdr:nvSpPr>
        <xdr:spPr>
          <a:xfrm>
            <a:off x="11957475" y="35623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21</xdr:row>
      <xdr:rowOff>0</xdr:rowOff>
    </xdr:from>
    <xdr:to>
      <xdr:col>75</xdr:col>
      <xdr:colOff>131179</xdr:colOff>
      <xdr:row>21</xdr:row>
      <xdr:rowOff>180000</xdr:rowOff>
    </xdr:to>
    <xdr:grpSp>
      <xdr:nvGrpSpPr>
        <xdr:cNvPr id="145" name="그룹 144"/>
        <xdr:cNvGrpSpPr/>
      </xdr:nvGrpSpPr>
      <xdr:grpSpPr>
        <a:xfrm>
          <a:off x="10029825" y="4400550"/>
          <a:ext cx="1988554" cy="180000"/>
          <a:chOff x="10204450" y="4400550"/>
          <a:chExt cx="2029829" cy="180000"/>
        </a:xfrm>
      </xdr:grpSpPr>
      <xdr:sp macro="" textlink="">
        <xdr:nvSpPr>
          <xdr:cNvPr id="120" name="직사각형 119">
            <a:hlinkClick xmlns:r="http://schemas.openxmlformats.org/officeDocument/2006/relationships" r:id="rId8"/>
          </xdr:cNvPr>
          <xdr:cNvSpPr/>
        </xdr:nvSpPr>
        <xdr:spPr>
          <a:xfrm>
            <a:off x="10204450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hlinkClick xmlns:r="http://schemas.openxmlformats.org/officeDocument/2006/relationships" r:id="rId15"/>
          </xdr:cNvPr>
          <xdr:cNvSpPr/>
        </xdr:nvSpPr>
        <xdr:spPr>
          <a:xfrm>
            <a:off x="10496621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hlinkClick xmlns:r="http://schemas.openxmlformats.org/officeDocument/2006/relationships" r:id="rId16"/>
          </xdr:cNvPr>
          <xdr:cNvSpPr/>
        </xdr:nvSpPr>
        <xdr:spPr>
          <a:xfrm>
            <a:off x="10788792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" name="직사각형 122">
            <a:hlinkClick xmlns:r="http://schemas.openxmlformats.org/officeDocument/2006/relationships" r:id="rId19"/>
          </xdr:cNvPr>
          <xdr:cNvSpPr/>
        </xdr:nvSpPr>
        <xdr:spPr>
          <a:xfrm>
            <a:off x="11080963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hlinkClick xmlns:r="http://schemas.openxmlformats.org/officeDocument/2006/relationships" r:id="rId20"/>
          </xdr:cNvPr>
          <xdr:cNvSpPr/>
        </xdr:nvSpPr>
        <xdr:spPr>
          <a:xfrm>
            <a:off x="11373133" y="44005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hlinkClick xmlns:r="http://schemas.openxmlformats.org/officeDocument/2006/relationships" r:id="rId21"/>
          </xdr:cNvPr>
          <xdr:cNvSpPr/>
        </xdr:nvSpPr>
        <xdr:spPr>
          <a:xfrm>
            <a:off x="11665304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hlinkClick xmlns:r="http://schemas.openxmlformats.org/officeDocument/2006/relationships" r:id="rId14"/>
          </xdr:cNvPr>
          <xdr:cNvSpPr/>
        </xdr:nvSpPr>
        <xdr:spPr>
          <a:xfrm>
            <a:off x="11957475" y="44005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5953</xdr:colOff>
      <xdr:row>25</xdr:row>
      <xdr:rowOff>71437</xdr:rowOff>
    </xdr:from>
    <xdr:to>
      <xdr:col>75</xdr:col>
      <xdr:colOff>137132</xdr:colOff>
      <xdr:row>26</xdr:row>
      <xdr:rowOff>41887</xdr:rowOff>
    </xdr:to>
    <xdr:grpSp>
      <xdr:nvGrpSpPr>
        <xdr:cNvPr id="146" name="그룹 145"/>
        <xdr:cNvGrpSpPr/>
      </xdr:nvGrpSpPr>
      <xdr:grpSpPr>
        <a:xfrm>
          <a:off x="10035778" y="5310187"/>
          <a:ext cx="1988554" cy="180000"/>
          <a:chOff x="10210403" y="5310187"/>
          <a:chExt cx="2029829" cy="180000"/>
        </a:xfrm>
      </xdr:grpSpPr>
      <xdr:sp macro="" textlink="">
        <xdr:nvSpPr>
          <xdr:cNvPr id="129" name="직사각형 128">
            <a:hlinkClick xmlns:r="http://schemas.openxmlformats.org/officeDocument/2006/relationships" r:id="rId8"/>
          </xdr:cNvPr>
          <xdr:cNvSpPr/>
        </xdr:nvSpPr>
        <xdr:spPr>
          <a:xfrm>
            <a:off x="10210403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hlinkClick xmlns:r="http://schemas.openxmlformats.org/officeDocument/2006/relationships" r:id="rId15"/>
          </xdr:cNvPr>
          <xdr:cNvSpPr/>
        </xdr:nvSpPr>
        <xdr:spPr>
          <a:xfrm>
            <a:off x="10502574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1" name="직사각형 130">
            <a:hlinkClick xmlns:r="http://schemas.openxmlformats.org/officeDocument/2006/relationships" r:id="rId16"/>
          </xdr:cNvPr>
          <xdr:cNvSpPr/>
        </xdr:nvSpPr>
        <xdr:spPr>
          <a:xfrm>
            <a:off x="10794745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hlinkClick xmlns:r="http://schemas.openxmlformats.org/officeDocument/2006/relationships" r:id="rId19"/>
          </xdr:cNvPr>
          <xdr:cNvSpPr/>
        </xdr:nvSpPr>
        <xdr:spPr>
          <a:xfrm>
            <a:off x="11086916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hlinkClick xmlns:r="http://schemas.openxmlformats.org/officeDocument/2006/relationships" r:id="rId20"/>
          </xdr:cNvPr>
          <xdr:cNvSpPr/>
        </xdr:nvSpPr>
        <xdr:spPr>
          <a:xfrm>
            <a:off x="11379086" y="5310187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" name="직사각형 133">
            <a:hlinkClick xmlns:r="http://schemas.openxmlformats.org/officeDocument/2006/relationships" r:id="rId21"/>
          </xdr:cNvPr>
          <xdr:cNvSpPr/>
        </xdr:nvSpPr>
        <xdr:spPr>
          <a:xfrm>
            <a:off x="11671257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" name="직사각형 134">
            <a:hlinkClick xmlns:r="http://schemas.openxmlformats.org/officeDocument/2006/relationships" r:id="rId14"/>
          </xdr:cNvPr>
          <xdr:cNvSpPr/>
        </xdr:nvSpPr>
        <xdr:spPr>
          <a:xfrm>
            <a:off x="11963428" y="5310187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87</xdr:col>
      <xdr:colOff>15875</xdr:colOff>
      <xdr:row>14</xdr:row>
      <xdr:rowOff>142875</xdr:rowOff>
    </xdr:from>
    <xdr:to>
      <xdr:col>111</xdr:col>
      <xdr:colOff>26533</xdr:colOff>
      <xdr:row>16</xdr:row>
      <xdr:rowOff>178419</xdr:rowOff>
    </xdr:to>
    <xdr:sp macro="" textlink="">
      <xdr:nvSpPr>
        <xdr:cNvPr id="137" name="모서리가 둥근 직사각형 136"/>
        <xdr:cNvSpPr/>
      </xdr:nvSpPr>
      <xdr:spPr>
        <a:xfrm>
          <a:off x="8763000" y="3032125"/>
          <a:ext cx="3439658" cy="448294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0">
              <a:solidFill>
                <a:schemeClr val="tx1"/>
              </a:solidFill>
            </a:rPr>
            <a:t>1</a:t>
          </a:r>
          <a:r>
            <a:rPr lang="ko-KR" altLang="en-US" sz="900" b="0">
              <a:solidFill>
                <a:schemeClr val="tx1"/>
              </a:solidFill>
            </a:rPr>
            <a:t>쪽과 </a:t>
          </a:r>
          <a:r>
            <a:rPr lang="en-US" altLang="ko-KR" sz="900" b="0">
              <a:solidFill>
                <a:schemeClr val="tx1"/>
              </a:solidFill>
            </a:rPr>
            <a:t>2</a:t>
          </a:r>
          <a:r>
            <a:rPr lang="ko-KR" altLang="en-US" sz="900" b="0">
              <a:solidFill>
                <a:schemeClr val="tx1"/>
              </a:solidFill>
            </a:rPr>
            <a:t>쪽만 입력하시면 됩니다</a:t>
          </a:r>
          <a:r>
            <a:rPr lang="en-US" altLang="ko-KR" sz="900" b="0">
              <a:solidFill>
                <a:schemeClr val="tx1"/>
              </a:solidFill>
            </a:rPr>
            <a:t>. </a:t>
          </a:r>
          <a:r>
            <a:rPr lang="ko-KR" altLang="en-US" sz="900" b="0">
              <a:solidFill>
                <a:schemeClr val="tx1"/>
              </a:solidFill>
            </a:rPr>
            <a:t>특약이 있거나 공동중개사무소가 있으면 아래 별지에 입력하시고 </a:t>
          </a:r>
          <a:r>
            <a:rPr lang="en-US" altLang="ko-KR" sz="900" b="0">
              <a:solidFill>
                <a:schemeClr val="tx1"/>
              </a:solidFill>
            </a:rPr>
            <a:t>7</a:t>
          </a:r>
          <a:r>
            <a:rPr lang="ko-KR" altLang="en-US" sz="900" b="0">
              <a:solidFill>
                <a:schemeClr val="tx1"/>
              </a:solidFill>
            </a:rPr>
            <a:t>쪽까지 인쇄설정하세요</a:t>
          </a:r>
          <a:r>
            <a:rPr lang="en-US" altLang="ko-KR" sz="900" b="0">
              <a:solidFill>
                <a:schemeClr val="tx1"/>
              </a:solidFill>
            </a:rPr>
            <a:t>.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xdr:twoCellAnchor editAs="oneCell">
    <xdr:from>
      <xdr:col>86</xdr:col>
      <xdr:colOff>134937</xdr:colOff>
      <xdr:row>20</xdr:row>
      <xdr:rowOff>95250</xdr:rowOff>
    </xdr:from>
    <xdr:to>
      <xdr:col>107</xdr:col>
      <xdr:colOff>31750</xdr:colOff>
      <xdr:row>22</xdr:row>
      <xdr:rowOff>130794</xdr:rowOff>
    </xdr:to>
    <xdr:sp macro="" textlink="">
      <xdr:nvSpPr>
        <xdr:cNvPr id="138" name="모서리가 둥근 직사각형 137"/>
        <xdr:cNvSpPr/>
      </xdr:nvSpPr>
      <xdr:spPr>
        <a:xfrm>
          <a:off x="8739187" y="4222750"/>
          <a:ext cx="2897188" cy="448294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중개사무소 추가시 행번호</a:t>
          </a:r>
          <a:r>
            <a:rPr lang="en-US" altLang="ko-KR" sz="900" b="0">
              <a:solidFill>
                <a:schemeClr val="tx1"/>
              </a:solidFill>
            </a:rPr>
            <a:t>189</a:t>
          </a:r>
          <a:r>
            <a:rPr lang="ko-KR" altLang="en-US" sz="900" b="0">
              <a:solidFill>
                <a:schemeClr val="tx1"/>
              </a:solidFill>
            </a:rPr>
            <a:t>번 옆의 네모상자 </a:t>
          </a:r>
          <a:r>
            <a:rPr lang="en-US" altLang="ko-KR" sz="900" b="0">
              <a:solidFill>
                <a:schemeClr val="tx1"/>
              </a:solidFill>
            </a:rPr>
            <a:t>+ </a:t>
          </a:r>
          <a:r>
            <a:rPr lang="ko-KR" altLang="en-US" sz="900" b="0">
              <a:solidFill>
                <a:schemeClr val="tx1"/>
              </a:solidFill>
            </a:rPr>
            <a:t>버튼을 클릭하세요</a:t>
          </a:r>
        </a:p>
      </xdr:txBody>
    </xdr:sp>
    <xdr:clientData fPrintsWithSheet="0"/>
  </xdr:twoCellAnchor>
  <xdr:twoCellAnchor editAs="oneCell">
    <xdr:from>
      <xdr:col>86</xdr:col>
      <xdr:colOff>23813</xdr:colOff>
      <xdr:row>4</xdr:row>
      <xdr:rowOff>0</xdr:rowOff>
    </xdr:from>
    <xdr:to>
      <xdr:col>104</xdr:col>
      <xdr:colOff>23813</xdr:colOff>
      <xdr:row>5</xdr:row>
      <xdr:rowOff>7938</xdr:rowOff>
    </xdr:to>
    <xdr:sp macro="" textlink="">
      <xdr:nvSpPr>
        <xdr:cNvPr id="139" name="모서리가 둥근 직사각형 138"/>
        <xdr:cNvSpPr/>
      </xdr:nvSpPr>
      <xdr:spPr>
        <a:xfrm>
          <a:off x="8628063" y="825500"/>
          <a:ext cx="2571750" cy="214313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bg1"/>
              </a:solidFill>
            </a:rPr>
            <a:t>중요</a:t>
          </a:r>
          <a:r>
            <a:rPr lang="en-US" altLang="ko-KR" sz="900" b="0">
              <a:solidFill>
                <a:schemeClr val="bg1"/>
              </a:solidFill>
            </a:rPr>
            <a:t>! </a:t>
          </a:r>
          <a:r>
            <a:rPr lang="ko-KR" altLang="en-US" sz="900" b="0" baseline="0">
              <a:solidFill>
                <a:schemeClr val="bg1"/>
              </a:solidFill>
            </a:rPr>
            <a:t> 먼저 다른 </a:t>
          </a:r>
          <a:r>
            <a:rPr lang="ko-KR" altLang="en-US" sz="900" b="0">
              <a:solidFill>
                <a:schemeClr val="bg1"/>
              </a:solidFill>
            </a:rPr>
            <a:t>이름으로 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59</xdr:col>
      <xdr:colOff>9525</xdr:colOff>
      <xdr:row>2</xdr:row>
      <xdr:rowOff>9525</xdr:rowOff>
    </xdr:to>
    <xdr:pic>
      <xdr:nvPicPr>
        <xdr:cNvPr id="148" name="그림 14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20955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59</xdr:col>
      <xdr:colOff>9525</xdr:colOff>
      <xdr:row>5</xdr:row>
      <xdr:rowOff>9525</xdr:rowOff>
    </xdr:to>
    <xdr:pic>
      <xdr:nvPicPr>
        <xdr:cNvPr id="149" name="그림 148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382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8</xdr:row>
      <xdr:rowOff>0</xdr:rowOff>
    </xdr:from>
    <xdr:to>
      <xdr:col>59</xdr:col>
      <xdr:colOff>9525</xdr:colOff>
      <xdr:row>9</xdr:row>
      <xdr:rowOff>9525</xdr:rowOff>
    </xdr:to>
    <xdr:pic>
      <xdr:nvPicPr>
        <xdr:cNvPr id="150" name="그림 149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6764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12</xdr:row>
      <xdr:rowOff>0</xdr:rowOff>
    </xdr:from>
    <xdr:to>
      <xdr:col>59</xdr:col>
      <xdr:colOff>9525</xdr:colOff>
      <xdr:row>13</xdr:row>
      <xdr:rowOff>9525</xdr:rowOff>
    </xdr:to>
    <xdr:pic>
      <xdr:nvPicPr>
        <xdr:cNvPr id="151" name="그림 15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25146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16</xdr:row>
      <xdr:rowOff>0</xdr:rowOff>
    </xdr:from>
    <xdr:to>
      <xdr:col>59</xdr:col>
      <xdr:colOff>9525</xdr:colOff>
      <xdr:row>17</xdr:row>
      <xdr:rowOff>9525</xdr:rowOff>
    </xdr:to>
    <xdr:pic>
      <xdr:nvPicPr>
        <xdr:cNvPr id="152" name="그림 15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33528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20</xdr:row>
      <xdr:rowOff>0</xdr:rowOff>
    </xdr:from>
    <xdr:to>
      <xdr:col>59</xdr:col>
      <xdr:colOff>9525</xdr:colOff>
      <xdr:row>21</xdr:row>
      <xdr:rowOff>9525</xdr:rowOff>
    </xdr:to>
    <xdr:pic>
      <xdr:nvPicPr>
        <xdr:cNvPr id="153" name="그림 15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41910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59</xdr:col>
      <xdr:colOff>9525</xdr:colOff>
      <xdr:row>25</xdr:row>
      <xdr:rowOff>9525</xdr:rowOff>
    </xdr:to>
    <xdr:pic>
      <xdr:nvPicPr>
        <xdr:cNvPr id="154" name="그림 153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50292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59</xdr:col>
      <xdr:colOff>9525</xdr:colOff>
      <xdr:row>25</xdr:row>
      <xdr:rowOff>9525</xdr:rowOff>
    </xdr:to>
    <xdr:pic>
      <xdr:nvPicPr>
        <xdr:cNvPr id="155" name="그림 15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50292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105431</xdr:colOff>
      <xdr:row>30</xdr:row>
      <xdr:rowOff>28992</xdr:rowOff>
    </xdr:from>
    <xdr:to>
      <xdr:col>7</xdr:col>
      <xdr:colOff>32843</xdr:colOff>
      <xdr:row>31</xdr:row>
      <xdr:rowOff>7553</xdr:rowOff>
    </xdr:to>
    <xdr:grpSp>
      <xdr:nvGrpSpPr>
        <xdr:cNvPr id="41" name="그룹 40"/>
        <xdr:cNvGrpSpPr/>
      </xdr:nvGrpSpPr>
      <xdr:grpSpPr>
        <a:xfrm>
          <a:off x="762656" y="6553617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1</xdr:col>
      <xdr:colOff>0</xdr:colOff>
      <xdr:row>54</xdr:row>
      <xdr:rowOff>0</xdr:rowOff>
    </xdr:from>
    <xdr:to>
      <xdr:col>1</xdr:col>
      <xdr:colOff>571743</xdr:colOff>
      <xdr:row>54</xdr:row>
      <xdr:rowOff>188111</xdr:rowOff>
    </xdr:to>
    <xdr:sp macro="" textlink="">
      <xdr:nvSpPr>
        <xdr:cNvPr id="122" name="직사각형 121">
          <a:hlinkClick xmlns:r="http://schemas.openxmlformats.org/officeDocument/2006/relationships" r:id="rId13"/>
        </xdr:cNvPr>
        <xdr:cNvSpPr/>
      </xdr:nvSpPr>
      <xdr:spPr>
        <a:xfrm>
          <a:off x="657225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14408</xdr:colOff>
      <xdr:row>54</xdr:row>
      <xdr:rowOff>0</xdr:rowOff>
    </xdr:from>
    <xdr:to>
      <xdr:col>2</xdr:col>
      <xdr:colOff>586151</xdr:colOff>
      <xdr:row>54</xdr:row>
      <xdr:rowOff>188111</xdr:rowOff>
    </xdr:to>
    <xdr:sp macro="" textlink="">
      <xdr:nvSpPr>
        <xdr:cNvPr id="123" name="직사각형 122">
          <a:hlinkClick xmlns:r="http://schemas.openxmlformats.org/officeDocument/2006/relationships" r:id="rId14"/>
        </xdr:cNvPr>
        <xdr:cNvSpPr/>
      </xdr:nvSpPr>
      <xdr:spPr>
        <a:xfrm>
          <a:off x="1328858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22245</xdr:colOff>
      <xdr:row>54</xdr:row>
      <xdr:rowOff>0</xdr:rowOff>
    </xdr:from>
    <xdr:to>
      <xdr:col>3</xdr:col>
      <xdr:colOff>593988</xdr:colOff>
      <xdr:row>54</xdr:row>
      <xdr:rowOff>188111</xdr:rowOff>
    </xdr:to>
    <xdr:sp macro="" textlink="">
      <xdr:nvSpPr>
        <xdr:cNvPr id="124" name="직사각형 123">
          <a:hlinkClick xmlns:r="http://schemas.openxmlformats.org/officeDocument/2006/relationships" r:id="rId15"/>
        </xdr:cNvPr>
        <xdr:cNvSpPr/>
      </xdr:nvSpPr>
      <xdr:spPr>
        <a:xfrm>
          <a:off x="1993920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647875</xdr:colOff>
      <xdr:row>54</xdr:row>
      <xdr:rowOff>0</xdr:rowOff>
    </xdr:from>
    <xdr:to>
      <xdr:col>4</xdr:col>
      <xdr:colOff>562393</xdr:colOff>
      <xdr:row>54</xdr:row>
      <xdr:rowOff>188111</xdr:rowOff>
    </xdr:to>
    <xdr:sp macro="" textlink="">
      <xdr:nvSpPr>
        <xdr:cNvPr id="125" name="직사각형 124">
          <a:hlinkClick xmlns:r="http://schemas.openxmlformats.org/officeDocument/2006/relationships" r:id="rId16"/>
        </xdr:cNvPr>
        <xdr:cNvSpPr/>
      </xdr:nvSpPr>
      <xdr:spPr>
        <a:xfrm>
          <a:off x="2619550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5059</xdr:colOff>
      <xdr:row>54</xdr:row>
      <xdr:rowOff>0</xdr:rowOff>
    </xdr:from>
    <xdr:to>
      <xdr:col>5</xdr:col>
      <xdr:colOff>576802</xdr:colOff>
      <xdr:row>54</xdr:row>
      <xdr:rowOff>188111</xdr:rowOff>
    </xdr:to>
    <xdr:sp macro="" textlink="">
      <xdr:nvSpPr>
        <xdr:cNvPr id="126" name="직사각형 125">
          <a:hlinkClick xmlns:r="http://schemas.openxmlformats.org/officeDocument/2006/relationships" r:id="rId17"/>
        </xdr:cNvPr>
        <xdr:cNvSpPr/>
      </xdr:nvSpPr>
      <xdr:spPr>
        <a:xfrm>
          <a:off x="3291184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6</xdr:col>
      <xdr:colOff>12894</xdr:colOff>
      <xdr:row>54</xdr:row>
      <xdr:rowOff>0</xdr:rowOff>
    </xdr:from>
    <xdr:to>
      <xdr:col>6</xdr:col>
      <xdr:colOff>584637</xdr:colOff>
      <xdr:row>54</xdr:row>
      <xdr:rowOff>188111</xdr:rowOff>
    </xdr:to>
    <xdr:sp macro="" textlink="">
      <xdr:nvSpPr>
        <xdr:cNvPr id="127" name="직사각형 126">
          <a:hlinkClick xmlns:r="http://schemas.openxmlformats.org/officeDocument/2006/relationships" r:id="rId18"/>
        </xdr:cNvPr>
        <xdr:cNvSpPr/>
      </xdr:nvSpPr>
      <xdr:spPr>
        <a:xfrm>
          <a:off x="3956244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414375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140</xdr:row>
      <xdr:rowOff>0</xdr:rowOff>
    </xdr:from>
    <xdr:to>
      <xdr:col>52</xdr:col>
      <xdr:colOff>41021</xdr:colOff>
      <xdr:row>140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140</xdr:row>
      <xdr:rowOff>0</xdr:rowOff>
    </xdr:from>
    <xdr:to>
      <xdr:col>55</xdr:col>
      <xdr:colOff>10632</xdr:colOff>
      <xdr:row>140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140</xdr:row>
      <xdr:rowOff>0</xdr:rowOff>
    </xdr:from>
    <xdr:to>
      <xdr:col>57</xdr:col>
      <xdr:colOff>153961</xdr:colOff>
      <xdr:row>140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0&#54364;&#51456;&#51076;&#45824;&#52264;&#44228;&#50557;&#49436;-&#51204;&#49464;-&#44060;&#51221;202012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 refreshError="1"/>
      <sheetData sheetId="13" refreshError="1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준임대차계약서"/>
      <sheetName val="주거용"/>
      <sheetName val="계약갱신요구확인서"/>
      <sheetName val="영수증계약금"/>
      <sheetName val="영수증중도금"/>
      <sheetName val="영수증잔금"/>
      <sheetName val="영수증보증금"/>
      <sheetName val="영수증중개보수"/>
      <sheetName val="영수증일반"/>
      <sheetName val="정산표"/>
      <sheetName val="DB드롬다운"/>
      <sheetName val="DB중개보수요율"/>
      <sheetName val="쪽번호아이콘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C4" t="str">
            <v xml:space="preserve">NH농협 </v>
          </cell>
          <cell r="BE4" t="str">
            <v>저당권</v>
          </cell>
        </row>
        <row r="5">
          <cell r="BC5" t="str">
            <v>KB국민은행</v>
          </cell>
          <cell r="BE5" t="str">
            <v>근저당권</v>
          </cell>
        </row>
        <row r="6">
          <cell r="BC6" t="str">
            <v xml:space="preserve">신한은행 </v>
          </cell>
          <cell r="BE6" t="str">
            <v>가등기담보권</v>
          </cell>
        </row>
        <row r="7">
          <cell r="BC7" t="str">
            <v xml:space="preserve">하나은행 </v>
          </cell>
          <cell r="BE7" t="str">
            <v>양도담보권</v>
          </cell>
        </row>
        <row r="8">
          <cell r="BC8" t="str">
            <v xml:space="preserve">우리은행 </v>
          </cell>
          <cell r="BE8" t="str">
            <v>매도담보권</v>
          </cell>
        </row>
        <row r="9">
          <cell r="BC9" t="str">
            <v xml:space="preserve">SC제일은행 </v>
          </cell>
          <cell r="BE9" t="str">
            <v>유치권</v>
          </cell>
        </row>
        <row r="10">
          <cell r="BC10" t="str">
            <v xml:space="preserve">IBK기업은행 </v>
          </cell>
          <cell r="BE10" t="str">
            <v>질권</v>
          </cell>
        </row>
        <row r="11">
          <cell r="BC11" t="str">
            <v>새마을금고</v>
          </cell>
          <cell r="BE11" t="str">
            <v>직접입력</v>
          </cell>
        </row>
        <row r="12">
          <cell r="BC12" t="str">
            <v>신협</v>
          </cell>
        </row>
        <row r="13">
          <cell r="BC13" t="str">
            <v>우체국</v>
          </cell>
        </row>
        <row r="14">
          <cell r="BC14" t="str">
            <v>직접입력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" Type="http://schemas.openxmlformats.org/officeDocument/2006/relationships/hyperlink" Target="http://www.juso.go.kr/openIndexPage.do" TargetMode="External"/><Relationship Id="rId16" Type="http://schemas.openxmlformats.org/officeDocument/2006/relationships/ctrlProp" Target="../ctrlProps/ctrlProp6.xm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102&#51473;&#44060;&#49324;&#47924;&#49548;&#52287;&#44592;.xlsx" TargetMode="External"/><Relationship Id="rId11" Type="http://schemas.openxmlformats.org/officeDocument/2006/relationships/ctrlProp" Target="../ctrlProps/ctrlProp1.xml"/><Relationship Id="rId5" Type="http://schemas.openxmlformats.org/officeDocument/2006/relationships/hyperlink" Target="0-1&#51473;&#44060;&#49324;&#47924;&#49548;&#51221;&#48372;&#46321;&#47197;&#54616;&#44592;.xlsx" TargetMode="External"/><Relationship Id="rId15" Type="http://schemas.openxmlformats.org/officeDocument/2006/relationships/ctrlProp" Target="../ctrlProps/ctrlProp5.xml"/><Relationship Id="rId10" Type="http://schemas.openxmlformats.org/officeDocument/2006/relationships/vmlDrawing" Target="../drawings/vmlDrawing1.vml"/><Relationship Id="rId19" Type="http://schemas.openxmlformats.org/officeDocument/2006/relationships/comments" Target="../comments1.xm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8"/>
  <sheetViews>
    <sheetView showGridLines="0" tabSelected="1" showRuler="0" view="pageLayout" zoomScale="120" zoomScaleNormal="120" zoomScalePageLayoutView="120" workbookViewId="0">
      <selection sqref="A1:AF1"/>
    </sheetView>
  </sheetViews>
  <sheetFormatPr defaultColWidth="1.875" defaultRowHeight="13.5" outlineLevelRow="1"/>
  <cols>
    <col min="1" max="13" width="1.875" style="174"/>
    <col min="14" max="14" width="1.875" style="174" customWidth="1"/>
    <col min="15" max="49" width="1.875" style="174"/>
    <col min="50" max="93" width="2.25" style="174" customWidth="1"/>
    <col min="94" max="16384" width="1.875" style="174"/>
  </cols>
  <sheetData>
    <row r="1" spans="1:79" s="175" customFormat="1" ht="16.5" customHeight="1">
      <c r="A1" s="452" t="s">
        <v>1071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  <c r="AD1" s="452"/>
      <c r="AE1" s="452"/>
      <c r="AF1" s="452"/>
      <c r="AG1" s="384"/>
      <c r="AH1" s="384"/>
      <c r="AI1" s="384"/>
      <c r="AJ1" s="384"/>
      <c r="AK1" s="384"/>
      <c r="AL1" s="384"/>
      <c r="AM1" s="384"/>
      <c r="AN1" s="384"/>
      <c r="AO1" s="384"/>
      <c r="AP1" s="384"/>
      <c r="AQ1" s="384"/>
      <c r="AR1" s="384"/>
      <c r="AS1" s="384"/>
      <c r="AT1" s="384"/>
      <c r="AU1" s="384"/>
      <c r="AV1" s="384"/>
      <c r="AW1" s="227"/>
    </row>
    <row r="2" spans="1:79" s="175" customFormat="1" ht="33.75" customHeight="1">
      <c r="A2" s="455" t="s">
        <v>796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455"/>
      <c r="S2" s="455"/>
      <c r="T2" s="455"/>
      <c r="U2" s="455"/>
      <c r="V2" s="455"/>
      <c r="W2" s="455"/>
      <c r="X2" s="455"/>
      <c r="Y2" s="455"/>
      <c r="Z2" s="455"/>
      <c r="AA2" s="455"/>
      <c r="AB2" s="455"/>
      <c r="AC2" s="455"/>
      <c r="AD2" s="455"/>
      <c r="AE2" s="455"/>
      <c r="AF2" s="455"/>
      <c r="AG2" s="455"/>
      <c r="AH2" s="455"/>
      <c r="AI2" s="455"/>
      <c r="AJ2" s="455"/>
      <c r="AK2" s="455"/>
      <c r="AL2" s="455"/>
      <c r="AM2" s="455"/>
      <c r="AN2" s="455"/>
      <c r="AO2" s="455"/>
      <c r="AP2" s="455"/>
      <c r="AQ2" s="455"/>
      <c r="AR2" s="455"/>
      <c r="AS2" s="455"/>
      <c r="AT2" s="455"/>
      <c r="AU2" s="455"/>
      <c r="AV2" s="455"/>
      <c r="AW2" s="228"/>
    </row>
    <row r="3" spans="1:79" s="175" customFormat="1" ht="16.5" customHeight="1">
      <c r="A3" s="384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453" t="s">
        <v>797</v>
      </c>
      <c r="AO3" s="453"/>
      <c r="AP3" s="453"/>
      <c r="AQ3" s="453"/>
      <c r="AR3" s="453"/>
      <c r="AS3" s="453"/>
      <c r="AT3" s="453"/>
      <c r="AU3" s="453"/>
      <c r="AV3" s="453"/>
      <c r="AW3" s="228"/>
    </row>
    <row r="4" spans="1:79" s="175" customFormat="1" ht="63.75" customHeight="1">
      <c r="A4" s="454" t="s">
        <v>1072</v>
      </c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  <c r="R4" s="454"/>
      <c r="S4" s="454"/>
      <c r="T4" s="454"/>
      <c r="U4" s="454"/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4"/>
      <c r="AW4" s="228"/>
    </row>
    <row r="5" spans="1:79" s="175" customFormat="1" ht="16.5" customHeight="1">
      <c r="A5" s="384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 t="s">
        <v>798</v>
      </c>
      <c r="AK5" s="384"/>
      <c r="AL5" s="384"/>
      <c r="AM5" s="384"/>
      <c r="AN5" s="435"/>
      <c r="AO5" s="435"/>
      <c r="AP5" s="435"/>
      <c r="AQ5" s="435"/>
      <c r="AR5" s="435"/>
      <c r="AS5" s="435"/>
      <c r="AT5" s="435"/>
      <c r="AU5" s="435"/>
      <c r="AV5" s="435"/>
      <c r="AW5" s="227"/>
      <c r="BA5" s="242">
        <v>0</v>
      </c>
      <c r="BB5" s="242">
        <v>1</v>
      </c>
      <c r="BC5" s="242">
        <v>2</v>
      </c>
      <c r="BD5" s="242">
        <v>3</v>
      </c>
      <c r="BE5" s="242">
        <v>4</v>
      </c>
      <c r="BF5" s="242">
        <v>5</v>
      </c>
      <c r="BG5" s="242">
        <v>6</v>
      </c>
      <c r="BH5" s="242">
        <v>7</v>
      </c>
      <c r="BI5" s="242">
        <v>8</v>
      </c>
      <c r="BJ5" s="242">
        <v>9</v>
      </c>
      <c r="BK5" s="242">
        <v>10</v>
      </c>
      <c r="BL5" s="242">
        <v>11</v>
      </c>
      <c r="BM5" s="242">
        <v>12</v>
      </c>
      <c r="BN5" s="242">
        <v>13</v>
      </c>
      <c r="BO5" s="242">
        <v>14</v>
      </c>
      <c r="BP5" s="242">
        <v>15</v>
      </c>
      <c r="BQ5" s="242">
        <v>16</v>
      </c>
      <c r="BR5" s="242">
        <v>17</v>
      </c>
      <c r="BS5" s="242">
        <v>18</v>
      </c>
      <c r="BT5" s="242">
        <v>19</v>
      </c>
      <c r="BU5" s="242">
        <v>20</v>
      </c>
      <c r="BV5" s="242">
        <v>21</v>
      </c>
      <c r="BW5" s="242">
        <v>22</v>
      </c>
      <c r="BX5" s="242">
        <v>23</v>
      </c>
      <c r="BY5" s="242">
        <v>24</v>
      </c>
      <c r="BZ5" s="242">
        <v>25</v>
      </c>
      <c r="CA5" s="243">
        <v>26</v>
      </c>
    </row>
    <row r="6" spans="1:79" s="175" customFormat="1" ht="17.25" customHeight="1">
      <c r="A6" s="468" t="s">
        <v>799</v>
      </c>
      <c r="B6" s="468"/>
      <c r="C6" s="468"/>
      <c r="D6" s="468"/>
      <c r="E6" s="468"/>
      <c r="F6" s="468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8"/>
      <c r="R6" s="468"/>
      <c r="S6" s="468"/>
      <c r="T6" s="468"/>
      <c r="U6" s="468"/>
      <c r="V6" s="468"/>
      <c r="W6" s="468"/>
      <c r="X6" s="468"/>
      <c r="Y6" s="468"/>
      <c r="Z6" s="468"/>
      <c r="AA6" s="468"/>
      <c r="AB6" s="468"/>
      <c r="AC6" s="468"/>
      <c r="AD6" s="468"/>
      <c r="AE6" s="468"/>
      <c r="AF6" s="468"/>
      <c r="AG6" s="468"/>
      <c r="AH6" s="468"/>
      <c r="AI6" s="468"/>
      <c r="AJ6" s="468"/>
      <c r="AK6" s="468"/>
      <c r="AL6" s="468"/>
      <c r="AM6" s="468"/>
      <c r="AN6" s="468"/>
      <c r="AO6" s="468"/>
      <c r="AP6" s="468"/>
      <c r="AQ6" s="468"/>
      <c r="AR6" s="468"/>
      <c r="AS6" s="468"/>
      <c r="AT6" s="468"/>
      <c r="AU6" s="468"/>
      <c r="AV6" s="468"/>
      <c r="AW6" s="227"/>
      <c r="BA6" s="244" t="s">
        <v>1004</v>
      </c>
      <c r="BB6" s="245">
        <f>AN5</f>
        <v>0</v>
      </c>
      <c r="BC6" s="245" t="str">
        <f>IF(AB64="","",AB64)</f>
        <v/>
      </c>
      <c r="BD6" s="245" t="str">
        <f>AB65</f>
        <v/>
      </c>
      <c r="BE6" s="245">
        <f>Q60</f>
        <v>0</v>
      </c>
      <c r="BF6" s="244">
        <f>J34</f>
        <v>0</v>
      </c>
      <c r="BG6" s="244" t="s">
        <v>1005</v>
      </c>
      <c r="BH6" s="244" t="s">
        <v>1007</v>
      </c>
      <c r="BI6" s="244" t="s">
        <v>1006</v>
      </c>
      <c r="BJ6" s="246">
        <f>S59</f>
        <v>0</v>
      </c>
      <c r="BK6" s="246">
        <f>AO59</f>
        <v>0</v>
      </c>
      <c r="BL6" s="246">
        <f>주거용!K95</f>
        <v>0</v>
      </c>
      <c r="BM6" s="246">
        <f>주거용!K95</f>
        <v>0</v>
      </c>
      <c r="BN6" s="244">
        <f>O7</f>
        <v>0</v>
      </c>
      <c r="BO6" s="244">
        <f>AK9</f>
        <v>0</v>
      </c>
      <c r="BP6" s="244">
        <f>O9</f>
        <v>0</v>
      </c>
      <c r="BQ6" s="244">
        <f>O8</f>
        <v>0</v>
      </c>
      <c r="BR6" s="244"/>
      <c r="BS6" s="244"/>
      <c r="BT6" s="244">
        <f>O11</f>
        <v>0</v>
      </c>
      <c r="BU6" s="244">
        <f>AK13</f>
        <v>0</v>
      </c>
      <c r="BV6" s="244">
        <f>O13</f>
        <v>0</v>
      </c>
      <c r="BW6" s="244">
        <f>O12</f>
        <v>0</v>
      </c>
      <c r="BX6" s="244"/>
      <c r="BY6" s="244"/>
      <c r="BZ6" s="244" t="str">
        <f>A184</f>
        <v>1. 월차임은 선불로 한다
2.
3.
4.
5.
6
7.
8.</v>
      </c>
      <c r="CA6" s="247" t="str">
        <f>IF(O187="","",O187&amp;" "&amp;O188&amp;" "&amp;AK190)</f>
        <v/>
      </c>
    </row>
    <row r="7" spans="1:79" s="175" customFormat="1" ht="20.25" customHeight="1">
      <c r="A7" s="456" t="s">
        <v>800</v>
      </c>
      <c r="B7" s="457"/>
      <c r="C7" s="457"/>
      <c r="D7" s="457"/>
      <c r="E7" s="457"/>
      <c r="F7" s="457" t="s">
        <v>801</v>
      </c>
      <c r="G7" s="457"/>
      <c r="H7" s="457"/>
      <c r="I7" s="457"/>
      <c r="J7" s="457"/>
      <c r="K7" s="457"/>
      <c r="L7" s="457"/>
      <c r="M7" s="457"/>
      <c r="N7" s="457"/>
      <c r="O7" s="450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P7" s="400" t="s">
        <v>918</v>
      </c>
      <c r="AQ7" s="400"/>
      <c r="AR7" s="400"/>
      <c r="AS7" s="400"/>
      <c r="AT7" s="400"/>
      <c r="AU7" s="400"/>
      <c r="AV7" s="400"/>
      <c r="AW7" s="227"/>
    </row>
    <row r="8" spans="1:79" s="175" customFormat="1" ht="30" customHeight="1">
      <c r="A8" s="456"/>
      <c r="B8" s="457"/>
      <c r="C8" s="457"/>
      <c r="D8" s="457"/>
      <c r="E8" s="457"/>
      <c r="F8" s="483" t="s">
        <v>875</v>
      </c>
      <c r="G8" s="483"/>
      <c r="H8" s="483"/>
      <c r="I8" s="483"/>
      <c r="J8" s="483"/>
      <c r="K8" s="483"/>
      <c r="L8" s="483"/>
      <c r="M8" s="483"/>
      <c r="N8" s="483"/>
      <c r="O8" s="470"/>
      <c r="P8" s="470"/>
      <c r="Q8" s="470"/>
      <c r="R8" s="470"/>
      <c r="S8" s="470"/>
      <c r="T8" s="470"/>
      <c r="U8" s="470"/>
      <c r="V8" s="470"/>
      <c r="W8" s="470"/>
      <c r="X8" s="470"/>
      <c r="Y8" s="470"/>
      <c r="Z8" s="470"/>
      <c r="AA8" s="470"/>
      <c r="AB8" s="470"/>
      <c r="AC8" s="470"/>
      <c r="AD8" s="470"/>
      <c r="AE8" s="470"/>
      <c r="AF8" s="470"/>
      <c r="AG8" s="470"/>
      <c r="AH8" s="470"/>
      <c r="AI8" s="470"/>
      <c r="AJ8" s="470"/>
      <c r="AK8" s="470"/>
      <c r="AL8" s="470"/>
      <c r="AM8" s="470"/>
      <c r="AN8" s="470"/>
      <c r="AO8" s="470"/>
      <c r="AP8" s="470"/>
      <c r="AQ8" s="470"/>
      <c r="AR8" s="470"/>
      <c r="AS8" s="470"/>
      <c r="AT8" s="470"/>
      <c r="AU8" s="470"/>
      <c r="AV8" s="471"/>
      <c r="AW8" s="227"/>
    </row>
    <row r="9" spans="1:79" s="175" customFormat="1" ht="20.25" customHeight="1">
      <c r="A9" s="456"/>
      <c r="B9" s="457"/>
      <c r="C9" s="457"/>
      <c r="D9" s="457"/>
      <c r="E9" s="457"/>
      <c r="F9" s="431" t="s">
        <v>11</v>
      </c>
      <c r="G9" s="431"/>
      <c r="H9" s="431"/>
      <c r="I9" s="431"/>
      <c r="J9" s="431"/>
      <c r="K9" s="431"/>
      <c r="L9" s="431"/>
      <c r="M9" s="431"/>
      <c r="N9" s="431"/>
      <c r="O9" s="462"/>
      <c r="P9" s="462"/>
      <c r="Q9" s="462"/>
      <c r="R9" s="462"/>
      <c r="S9" s="462"/>
      <c r="T9" s="462"/>
      <c r="U9" s="462"/>
      <c r="V9" s="462"/>
      <c r="W9" s="462"/>
      <c r="X9" s="462"/>
      <c r="Y9" s="462"/>
      <c r="Z9" s="462"/>
      <c r="AA9" s="462"/>
      <c r="AB9" s="462"/>
      <c r="AC9" s="462"/>
      <c r="AD9" s="462"/>
      <c r="AE9" s="462"/>
      <c r="AF9" s="462"/>
      <c r="AG9" s="457" t="s">
        <v>805</v>
      </c>
      <c r="AH9" s="457"/>
      <c r="AI9" s="457"/>
      <c r="AJ9" s="457"/>
      <c r="AK9" s="462"/>
      <c r="AL9" s="462"/>
      <c r="AM9" s="462"/>
      <c r="AN9" s="462"/>
      <c r="AO9" s="462"/>
      <c r="AP9" s="462"/>
      <c r="AQ9" s="462"/>
      <c r="AR9" s="462"/>
      <c r="AS9" s="462"/>
      <c r="AT9" s="462"/>
      <c r="AU9" s="462"/>
      <c r="AV9" s="450"/>
      <c r="AW9" s="227"/>
    </row>
    <row r="10" spans="1:79" s="175" customFormat="1" ht="30" customHeight="1">
      <c r="A10" s="456"/>
      <c r="B10" s="457"/>
      <c r="C10" s="457"/>
      <c r="D10" s="457"/>
      <c r="E10" s="457"/>
      <c r="F10" s="463" t="s">
        <v>802</v>
      </c>
      <c r="G10" s="463"/>
      <c r="H10" s="463"/>
      <c r="I10" s="463"/>
      <c r="J10" s="463"/>
      <c r="K10" s="463"/>
      <c r="L10" s="463"/>
      <c r="M10" s="463"/>
      <c r="N10" s="463"/>
      <c r="O10" s="462"/>
      <c r="P10" s="462"/>
      <c r="Q10" s="462"/>
      <c r="R10" s="462"/>
      <c r="S10" s="462"/>
      <c r="T10" s="462"/>
      <c r="U10" s="462"/>
      <c r="V10" s="462"/>
      <c r="W10" s="462"/>
      <c r="X10" s="462"/>
      <c r="Y10" s="462"/>
      <c r="Z10" s="462"/>
      <c r="AA10" s="462"/>
      <c r="AB10" s="462"/>
      <c r="AC10" s="462"/>
      <c r="AD10" s="462"/>
      <c r="AE10" s="462"/>
      <c r="AF10" s="462"/>
      <c r="AG10" s="462"/>
      <c r="AH10" s="462"/>
      <c r="AI10" s="462"/>
      <c r="AJ10" s="462"/>
      <c r="AK10" s="462"/>
      <c r="AL10" s="462"/>
      <c r="AM10" s="462"/>
      <c r="AN10" s="462"/>
      <c r="AO10" s="462"/>
      <c r="AP10" s="462"/>
      <c r="AQ10" s="462"/>
      <c r="AR10" s="462"/>
      <c r="AS10" s="462"/>
      <c r="AT10" s="462"/>
      <c r="AU10" s="462"/>
      <c r="AV10" s="450"/>
      <c r="AW10" s="227"/>
    </row>
    <row r="11" spans="1:79" s="175" customFormat="1" ht="20.25" customHeight="1">
      <c r="A11" s="456" t="s">
        <v>667</v>
      </c>
      <c r="B11" s="457"/>
      <c r="C11" s="457"/>
      <c r="D11" s="457"/>
      <c r="E11" s="457"/>
      <c r="F11" s="457" t="s">
        <v>803</v>
      </c>
      <c r="G11" s="457"/>
      <c r="H11" s="457"/>
      <c r="I11" s="457"/>
      <c r="J11" s="457"/>
      <c r="K11" s="457"/>
      <c r="L11" s="457"/>
      <c r="M11" s="457"/>
      <c r="N11" s="457"/>
      <c r="O11" s="450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  <c r="AD11" s="451"/>
      <c r="AE11" s="451"/>
      <c r="AF11" s="451"/>
      <c r="AG11" s="451"/>
      <c r="AH11" s="451"/>
      <c r="AI11" s="451"/>
      <c r="AJ11" s="451"/>
      <c r="AK11" s="451"/>
      <c r="AL11" s="451"/>
      <c r="AM11" s="451"/>
      <c r="AN11" s="451"/>
      <c r="AO11" s="451"/>
      <c r="AP11" s="400" t="s">
        <v>919</v>
      </c>
      <c r="AQ11" s="400"/>
      <c r="AR11" s="400"/>
      <c r="AS11" s="400"/>
      <c r="AT11" s="400"/>
      <c r="AU11" s="400"/>
      <c r="AV11" s="400"/>
      <c r="AW11" s="227"/>
    </row>
    <row r="12" spans="1:79" s="175" customFormat="1" ht="29.25" customHeight="1">
      <c r="A12" s="456"/>
      <c r="B12" s="457"/>
      <c r="C12" s="457"/>
      <c r="D12" s="457"/>
      <c r="E12" s="457"/>
      <c r="F12" s="460" t="s">
        <v>804</v>
      </c>
      <c r="G12" s="461"/>
      <c r="H12" s="461"/>
      <c r="I12" s="461"/>
      <c r="J12" s="461"/>
      <c r="K12" s="461"/>
      <c r="L12" s="461"/>
      <c r="M12" s="461"/>
      <c r="N12" s="461"/>
      <c r="O12" s="481"/>
      <c r="P12" s="481"/>
      <c r="Q12" s="481"/>
      <c r="R12" s="481"/>
      <c r="S12" s="481"/>
      <c r="T12" s="481"/>
      <c r="U12" s="481"/>
      <c r="V12" s="481"/>
      <c r="W12" s="481"/>
      <c r="X12" s="481"/>
      <c r="Y12" s="481"/>
      <c r="Z12" s="481"/>
      <c r="AA12" s="481"/>
      <c r="AB12" s="481"/>
      <c r="AC12" s="481"/>
      <c r="AD12" s="481"/>
      <c r="AE12" s="481"/>
      <c r="AF12" s="481"/>
      <c r="AG12" s="481"/>
      <c r="AH12" s="481"/>
      <c r="AI12" s="481"/>
      <c r="AJ12" s="481"/>
      <c r="AK12" s="481"/>
      <c r="AL12" s="481"/>
      <c r="AM12" s="481"/>
      <c r="AN12" s="481"/>
      <c r="AO12" s="481"/>
      <c r="AP12" s="481"/>
      <c r="AQ12" s="481"/>
      <c r="AR12" s="481"/>
      <c r="AS12" s="481"/>
      <c r="AT12" s="481"/>
      <c r="AU12" s="481"/>
      <c r="AV12" s="482"/>
      <c r="AW12" s="227"/>
    </row>
    <row r="13" spans="1:79" s="175" customFormat="1" ht="20.25" customHeight="1">
      <c r="A13" s="456"/>
      <c r="B13" s="457"/>
      <c r="C13" s="457"/>
      <c r="D13" s="457"/>
      <c r="E13" s="457"/>
      <c r="F13" s="431" t="s">
        <v>11</v>
      </c>
      <c r="G13" s="431"/>
      <c r="H13" s="431"/>
      <c r="I13" s="431"/>
      <c r="J13" s="431"/>
      <c r="K13" s="431"/>
      <c r="L13" s="431"/>
      <c r="M13" s="431"/>
      <c r="N13" s="431"/>
      <c r="O13" s="462"/>
      <c r="P13" s="462"/>
      <c r="Q13" s="462"/>
      <c r="R13" s="462"/>
      <c r="S13" s="462"/>
      <c r="T13" s="462"/>
      <c r="U13" s="462"/>
      <c r="V13" s="462"/>
      <c r="W13" s="462"/>
      <c r="X13" s="462"/>
      <c r="Y13" s="462"/>
      <c r="Z13" s="462"/>
      <c r="AA13" s="462"/>
      <c r="AB13" s="462"/>
      <c r="AC13" s="462"/>
      <c r="AD13" s="462"/>
      <c r="AE13" s="462"/>
      <c r="AF13" s="462"/>
      <c r="AG13" s="457" t="s">
        <v>805</v>
      </c>
      <c r="AH13" s="457"/>
      <c r="AI13" s="457"/>
      <c r="AJ13" s="457"/>
      <c r="AK13" s="462"/>
      <c r="AL13" s="462"/>
      <c r="AM13" s="462"/>
      <c r="AN13" s="462"/>
      <c r="AO13" s="462"/>
      <c r="AP13" s="462"/>
      <c r="AQ13" s="462"/>
      <c r="AR13" s="462"/>
      <c r="AS13" s="462"/>
      <c r="AT13" s="462"/>
      <c r="AU13" s="462"/>
      <c r="AV13" s="450"/>
      <c r="AW13" s="227"/>
    </row>
    <row r="14" spans="1:79" s="175" customFormat="1" ht="10.5" customHeight="1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227"/>
    </row>
    <row r="15" spans="1:79" s="175" customFormat="1" ht="19.5" customHeight="1">
      <c r="A15" s="469" t="s">
        <v>917</v>
      </c>
      <c r="B15" s="469"/>
      <c r="C15" s="469"/>
      <c r="D15" s="469"/>
      <c r="E15" s="469"/>
      <c r="F15" s="469"/>
      <c r="G15" s="469"/>
      <c r="H15" s="469"/>
      <c r="I15" s="469"/>
      <c r="J15" s="469"/>
      <c r="K15" s="469"/>
      <c r="L15" s="469"/>
      <c r="M15" s="469"/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  <c r="AD15" s="469"/>
      <c r="AE15" s="469"/>
      <c r="AF15" s="469"/>
      <c r="AG15" s="469"/>
      <c r="AH15" s="469"/>
      <c r="AI15" s="469"/>
      <c r="AJ15" s="469"/>
      <c r="AK15" s="469"/>
      <c r="AL15" s="469"/>
      <c r="AM15" s="469"/>
      <c r="AN15" s="469"/>
      <c r="AO15" s="469"/>
      <c r="AP15" s="469"/>
      <c r="AQ15" s="469"/>
      <c r="AR15" s="469"/>
      <c r="AS15" s="469"/>
      <c r="AT15" s="469"/>
      <c r="AU15" s="469"/>
      <c r="AV15" s="469"/>
      <c r="AW15" s="227"/>
    </row>
    <row r="16" spans="1:79" s="175" customFormat="1" ht="20.25" customHeight="1">
      <c r="A16" s="458" t="s">
        <v>809</v>
      </c>
      <c r="B16" s="459"/>
      <c r="C16" s="459"/>
      <c r="D16" s="459"/>
      <c r="E16" s="459"/>
      <c r="F16" s="425" t="s">
        <v>806</v>
      </c>
      <c r="G16" s="426"/>
      <c r="H16" s="426"/>
      <c r="I16" s="426"/>
      <c r="J16" s="426"/>
      <c r="K16" s="426"/>
      <c r="L16" s="426"/>
      <c r="M16" s="426"/>
      <c r="N16" s="427"/>
      <c r="O16" s="409" t="str">
        <f>IF([3]중개사무소정보!$C$5="","",[3]중개사무소정보!$C$5)</f>
        <v>원주랜드공인중개사사무소</v>
      </c>
      <c r="P16" s="410"/>
      <c r="Q16" s="410"/>
      <c r="R16" s="410"/>
      <c r="S16" s="410"/>
      <c r="T16" s="410"/>
      <c r="U16" s="410"/>
      <c r="V16" s="410"/>
      <c r="W16" s="410"/>
      <c r="X16" s="410"/>
      <c r="Y16" s="410"/>
      <c r="Z16" s="410"/>
      <c r="AA16" s="410"/>
      <c r="AB16" s="410"/>
      <c r="AC16" s="410"/>
      <c r="AD16" s="410"/>
      <c r="AE16" s="410"/>
      <c r="AF16" s="410"/>
      <c r="AG16" s="410"/>
      <c r="AH16" s="410"/>
      <c r="AI16" s="410"/>
      <c r="AJ16" s="410"/>
      <c r="AK16" s="410"/>
      <c r="AL16" s="410"/>
      <c r="AM16" s="410"/>
      <c r="AN16" s="410"/>
      <c r="AO16" s="410"/>
      <c r="AP16" s="410"/>
      <c r="AQ16" s="410"/>
      <c r="AR16" s="410"/>
      <c r="AS16" s="410"/>
      <c r="AT16" s="410"/>
      <c r="AU16" s="410"/>
      <c r="AV16" s="410"/>
      <c r="AW16" s="227"/>
    </row>
    <row r="17" spans="1:49" s="175" customFormat="1" ht="20.25" customHeight="1">
      <c r="A17" s="458"/>
      <c r="B17" s="459"/>
      <c r="C17" s="459"/>
      <c r="D17" s="459"/>
      <c r="E17" s="459"/>
      <c r="F17" s="457" t="s">
        <v>807</v>
      </c>
      <c r="G17" s="457"/>
      <c r="H17" s="457"/>
      <c r="I17" s="457"/>
      <c r="J17" s="457"/>
      <c r="K17" s="457"/>
      <c r="L17" s="457"/>
      <c r="M17" s="457"/>
      <c r="N17" s="457"/>
      <c r="O17" s="408" t="str">
        <f>IF([3]중개사무소정보!$C$2="","",[3]중개사무소정보!$C$2)</f>
        <v>이용훈</v>
      </c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  <c r="AG17" s="408"/>
      <c r="AH17" s="408"/>
      <c r="AI17" s="408"/>
      <c r="AJ17" s="408"/>
      <c r="AK17" s="408"/>
      <c r="AL17" s="408"/>
      <c r="AM17" s="408"/>
      <c r="AN17" s="408"/>
      <c r="AO17" s="409"/>
      <c r="AP17" s="400" t="s">
        <v>991</v>
      </c>
      <c r="AQ17" s="400"/>
      <c r="AR17" s="400"/>
      <c r="AS17" s="400"/>
      <c r="AT17" s="400"/>
      <c r="AU17" s="400"/>
      <c r="AV17" s="400"/>
      <c r="AW17" s="227"/>
    </row>
    <row r="18" spans="1:49" s="175" customFormat="1" ht="33.75" customHeight="1">
      <c r="A18" s="458"/>
      <c r="B18" s="459"/>
      <c r="C18" s="459"/>
      <c r="D18" s="459"/>
      <c r="E18" s="459"/>
      <c r="F18" s="425" t="s">
        <v>12</v>
      </c>
      <c r="G18" s="426"/>
      <c r="H18" s="426"/>
      <c r="I18" s="426"/>
      <c r="J18" s="426"/>
      <c r="K18" s="426"/>
      <c r="L18" s="426"/>
      <c r="M18" s="426"/>
      <c r="N18" s="427"/>
      <c r="O18" s="433" t="str">
        <f>IF([3]중개사무소정보!$C$6="","",[3]중개사무소정보!$C$6)</f>
        <v>강원도 원주시 흥양로51번길 22-1, 상가동 104호(태장동, 태장주공아파트1단지)</v>
      </c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227"/>
    </row>
    <row r="19" spans="1:49" s="175" customFormat="1" ht="20.25" customHeight="1">
      <c r="A19" s="458"/>
      <c r="B19" s="459"/>
      <c r="C19" s="459"/>
      <c r="D19" s="459"/>
      <c r="E19" s="459"/>
      <c r="F19" s="425" t="s">
        <v>808</v>
      </c>
      <c r="G19" s="426"/>
      <c r="H19" s="426"/>
      <c r="I19" s="426"/>
      <c r="J19" s="426"/>
      <c r="K19" s="426"/>
      <c r="L19" s="426"/>
      <c r="M19" s="426"/>
      <c r="N19" s="427"/>
      <c r="O19" s="409" t="str">
        <f>IF([3]중개사무소정보!$C$3="","",[3]중개사무소정보!$C$3)</f>
        <v>42130-2015-00085</v>
      </c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32"/>
      <c r="AG19" s="457" t="s">
        <v>805</v>
      </c>
      <c r="AH19" s="457"/>
      <c r="AI19" s="457"/>
      <c r="AJ19" s="457"/>
      <c r="AK19" s="408" t="str">
        <f>IF([3]중개사무소정보!$C$4="","",[3]중개사무소정보!$C$4)</f>
        <v>033-733-6114</v>
      </c>
      <c r="AL19" s="408"/>
      <c r="AM19" s="408"/>
      <c r="AN19" s="408"/>
      <c r="AO19" s="408"/>
      <c r="AP19" s="408"/>
      <c r="AQ19" s="408"/>
      <c r="AR19" s="408"/>
      <c r="AS19" s="408"/>
      <c r="AT19" s="408"/>
      <c r="AU19" s="408"/>
      <c r="AV19" s="409"/>
      <c r="AW19" s="227"/>
    </row>
    <row r="20" spans="1:49" s="175" customFormat="1" ht="18" customHeight="1">
      <c r="A20" s="428"/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28"/>
      <c r="AF20" s="428"/>
      <c r="AG20" s="428"/>
      <c r="AH20" s="428"/>
      <c r="AI20" s="428"/>
      <c r="AJ20" s="428"/>
      <c r="AK20" s="428"/>
      <c r="AL20" s="428"/>
      <c r="AM20" s="428"/>
      <c r="AN20" s="428"/>
      <c r="AO20" s="428"/>
      <c r="AP20" s="428"/>
      <c r="AQ20" s="428"/>
      <c r="AR20" s="428"/>
      <c r="AS20" s="428"/>
      <c r="AT20" s="428"/>
      <c r="AU20" s="428"/>
      <c r="AV20" s="428"/>
      <c r="AW20" s="227"/>
    </row>
    <row r="21" spans="1:49" s="175" customFormat="1" ht="21" customHeight="1">
      <c r="A21" s="305" t="s">
        <v>1073</v>
      </c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7"/>
      <c r="AW21" s="229"/>
    </row>
    <row r="22" spans="1:49" s="175" customFormat="1" ht="16.5">
      <c r="A22" s="308"/>
      <c r="B22" s="309"/>
      <c r="C22" s="309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  <c r="AN22" s="309"/>
      <c r="AO22" s="309"/>
      <c r="AP22" s="309"/>
      <c r="AQ22" s="309"/>
      <c r="AR22" s="309"/>
      <c r="AS22" s="309"/>
      <c r="AT22" s="309"/>
      <c r="AU22" s="309"/>
      <c r="AV22" s="310"/>
      <c r="AW22" s="229"/>
    </row>
    <row r="23" spans="1:49" s="175" customFormat="1" ht="16.5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  <c r="AN23" s="309"/>
      <c r="AO23" s="309"/>
      <c r="AP23" s="309"/>
      <c r="AQ23" s="309"/>
      <c r="AR23" s="309"/>
      <c r="AS23" s="309"/>
      <c r="AT23" s="309"/>
      <c r="AU23" s="309"/>
      <c r="AV23" s="310"/>
      <c r="AW23" s="229"/>
    </row>
    <row r="24" spans="1:49" s="175" customFormat="1" ht="43.5" customHeight="1">
      <c r="A24" s="308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  <c r="AN24" s="309"/>
      <c r="AO24" s="309"/>
      <c r="AP24" s="309"/>
      <c r="AQ24" s="309"/>
      <c r="AR24" s="309"/>
      <c r="AS24" s="309"/>
      <c r="AT24" s="309"/>
      <c r="AU24" s="309"/>
      <c r="AV24" s="310"/>
      <c r="AW24" s="229"/>
    </row>
    <row r="25" spans="1:49" s="175" customFormat="1" ht="18" customHeight="1">
      <c r="A25" s="308"/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  <c r="AN25" s="309"/>
      <c r="AO25" s="309"/>
      <c r="AP25" s="309"/>
      <c r="AQ25" s="309"/>
      <c r="AR25" s="309"/>
      <c r="AS25" s="309"/>
      <c r="AT25" s="309"/>
      <c r="AU25" s="309"/>
      <c r="AV25" s="310"/>
      <c r="AW25" s="229"/>
    </row>
    <row r="26" spans="1:49" s="175" customFormat="1" ht="58.5" customHeight="1">
      <c r="A26" s="308"/>
      <c r="B26" s="309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  <c r="AN26" s="309"/>
      <c r="AO26" s="309"/>
      <c r="AP26" s="309"/>
      <c r="AQ26" s="309"/>
      <c r="AR26" s="309"/>
      <c r="AS26" s="309"/>
      <c r="AT26" s="309"/>
      <c r="AU26" s="309"/>
      <c r="AV26" s="310"/>
      <c r="AW26" s="229"/>
    </row>
    <row r="27" spans="1:49" s="175" customFormat="1" ht="21.75" customHeight="1">
      <c r="A27" s="308"/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  <c r="AN27" s="309"/>
      <c r="AO27" s="309"/>
      <c r="AP27" s="309"/>
      <c r="AQ27" s="309"/>
      <c r="AR27" s="309"/>
      <c r="AS27" s="309"/>
      <c r="AT27" s="309"/>
      <c r="AU27" s="309"/>
      <c r="AV27" s="310"/>
      <c r="AW27" s="229"/>
    </row>
    <row r="28" spans="1:49" s="175" customFormat="1" ht="34.5" customHeight="1">
      <c r="A28" s="308"/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  <c r="AN28" s="309"/>
      <c r="AO28" s="309"/>
      <c r="AP28" s="309"/>
      <c r="AQ28" s="309"/>
      <c r="AR28" s="309"/>
      <c r="AS28" s="309"/>
      <c r="AT28" s="309"/>
      <c r="AU28" s="309"/>
      <c r="AV28" s="310"/>
      <c r="AW28" s="229"/>
    </row>
    <row r="29" spans="1:49" s="175" customFormat="1" ht="42" customHeight="1">
      <c r="A29" s="311"/>
      <c r="B29" s="312"/>
      <c r="C29" s="312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2"/>
      <c r="AN29" s="312"/>
      <c r="AO29" s="312"/>
      <c r="AP29" s="312"/>
      <c r="AQ29" s="312"/>
      <c r="AR29" s="312"/>
      <c r="AS29" s="312"/>
      <c r="AT29" s="312"/>
      <c r="AU29" s="312"/>
      <c r="AV29" s="313"/>
      <c r="AW29" s="229"/>
    </row>
    <row r="30" spans="1:49" ht="15.75" customHeight="1">
      <c r="A30" s="422"/>
      <c r="B30" s="422"/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2"/>
      <c r="AE30" s="422"/>
      <c r="AF30" s="422"/>
      <c r="AG30" s="422"/>
      <c r="AH30" s="422"/>
      <c r="AI30" s="422"/>
      <c r="AJ30" s="422"/>
      <c r="AK30" s="422"/>
      <c r="AL30" s="422"/>
      <c r="AM30" s="422"/>
      <c r="AN30" s="422"/>
      <c r="AO30" s="422"/>
      <c r="AP30" s="422"/>
      <c r="AQ30" s="422"/>
      <c r="AR30" s="422"/>
      <c r="AS30" s="422"/>
      <c r="AT30" s="422"/>
      <c r="AU30" s="422"/>
      <c r="AV30" s="422"/>
      <c r="AW30" s="229"/>
    </row>
    <row r="31" spans="1:49" ht="18" customHeight="1">
      <c r="A31" s="442"/>
      <c r="B31" s="442"/>
      <c r="C31" s="442"/>
      <c r="D31" s="442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2"/>
      <c r="AC31" s="442"/>
      <c r="AD31" s="442"/>
      <c r="AE31" s="442"/>
      <c r="AF31" s="442"/>
      <c r="AG31" s="442"/>
      <c r="AH31" s="442"/>
      <c r="AI31" s="442"/>
      <c r="AJ31" s="442"/>
      <c r="AK31" s="442"/>
      <c r="AL31" s="442"/>
      <c r="AM31" s="442"/>
      <c r="AN31" s="443" t="s">
        <v>810</v>
      </c>
      <c r="AO31" s="444"/>
      <c r="AP31" s="444"/>
      <c r="AQ31" s="444"/>
      <c r="AR31" s="444"/>
      <c r="AS31" s="444"/>
      <c r="AT31" s="444"/>
      <c r="AU31" s="444"/>
      <c r="AV31" s="444"/>
      <c r="AW31" s="228"/>
    </row>
    <row r="32" spans="1:49" ht="5.25" customHeight="1">
      <c r="A32" s="421"/>
      <c r="B32" s="421"/>
      <c r="C32" s="421"/>
      <c r="D32" s="421"/>
      <c r="E32" s="421"/>
      <c r="F32" s="421"/>
      <c r="G32" s="421"/>
      <c r="H32" s="421"/>
      <c r="I32" s="421"/>
      <c r="J32" s="421"/>
      <c r="K32" s="421"/>
      <c r="L32" s="421"/>
      <c r="M32" s="421"/>
      <c r="N32" s="421"/>
      <c r="O32" s="421"/>
      <c r="P32" s="421"/>
      <c r="Q32" s="421"/>
      <c r="R32" s="421"/>
      <c r="S32" s="421"/>
      <c r="T32" s="421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  <c r="AE32" s="421"/>
      <c r="AF32" s="421"/>
      <c r="AG32" s="421"/>
      <c r="AH32" s="421"/>
      <c r="AI32" s="421"/>
      <c r="AJ32" s="421"/>
      <c r="AK32" s="421"/>
      <c r="AL32" s="421"/>
      <c r="AM32" s="421"/>
      <c r="AN32" s="421"/>
      <c r="AO32" s="421"/>
      <c r="AP32" s="421"/>
      <c r="AQ32" s="421"/>
      <c r="AR32" s="421"/>
      <c r="AS32" s="421"/>
      <c r="AT32" s="421"/>
      <c r="AU32" s="421"/>
      <c r="AV32" s="421"/>
      <c r="AW32" s="228"/>
    </row>
    <row r="33" spans="1:49" ht="16.5" customHeight="1">
      <c r="A33" s="406" t="s">
        <v>811</v>
      </c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6"/>
      <c r="AG33" s="406"/>
      <c r="AH33" s="406"/>
      <c r="AI33" s="406"/>
      <c r="AJ33" s="406"/>
      <c r="AK33" s="406"/>
      <c r="AL33" s="406"/>
      <c r="AM33" s="406"/>
      <c r="AN33" s="406"/>
      <c r="AO33" s="406"/>
      <c r="AP33" s="406"/>
      <c r="AQ33" s="406"/>
      <c r="AR33" s="406"/>
      <c r="AS33" s="406"/>
      <c r="AT33" s="406"/>
      <c r="AU33" s="406"/>
      <c r="AV33" s="406"/>
      <c r="AW33" s="230"/>
    </row>
    <row r="34" spans="1:49" ht="18" customHeight="1">
      <c r="A34" s="423" t="s">
        <v>812</v>
      </c>
      <c r="B34" s="424"/>
      <c r="C34" s="424"/>
      <c r="D34" s="424"/>
      <c r="E34" s="424"/>
      <c r="F34" s="424"/>
      <c r="G34" s="424"/>
      <c r="H34" s="424"/>
      <c r="I34" s="424"/>
      <c r="J34" s="439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  <c r="AA34" s="440"/>
      <c r="AB34" s="440"/>
      <c r="AC34" s="440"/>
      <c r="AD34" s="440"/>
      <c r="AE34" s="440"/>
      <c r="AF34" s="440"/>
      <c r="AG34" s="440"/>
      <c r="AH34" s="440"/>
      <c r="AI34" s="440"/>
      <c r="AJ34" s="440"/>
      <c r="AK34" s="440"/>
      <c r="AL34" s="440"/>
      <c r="AM34" s="440"/>
      <c r="AN34" s="440"/>
      <c r="AO34" s="440"/>
      <c r="AP34" s="440"/>
      <c r="AQ34" s="440"/>
      <c r="AR34" s="440"/>
      <c r="AS34" s="440"/>
      <c r="AT34" s="440"/>
      <c r="AU34" s="440"/>
      <c r="AV34" s="441"/>
      <c r="AW34" s="230"/>
    </row>
    <row r="35" spans="1:49" ht="18" customHeight="1">
      <c r="A35" s="403" t="s">
        <v>813</v>
      </c>
      <c r="B35" s="403"/>
      <c r="C35" s="403"/>
      <c r="D35" s="403"/>
      <c r="E35" s="403"/>
      <c r="F35" s="403"/>
      <c r="G35" s="403"/>
      <c r="H35" s="403"/>
      <c r="I35" s="403"/>
      <c r="J35" s="415" t="s">
        <v>817</v>
      </c>
      <c r="K35" s="416"/>
      <c r="L35" s="416"/>
      <c r="M35" s="176" t="s">
        <v>818</v>
      </c>
      <c r="N35" s="188" t="s">
        <v>22</v>
      </c>
      <c r="O35" s="177" t="s">
        <v>819</v>
      </c>
      <c r="P35" s="366" t="s">
        <v>820</v>
      </c>
      <c r="Q35" s="366"/>
      <c r="R35" s="366"/>
      <c r="S35" s="366"/>
      <c r="T35" s="176" t="s">
        <v>818</v>
      </c>
      <c r="U35" s="188"/>
      <c r="V35" s="177" t="s">
        <v>819</v>
      </c>
      <c r="W35" s="366" t="s">
        <v>821</v>
      </c>
      <c r="X35" s="366"/>
      <c r="Y35" s="366"/>
      <c r="Z35" s="366"/>
      <c r="AA35" s="366"/>
      <c r="AB35" s="176" t="s">
        <v>818</v>
      </c>
      <c r="AC35" s="188"/>
      <c r="AD35" s="177" t="s">
        <v>819</v>
      </c>
      <c r="AE35" s="366" t="s">
        <v>822</v>
      </c>
      <c r="AF35" s="366"/>
      <c r="AG35" s="366"/>
      <c r="AH35" s="366"/>
      <c r="AI35" s="366"/>
      <c r="AJ35" s="176" t="s">
        <v>818</v>
      </c>
      <c r="AK35" s="188"/>
      <c r="AL35" s="177" t="s">
        <v>819</v>
      </c>
      <c r="AM35" s="366" t="s">
        <v>823</v>
      </c>
      <c r="AN35" s="366"/>
      <c r="AO35" s="366"/>
      <c r="AP35" s="366"/>
      <c r="AQ35" s="366"/>
      <c r="AR35" s="366"/>
      <c r="AS35" s="176" t="s">
        <v>818</v>
      </c>
      <c r="AT35" s="188"/>
      <c r="AU35" s="177" t="s">
        <v>819</v>
      </c>
      <c r="AV35" s="178"/>
      <c r="AW35" s="230"/>
    </row>
    <row r="36" spans="1:49" ht="18" customHeight="1">
      <c r="A36" s="386" t="s">
        <v>816</v>
      </c>
      <c r="B36" s="386"/>
      <c r="C36" s="386"/>
      <c r="D36" s="386"/>
      <c r="E36" s="386"/>
      <c r="F36" s="386"/>
      <c r="G36" s="386"/>
      <c r="H36" s="386"/>
      <c r="I36" s="386"/>
      <c r="J36" s="387"/>
      <c r="K36" s="388"/>
      <c r="L36" s="388"/>
      <c r="M36" s="388"/>
      <c r="N36" s="388"/>
      <c r="O36" s="388"/>
      <c r="P36" s="417"/>
      <c r="Q36" s="403" t="s">
        <v>824</v>
      </c>
      <c r="R36" s="403"/>
      <c r="S36" s="403"/>
      <c r="T36" s="403"/>
      <c r="U36" s="403"/>
      <c r="V36" s="403"/>
      <c r="W36" s="403"/>
      <c r="X36" s="403"/>
      <c r="Y36" s="403"/>
      <c r="Z36" s="403"/>
      <c r="AA36" s="403"/>
      <c r="AB36" s="403"/>
      <c r="AC36" s="403"/>
      <c r="AD36" s="403"/>
      <c r="AE36" s="403"/>
      <c r="AF36" s="403"/>
      <c r="AG36" s="403"/>
      <c r="AH36" s="403"/>
      <c r="AI36" s="403"/>
      <c r="AJ36" s="403"/>
      <c r="AK36" s="403"/>
      <c r="AL36" s="403"/>
      <c r="AM36" s="387"/>
      <c r="AN36" s="388"/>
      <c r="AO36" s="388"/>
      <c r="AP36" s="388"/>
      <c r="AQ36" s="388"/>
      <c r="AR36" s="388"/>
      <c r="AS36" s="388"/>
      <c r="AT36" s="388"/>
      <c r="AU36" s="388"/>
      <c r="AV36" s="417"/>
      <c r="AW36" s="230"/>
    </row>
    <row r="37" spans="1:49" ht="30" customHeight="1">
      <c r="A37" s="386"/>
      <c r="B37" s="386"/>
      <c r="C37" s="386"/>
      <c r="D37" s="386"/>
      <c r="E37" s="386"/>
      <c r="F37" s="386"/>
      <c r="G37" s="386"/>
      <c r="H37" s="386"/>
      <c r="I37" s="386"/>
      <c r="J37" s="418" t="s">
        <v>884</v>
      </c>
      <c r="K37" s="419"/>
      <c r="L37" s="419"/>
      <c r="M37" s="419"/>
      <c r="N37" s="419"/>
      <c r="O37" s="419"/>
      <c r="P37" s="420"/>
      <c r="Q37" s="403" t="s">
        <v>825</v>
      </c>
      <c r="R37" s="403"/>
      <c r="S37" s="403"/>
      <c r="T37" s="403"/>
      <c r="U37" s="403"/>
      <c r="V37" s="403"/>
      <c r="W37" s="403"/>
      <c r="X37" s="403"/>
      <c r="Y37" s="403"/>
      <c r="Z37" s="403"/>
      <c r="AA37" s="386" t="s">
        <v>826</v>
      </c>
      <c r="AB37" s="386"/>
      <c r="AC37" s="386"/>
      <c r="AD37" s="386"/>
      <c r="AE37" s="386"/>
      <c r="AF37" s="386"/>
      <c r="AG37" s="386"/>
      <c r="AH37" s="386"/>
      <c r="AI37" s="386"/>
      <c r="AJ37" s="386"/>
      <c r="AK37" s="386"/>
      <c r="AL37" s="386"/>
      <c r="AM37" s="418" t="s">
        <v>885</v>
      </c>
      <c r="AN37" s="419"/>
      <c r="AO37" s="419"/>
      <c r="AP37" s="419"/>
      <c r="AQ37" s="419"/>
      <c r="AR37" s="419"/>
      <c r="AS37" s="419"/>
      <c r="AT37" s="419"/>
      <c r="AU37" s="419"/>
      <c r="AV37" s="420"/>
      <c r="AW37" s="230"/>
    </row>
    <row r="38" spans="1:49" ht="18" customHeight="1">
      <c r="A38" s="386"/>
      <c r="B38" s="386"/>
      <c r="C38" s="386"/>
      <c r="D38" s="386"/>
      <c r="E38" s="386"/>
      <c r="F38" s="386"/>
      <c r="G38" s="386"/>
      <c r="H38" s="386"/>
      <c r="I38" s="38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/>
      <c r="V38" s="436"/>
      <c r="W38" s="436"/>
      <c r="X38" s="436"/>
      <c r="Y38" s="436"/>
      <c r="Z38" s="436"/>
      <c r="AA38" s="436"/>
      <c r="AB38" s="436"/>
      <c r="AC38" s="436"/>
      <c r="AD38" s="436"/>
      <c r="AE38" s="436"/>
      <c r="AF38" s="436"/>
      <c r="AG38" s="436"/>
      <c r="AH38" s="436"/>
      <c r="AI38" s="436"/>
      <c r="AJ38" s="436"/>
      <c r="AK38" s="436"/>
      <c r="AL38" s="436"/>
      <c r="AM38" s="437">
        <f>SUM(J38:AL38)</f>
        <v>0</v>
      </c>
      <c r="AN38" s="437"/>
      <c r="AO38" s="437"/>
      <c r="AP38" s="437"/>
      <c r="AQ38" s="437"/>
      <c r="AR38" s="437"/>
      <c r="AS38" s="437"/>
      <c r="AT38" s="437"/>
      <c r="AU38" s="437"/>
      <c r="AV38" s="437"/>
      <c r="AW38" s="230"/>
    </row>
    <row r="39" spans="1:49" ht="18" customHeight="1">
      <c r="A39" s="403" t="s">
        <v>814</v>
      </c>
      <c r="B39" s="403"/>
      <c r="C39" s="403"/>
      <c r="D39" s="403"/>
      <c r="E39" s="403"/>
      <c r="F39" s="403"/>
      <c r="G39" s="403"/>
      <c r="H39" s="403"/>
      <c r="I39" s="403"/>
      <c r="J39" s="446" t="s">
        <v>828</v>
      </c>
      <c r="K39" s="447"/>
      <c r="L39" s="447"/>
      <c r="M39" s="447"/>
      <c r="N39" s="179" t="s">
        <v>818</v>
      </c>
      <c r="O39" s="187"/>
      <c r="P39" s="183" t="s">
        <v>819</v>
      </c>
      <c r="Q39" s="218" t="s">
        <v>923</v>
      </c>
      <c r="R39" s="218"/>
      <c r="S39" s="218"/>
      <c r="T39" s="218"/>
      <c r="U39" s="218"/>
      <c r="V39" s="218"/>
      <c r="W39" s="218"/>
      <c r="X39" s="218"/>
      <c r="Y39" s="218" t="s">
        <v>924</v>
      </c>
      <c r="Z39" s="219"/>
      <c r="AA39" s="387" t="s">
        <v>830</v>
      </c>
      <c r="AB39" s="388"/>
      <c r="AC39" s="179" t="s">
        <v>818</v>
      </c>
      <c r="AD39" s="129"/>
      <c r="AE39" s="181" t="s">
        <v>819</v>
      </c>
      <c r="AF39" s="386" t="s">
        <v>832</v>
      </c>
      <c r="AG39" s="403"/>
      <c r="AH39" s="403"/>
      <c r="AI39" s="403"/>
      <c r="AJ39" s="403"/>
      <c r="AK39" s="403"/>
      <c r="AL39" s="403"/>
      <c r="AM39" s="472"/>
      <c r="AN39" s="473"/>
      <c r="AO39" s="473"/>
      <c r="AP39" s="473"/>
      <c r="AQ39" s="473"/>
      <c r="AR39" s="473"/>
      <c r="AS39" s="473"/>
      <c r="AT39" s="473"/>
      <c r="AU39" s="473"/>
      <c r="AV39" s="474"/>
      <c r="AW39" s="230"/>
    </row>
    <row r="40" spans="1:49" ht="18" customHeight="1">
      <c r="A40" s="403"/>
      <c r="B40" s="403"/>
      <c r="C40" s="403"/>
      <c r="D40" s="403"/>
      <c r="E40" s="403"/>
      <c r="F40" s="403"/>
      <c r="G40" s="403"/>
      <c r="H40" s="403"/>
      <c r="I40" s="403"/>
      <c r="J40" s="448" t="s">
        <v>829</v>
      </c>
      <c r="K40" s="449"/>
      <c r="L40" s="449"/>
      <c r="M40" s="449"/>
      <c r="N40" s="180" t="s">
        <v>818</v>
      </c>
      <c r="O40" s="189"/>
      <c r="P40" s="211" t="s">
        <v>819</v>
      </c>
      <c r="Q40" s="220" t="s">
        <v>923</v>
      </c>
      <c r="R40" s="220"/>
      <c r="S40" s="220"/>
      <c r="T40" s="220"/>
      <c r="U40" s="220"/>
      <c r="V40" s="220"/>
      <c r="W40" s="220"/>
      <c r="X40" s="220"/>
      <c r="Y40" s="220" t="s">
        <v>924</v>
      </c>
      <c r="Z40" s="221"/>
      <c r="AA40" s="445" t="s">
        <v>831</v>
      </c>
      <c r="AB40" s="383"/>
      <c r="AC40" s="180" t="s">
        <v>818</v>
      </c>
      <c r="AD40" s="189"/>
      <c r="AE40" s="182" t="s">
        <v>819</v>
      </c>
      <c r="AF40" s="403"/>
      <c r="AG40" s="403"/>
      <c r="AH40" s="403"/>
      <c r="AI40" s="403"/>
      <c r="AJ40" s="403"/>
      <c r="AK40" s="403"/>
      <c r="AL40" s="403"/>
      <c r="AM40" s="475"/>
      <c r="AN40" s="476"/>
      <c r="AO40" s="476"/>
      <c r="AP40" s="476"/>
      <c r="AQ40" s="476"/>
      <c r="AR40" s="476"/>
      <c r="AS40" s="476"/>
      <c r="AT40" s="476"/>
      <c r="AU40" s="476"/>
      <c r="AV40" s="477"/>
      <c r="AW40" s="230"/>
    </row>
    <row r="41" spans="1:49" ht="18" customHeight="1">
      <c r="A41" s="403"/>
      <c r="B41" s="403"/>
      <c r="C41" s="403"/>
      <c r="D41" s="403"/>
      <c r="E41" s="403"/>
      <c r="F41" s="403"/>
      <c r="G41" s="403"/>
      <c r="H41" s="403"/>
      <c r="I41" s="403"/>
      <c r="J41" s="326" t="s">
        <v>920</v>
      </c>
      <c r="K41" s="327"/>
      <c r="L41" s="327"/>
      <c r="M41" s="327"/>
      <c r="N41" s="327"/>
      <c r="O41" s="327"/>
      <c r="P41" s="327"/>
      <c r="Q41" s="216" t="s">
        <v>921</v>
      </c>
      <c r="R41" s="438"/>
      <c r="S41" s="438"/>
      <c r="T41" s="438"/>
      <c r="U41" s="438"/>
      <c r="V41" s="438"/>
      <c r="W41" s="438"/>
      <c r="X41" s="438"/>
      <c r="Y41" s="438"/>
      <c r="Z41" s="217" t="s">
        <v>922</v>
      </c>
      <c r="AA41" s="418"/>
      <c r="AB41" s="419"/>
      <c r="AC41" s="419"/>
      <c r="AD41" s="419"/>
      <c r="AE41" s="420"/>
      <c r="AF41" s="403"/>
      <c r="AG41" s="403"/>
      <c r="AH41" s="403"/>
      <c r="AI41" s="403"/>
      <c r="AJ41" s="403"/>
      <c r="AK41" s="403"/>
      <c r="AL41" s="403"/>
      <c r="AM41" s="478"/>
      <c r="AN41" s="479"/>
      <c r="AO41" s="479"/>
      <c r="AP41" s="479"/>
      <c r="AQ41" s="479"/>
      <c r="AR41" s="479"/>
      <c r="AS41" s="479"/>
      <c r="AT41" s="479"/>
      <c r="AU41" s="479"/>
      <c r="AV41" s="480"/>
      <c r="AW41" s="230"/>
    </row>
    <row r="42" spans="1:49" s="287" customFormat="1" ht="18" customHeight="1">
      <c r="A42" s="314" t="s">
        <v>1074</v>
      </c>
      <c r="B42" s="315"/>
      <c r="C42" s="315"/>
      <c r="D42" s="315"/>
      <c r="E42" s="315"/>
      <c r="F42" s="315"/>
      <c r="G42" s="315"/>
      <c r="H42" s="315"/>
      <c r="I42" s="316"/>
      <c r="J42" s="320" t="s">
        <v>1075</v>
      </c>
      <c r="K42" s="321"/>
      <c r="L42" s="321"/>
      <c r="M42" s="288" t="s">
        <v>818</v>
      </c>
      <c r="N42" s="289"/>
      <c r="O42" s="286" t="s">
        <v>819</v>
      </c>
      <c r="P42" s="322"/>
      <c r="Q42" s="322"/>
      <c r="R42" s="322"/>
      <c r="S42" s="322"/>
      <c r="T42" s="322"/>
      <c r="U42" s="323"/>
      <c r="V42" s="320" t="s">
        <v>1076</v>
      </c>
      <c r="W42" s="321"/>
      <c r="X42" s="321"/>
      <c r="Y42" s="288" t="s">
        <v>818</v>
      </c>
      <c r="Z42" s="289"/>
      <c r="AA42" s="286" t="s">
        <v>819</v>
      </c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5"/>
      <c r="AW42" s="230"/>
    </row>
    <row r="43" spans="1:49" s="287" customFormat="1" ht="18" customHeight="1">
      <c r="A43" s="317"/>
      <c r="B43" s="318"/>
      <c r="C43" s="318"/>
      <c r="D43" s="318"/>
      <c r="E43" s="318"/>
      <c r="F43" s="318"/>
      <c r="G43" s="318"/>
      <c r="H43" s="318"/>
      <c r="I43" s="319"/>
      <c r="J43" s="326" t="s">
        <v>1077</v>
      </c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27"/>
      <c r="AC43" s="327"/>
      <c r="AD43" s="327"/>
      <c r="AE43" s="327"/>
      <c r="AF43" s="327"/>
      <c r="AG43" s="327"/>
      <c r="AH43" s="327"/>
      <c r="AI43" s="327"/>
      <c r="AJ43" s="327"/>
      <c r="AK43" s="327"/>
      <c r="AL43" s="327"/>
      <c r="AM43" s="327"/>
      <c r="AN43" s="327"/>
      <c r="AO43" s="327"/>
      <c r="AP43" s="327"/>
      <c r="AQ43" s="327"/>
      <c r="AR43" s="327"/>
      <c r="AS43" s="327"/>
      <c r="AT43" s="327"/>
      <c r="AU43" s="327"/>
      <c r="AV43" s="328"/>
      <c r="AW43" s="230"/>
    </row>
    <row r="44" spans="1:49" ht="41.25" customHeight="1">
      <c r="A44" s="411" t="s">
        <v>815</v>
      </c>
      <c r="B44" s="412"/>
      <c r="C44" s="412"/>
      <c r="D44" s="412"/>
      <c r="E44" s="412"/>
      <c r="F44" s="412"/>
      <c r="G44" s="412"/>
      <c r="H44" s="412"/>
      <c r="I44" s="412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91"/>
      <c r="AB44" s="391"/>
      <c r="AC44" s="391"/>
      <c r="AD44" s="391"/>
      <c r="AE44" s="391"/>
      <c r="AF44" s="391"/>
      <c r="AG44" s="391"/>
      <c r="AH44" s="391"/>
      <c r="AI44" s="391"/>
      <c r="AJ44" s="391"/>
      <c r="AK44" s="391"/>
      <c r="AL44" s="391"/>
      <c r="AM44" s="391"/>
      <c r="AN44" s="391"/>
      <c r="AO44" s="391"/>
      <c r="AP44" s="391"/>
      <c r="AQ44" s="391"/>
      <c r="AR44" s="391"/>
      <c r="AS44" s="391"/>
      <c r="AT44" s="391"/>
      <c r="AU44" s="391"/>
      <c r="AV44" s="391"/>
      <c r="AW44" s="230"/>
    </row>
    <row r="45" spans="1:49" ht="18" customHeight="1">
      <c r="A45" s="386" t="s">
        <v>925</v>
      </c>
      <c r="B45" s="403"/>
      <c r="C45" s="403"/>
      <c r="D45" s="403"/>
      <c r="E45" s="403"/>
      <c r="F45" s="403"/>
      <c r="G45" s="403"/>
      <c r="H45" s="403"/>
      <c r="I45" s="403"/>
      <c r="J45" s="387" t="s">
        <v>833</v>
      </c>
      <c r="K45" s="388"/>
      <c r="L45" s="388"/>
      <c r="M45" s="179" t="s">
        <v>818</v>
      </c>
      <c r="N45" s="187"/>
      <c r="O45" s="183" t="s">
        <v>819</v>
      </c>
      <c r="P45" s="389"/>
      <c r="Q45" s="389"/>
      <c r="R45" s="389"/>
      <c r="S45" s="389"/>
      <c r="T45" s="389"/>
      <c r="U45" s="390"/>
      <c r="V45" s="387" t="s">
        <v>834</v>
      </c>
      <c r="W45" s="388"/>
      <c r="X45" s="388"/>
      <c r="Y45" s="179" t="s">
        <v>818</v>
      </c>
      <c r="Z45" s="187"/>
      <c r="AA45" s="183" t="s">
        <v>819</v>
      </c>
      <c r="AB45" s="392"/>
      <c r="AC45" s="392"/>
      <c r="AD45" s="392"/>
      <c r="AE45" s="392"/>
      <c r="AF45" s="392"/>
      <c r="AG45" s="392"/>
      <c r="AH45" s="392"/>
      <c r="AI45" s="392"/>
      <c r="AJ45" s="392"/>
      <c r="AK45" s="392"/>
      <c r="AL45" s="392"/>
      <c r="AM45" s="392"/>
      <c r="AN45" s="392"/>
      <c r="AO45" s="392"/>
      <c r="AP45" s="392"/>
      <c r="AQ45" s="392"/>
      <c r="AR45" s="392"/>
      <c r="AS45" s="392"/>
      <c r="AT45" s="392"/>
      <c r="AU45" s="392"/>
      <c r="AV45" s="393"/>
      <c r="AW45" s="231"/>
    </row>
    <row r="46" spans="1:49" ht="18" customHeight="1">
      <c r="A46" s="403"/>
      <c r="B46" s="403"/>
      <c r="C46" s="403"/>
      <c r="D46" s="403"/>
      <c r="E46" s="403"/>
      <c r="F46" s="403"/>
      <c r="G46" s="403"/>
      <c r="H46" s="403"/>
      <c r="I46" s="403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94" t="s">
        <v>926</v>
      </c>
      <c r="W46" s="407"/>
      <c r="X46" s="407"/>
      <c r="Y46" s="407"/>
      <c r="Z46" s="407"/>
      <c r="AA46" s="407"/>
      <c r="AB46" s="407"/>
      <c r="AC46" s="407"/>
      <c r="AD46" s="407"/>
      <c r="AE46" s="407"/>
      <c r="AF46" s="407"/>
      <c r="AG46" s="407"/>
      <c r="AH46" s="407"/>
      <c r="AI46" s="407"/>
      <c r="AJ46" s="407"/>
      <c r="AK46" s="486"/>
      <c r="AL46" s="486"/>
      <c r="AM46" s="486"/>
      <c r="AN46" s="486"/>
      <c r="AO46" s="486"/>
      <c r="AP46" s="486"/>
      <c r="AQ46" s="486"/>
      <c r="AR46" s="486"/>
      <c r="AS46" s="486"/>
      <c r="AT46" s="486"/>
      <c r="AU46" s="377"/>
      <c r="AV46" s="378"/>
      <c r="AW46" s="231"/>
    </row>
    <row r="47" spans="1:49" ht="18" customHeight="1">
      <c r="A47" s="403"/>
      <c r="B47" s="403"/>
      <c r="C47" s="403"/>
      <c r="D47" s="403"/>
      <c r="E47" s="403"/>
      <c r="F47" s="403"/>
      <c r="G47" s="403"/>
      <c r="H47" s="403"/>
      <c r="I47" s="403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94" t="s">
        <v>835</v>
      </c>
      <c r="W47" s="395"/>
      <c r="X47" s="395"/>
      <c r="Y47" s="395"/>
      <c r="Z47" s="395"/>
      <c r="AA47" s="395"/>
      <c r="AB47" s="395"/>
      <c r="AC47" s="395"/>
      <c r="AD47" s="379"/>
      <c r="AE47" s="379"/>
      <c r="AF47" s="379"/>
      <c r="AG47" s="379"/>
      <c r="AH47" s="379"/>
      <c r="AI47" s="379"/>
      <c r="AJ47" s="379"/>
      <c r="AK47" s="379"/>
      <c r="AL47" s="379"/>
      <c r="AM47" s="379"/>
      <c r="AN47" s="379"/>
      <c r="AO47" s="379"/>
      <c r="AP47" s="379"/>
      <c r="AQ47" s="379"/>
      <c r="AR47" s="379"/>
      <c r="AS47" s="379"/>
      <c r="AT47" s="379"/>
      <c r="AU47" s="380"/>
      <c r="AV47" s="381"/>
      <c r="AW47" s="231"/>
    </row>
    <row r="48" spans="1:49" ht="18" customHeight="1">
      <c r="A48" s="403"/>
      <c r="B48" s="403"/>
      <c r="C48" s="403"/>
      <c r="D48" s="403"/>
      <c r="E48" s="403"/>
      <c r="F48" s="403"/>
      <c r="G48" s="403"/>
      <c r="H48" s="403"/>
      <c r="I48" s="403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429" t="s">
        <v>836</v>
      </c>
      <c r="W48" s="430"/>
      <c r="X48" s="430"/>
      <c r="Y48" s="430"/>
      <c r="Z48" s="430"/>
      <c r="AA48" s="430"/>
      <c r="AB48" s="430"/>
      <c r="AC48" s="430"/>
      <c r="AD48" s="361"/>
      <c r="AE48" s="361"/>
      <c r="AF48" s="361"/>
      <c r="AG48" s="361"/>
      <c r="AH48" s="361"/>
      <c r="AI48" s="361"/>
      <c r="AJ48" s="361"/>
      <c r="AK48" s="361"/>
      <c r="AL48" s="361"/>
      <c r="AM48" s="361"/>
      <c r="AN48" s="361"/>
      <c r="AO48" s="413"/>
      <c r="AP48" s="413"/>
      <c r="AQ48" s="413"/>
      <c r="AR48" s="413"/>
      <c r="AS48" s="413"/>
      <c r="AT48" s="413"/>
      <c r="AU48" s="413"/>
      <c r="AV48" s="414"/>
      <c r="AW48" s="231"/>
    </row>
    <row r="49" spans="1:49" s="215" customFormat="1" ht="21" customHeight="1">
      <c r="A49" s="399" t="s">
        <v>927</v>
      </c>
      <c r="B49" s="400"/>
      <c r="C49" s="400"/>
      <c r="D49" s="400"/>
      <c r="E49" s="400"/>
      <c r="F49" s="400"/>
      <c r="G49" s="400"/>
      <c r="H49" s="400"/>
      <c r="I49" s="401"/>
      <c r="J49" s="365" t="s">
        <v>833</v>
      </c>
      <c r="K49" s="366"/>
      <c r="L49" s="366"/>
      <c r="M49" s="176" t="s">
        <v>818</v>
      </c>
      <c r="N49" s="188"/>
      <c r="O49" s="177" t="s">
        <v>819</v>
      </c>
      <c r="P49" s="209"/>
      <c r="Q49" s="209"/>
      <c r="R49" s="209"/>
      <c r="S49" s="209"/>
      <c r="T49" s="209"/>
      <c r="U49" s="212"/>
      <c r="V49" s="365" t="s">
        <v>834</v>
      </c>
      <c r="W49" s="366"/>
      <c r="X49" s="366"/>
      <c r="Y49" s="176" t="s">
        <v>818</v>
      </c>
      <c r="Z49" s="188"/>
      <c r="AA49" s="177" t="s">
        <v>819</v>
      </c>
      <c r="AB49" s="222"/>
      <c r="AC49" s="22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23"/>
      <c r="AP49" s="223"/>
      <c r="AQ49" s="223"/>
      <c r="AR49" s="223"/>
      <c r="AS49" s="223"/>
      <c r="AT49" s="223"/>
      <c r="AU49" s="223"/>
      <c r="AV49" s="224"/>
      <c r="AW49" s="231"/>
    </row>
    <row r="50" spans="1:49" ht="18" customHeight="1">
      <c r="A50" s="329" t="s">
        <v>1078</v>
      </c>
      <c r="B50" s="330"/>
      <c r="C50" s="330"/>
      <c r="D50" s="330"/>
      <c r="E50" s="330"/>
      <c r="F50" s="330"/>
      <c r="G50" s="330"/>
      <c r="H50" s="330"/>
      <c r="I50" s="331"/>
      <c r="J50" s="320" t="s">
        <v>1079</v>
      </c>
      <c r="K50" s="321"/>
      <c r="L50" s="321"/>
      <c r="M50" s="288" t="s">
        <v>818</v>
      </c>
      <c r="N50" s="289"/>
      <c r="O50" s="286" t="s">
        <v>819</v>
      </c>
      <c r="P50" s="321" t="s">
        <v>1080</v>
      </c>
      <c r="Q50" s="321"/>
      <c r="R50" s="321"/>
      <c r="S50" s="321"/>
      <c r="T50" s="289"/>
      <c r="U50" s="290" t="s">
        <v>819</v>
      </c>
      <c r="V50" s="320" t="s">
        <v>1081</v>
      </c>
      <c r="W50" s="321"/>
      <c r="X50" s="321"/>
      <c r="Y50" s="321"/>
      <c r="Z50" s="288" t="s">
        <v>818</v>
      </c>
      <c r="AA50" s="289"/>
      <c r="AB50" s="286" t="s">
        <v>819</v>
      </c>
      <c r="AC50" s="291"/>
      <c r="AD50" s="288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293"/>
      <c r="AW50" s="230"/>
    </row>
    <row r="51" spans="1:49" ht="18" customHeight="1">
      <c r="A51" s="332"/>
      <c r="B51" s="333"/>
      <c r="C51" s="333"/>
      <c r="D51" s="333"/>
      <c r="E51" s="333"/>
      <c r="F51" s="333"/>
      <c r="G51" s="333"/>
      <c r="H51" s="333"/>
      <c r="I51" s="334"/>
      <c r="J51" s="372" t="s">
        <v>1082</v>
      </c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4"/>
      <c r="V51" s="370" t="s">
        <v>1083</v>
      </c>
      <c r="W51" s="371"/>
      <c r="X51" s="371"/>
      <c r="Y51" s="371"/>
      <c r="Z51" s="294"/>
      <c r="AA51" s="294"/>
      <c r="AB51" s="294"/>
      <c r="AC51" s="294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6"/>
      <c r="AW51" s="230"/>
    </row>
    <row r="52" spans="1:49" s="215" customFormat="1" ht="18" customHeight="1">
      <c r="A52" s="332"/>
      <c r="B52" s="333"/>
      <c r="C52" s="333"/>
      <c r="D52" s="333"/>
      <c r="E52" s="333"/>
      <c r="F52" s="333"/>
      <c r="G52" s="333"/>
      <c r="H52" s="333"/>
      <c r="I52" s="334"/>
      <c r="J52" s="367"/>
      <c r="K52" s="368"/>
      <c r="L52" s="368"/>
      <c r="M52" s="368"/>
      <c r="N52" s="368"/>
      <c r="O52" s="368"/>
      <c r="P52" s="368"/>
      <c r="Q52" s="368"/>
      <c r="R52" s="368"/>
      <c r="S52" s="368"/>
      <c r="T52" s="368"/>
      <c r="U52" s="369"/>
      <c r="V52" s="297"/>
      <c r="W52" s="298"/>
      <c r="X52" s="298"/>
      <c r="Y52" s="298"/>
      <c r="Z52" s="298"/>
      <c r="AA52" s="298"/>
      <c r="AB52" s="298"/>
      <c r="AC52" s="298"/>
      <c r="AD52" s="295"/>
      <c r="AE52" s="295"/>
      <c r="AF52" s="295"/>
      <c r="AG52" s="295"/>
      <c r="AH52" s="295"/>
      <c r="AI52" s="299" t="s">
        <v>1084</v>
      </c>
      <c r="AJ52" s="338"/>
      <c r="AK52" s="338"/>
      <c r="AL52" s="338"/>
      <c r="AM52" s="338"/>
      <c r="AN52" s="338"/>
      <c r="AO52" s="338"/>
      <c r="AP52" s="338"/>
      <c r="AQ52" s="338"/>
      <c r="AR52" s="338"/>
      <c r="AS52" s="338"/>
      <c r="AT52" s="338"/>
      <c r="AU52" s="338"/>
      <c r="AV52" s="296" t="s">
        <v>1085</v>
      </c>
      <c r="AW52" s="230"/>
    </row>
    <row r="53" spans="1:49" s="215" customFormat="1" ht="16.5" customHeight="1">
      <c r="A53" s="332"/>
      <c r="B53" s="333"/>
      <c r="C53" s="333"/>
      <c r="D53" s="333"/>
      <c r="E53" s="333"/>
      <c r="F53" s="333"/>
      <c r="G53" s="333"/>
      <c r="H53" s="333"/>
      <c r="I53" s="334"/>
      <c r="J53" s="339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1"/>
      <c r="V53" s="297"/>
      <c r="W53" s="298"/>
      <c r="X53" s="298"/>
      <c r="Y53" s="298"/>
      <c r="Z53" s="298"/>
      <c r="AA53" s="298"/>
      <c r="AB53" s="298"/>
      <c r="AC53" s="298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6"/>
      <c r="AW53" s="230"/>
    </row>
    <row r="54" spans="1:49" s="287" customFormat="1" ht="16.5" customHeight="1">
      <c r="A54" s="335"/>
      <c r="B54" s="336"/>
      <c r="C54" s="336"/>
      <c r="D54" s="336"/>
      <c r="E54" s="336"/>
      <c r="F54" s="336"/>
      <c r="G54" s="336"/>
      <c r="H54" s="336"/>
      <c r="I54" s="337"/>
      <c r="J54" s="342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4"/>
      <c r="V54" s="300"/>
      <c r="W54" s="301"/>
      <c r="X54" s="301"/>
      <c r="Y54" s="301"/>
      <c r="Z54" s="301"/>
      <c r="AA54" s="301"/>
      <c r="AB54" s="301"/>
      <c r="AC54" s="301"/>
      <c r="AD54" s="302"/>
      <c r="AE54" s="302"/>
      <c r="AF54" s="302"/>
      <c r="AG54" s="302"/>
      <c r="AH54" s="303" t="s">
        <v>1084</v>
      </c>
      <c r="AI54" s="345"/>
      <c r="AJ54" s="345"/>
      <c r="AK54" s="345"/>
      <c r="AL54" s="345"/>
      <c r="AM54" s="345"/>
      <c r="AN54" s="345"/>
      <c r="AO54" s="345"/>
      <c r="AP54" s="345"/>
      <c r="AQ54" s="345"/>
      <c r="AR54" s="345"/>
      <c r="AS54" s="345"/>
      <c r="AT54" s="345"/>
      <c r="AU54" s="345"/>
      <c r="AV54" s="304" t="s">
        <v>1085</v>
      </c>
      <c r="AW54" s="230"/>
    </row>
    <row r="55" spans="1:49" ht="97.5" customHeight="1">
      <c r="A55" s="404" t="s">
        <v>1086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5"/>
      <c r="AG55" s="405"/>
      <c r="AH55" s="405"/>
      <c r="AI55" s="405"/>
      <c r="AJ55" s="405"/>
      <c r="AK55" s="405"/>
      <c r="AL55" s="405"/>
      <c r="AM55" s="405"/>
      <c r="AN55" s="405"/>
      <c r="AO55" s="405"/>
      <c r="AP55" s="405"/>
      <c r="AQ55" s="405"/>
      <c r="AR55" s="405"/>
      <c r="AS55" s="405"/>
      <c r="AT55" s="405"/>
      <c r="AU55" s="405"/>
      <c r="AV55" s="405"/>
      <c r="AW55" s="230"/>
    </row>
    <row r="56" spans="1:49" ht="18.75" customHeight="1">
      <c r="A56" s="406" t="s">
        <v>837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  <c r="AI56" s="406"/>
      <c r="AJ56" s="406"/>
      <c r="AK56" s="406"/>
      <c r="AL56" s="406"/>
      <c r="AM56" s="406"/>
      <c r="AN56" s="406"/>
      <c r="AO56" s="406"/>
      <c r="AP56" s="406"/>
      <c r="AQ56" s="406"/>
      <c r="AR56" s="406"/>
      <c r="AS56" s="406"/>
      <c r="AT56" s="406"/>
      <c r="AU56" s="406"/>
      <c r="AV56" s="406"/>
      <c r="AW56" s="230"/>
    </row>
    <row r="57" spans="1:49" ht="34.5" customHeight="1">
      <c r="A57" s="398" t="s">
        <v>1087</v>
      </c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398"/>
      <c r="P57" s="398"/>
      <c r="Q57" s="398"/>
      <c r="R57" s="398"/>
      <c r="S57" s="398"/>
      <c r="T57" s="398"/>
      <c r="U57" s="398"/>
      <c r="V57" s="398"/>
      <c r="W57" s="398"/>
      <c r="X57" s="398"/>
      <c r="Y57" s="398"/>
      <c r="Z57" s="398"/>
      <c r="AA57" s="398"/>
      <c r="AB57" s="398"/>
      <c r="AC57" s="398"/>
      <c r="AD57" s="398"/>
      <c r="AE57" s="398"/>
      <c r="AF57" s="398"/>
      <c r="AG57" s="398"/>
      <c r="AH57" s="398"/>
      <c r="AI57" s="398"/>
      <c r="AJ57" s="398"/>
      <c r="AK57" s="398"/>
      <c r="AL57" s="398"/>
      <c r="AM57" s="398"/>
      <c r="AN57" s="398"/>
      <c r="AO57" s="398"/>
      <c r="AP57" s="398"/>
      <c r="AQ57" s="398"/>
      <c r="AR57" s="398"/>
      <c r="AS57" s="398"/>
      <c r="AT57" s="398"/>
      <c r="AU57" s="398"/>
      <c r="AV57" s="398"/>
      <c r="AW57" s="230"/>
    </row>
    <row r="58" spans="1:49" ht="17.25" customHeight="1">
      <c r="A58" s="365" t="s">
        <v>838</v>
      </c>
      <c r="B58" s="366"/>
      <c r="C58" s="366"/>
      <c r="D58" s="366"/>
      <c r="E58" s="402"/>
      <c r="F58" s="402" t="s">
        <v>840</v>
      </c>
      <c r="G58" s="403"/>
      <c r="H58" s="403"/>
      <c r="I58" s="403"/>
      <c r="J58" s="403"/>
      <c r="K58" s="403"/>
      <c r="L58" s="403"/>
      <c r="M58" s="403"/>
      <c r="N58" s="403"/>
      <c r="O58" s="403"/>
      <c r="P58" s="403"/>
      <c r="Q58" s="403"/>
      <c r="R58" s="403"/>
      <c r="S58" s="403"/>
      <c r="T58" s="403"/>
      <c r="U58" s="403"/>
      <c r="V58" s="403"/>
      <c r="W58" s="403"/>
      <c r="X58" s="403"/>
      <c r="Y58" s="403"/>
      <c r="Z58" s="403"/>
      <c r="AA58" s="403" t="s">
        <v>841</v>
      </c>
      <c r="AB58" s="403"/>
      <c r="AC58" s="403"/>
      <c r="AD58" s="403"/>
      <c r="AE58" s="403"/>
      <c r="AF58" s="403"/>
      <c r="AG58" s="403"/>
      <c r="AH58" s="403"/>
      <c r="AI58" s="403"/>
      <c r="AJ58" s="403"/>
      <c r="AK58" s="403"/>
      <c r="AL58" s="403"/>
      <c r="AM58" s="403"/>
      <c r="AN58" s="403"/>
      <c r="AO58" s="403"/>
      <c r="AP58" s="403"/>
      <c r="AQ58" s="403"/>
      <c r="AR58" s="403"/>
      <c r="AS58" s="403"/>
      <c r="AT58" s="403"/>
      <c r="AU58" s="403"/>
      <c r="AV58" s="403"/>
      <c r="AW58" s="230"/>
    </row>
    <row r="59" spans="1:49" ht="17.25" customHeight="1">
      <c r="A59" s="365" t="s">
        <v>839</v>
      </c>
      <c r="B59" s="366"/>
      <c r="C59" s="366"/>
      <c r="D59" s="366"/>
      <c r="E59" s="402"/>
      <c r="F59" s="396" t="str">
        <f>IF(S59="","","금"&amp;NUMBERSTRING(S59,1)&amp;"원정")</f>
        <v/>
      </c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484"/>
      <c r="T59" s="484"/>
      <c r="U59" s="484"/>
      <c r="V59" s="484"/>
      <c r="W59" s="484"/>
      <c r="X59" s="484"/>
      <c r="Y59" s="484"/>
      <c r="Z59" s="485"/>
      <c r="AA59" s="396" t="str">
        <f>IF(AO59="","","금"&amp;NUMBERSTRING(AO59,1)&amp;"원정")</f>
        <v/>
      </c>
      <c r="AB59" s="397"/>
      <c r="AC59" s="397"/>
      <c r="AD59" s="397"/>
      <c r="AE59" s="397"/>
      <c r="AF59" s="397"/>
      <c r="AG59" s="397"/>
      <c r="AH59" s="397"/>
      <c r="AI59" s="397"/>
      <c r="AJ59" s="397"/>
      <c r="AK59" s="397"/>
      <c r="AL59" s="397"/>
      <c r="AM59" s="397"/>
      <c r="AN59" s="397"/>
      <c r="AO59" s="513"/>
      <c r="AP59" s="513"/>
      <c r="AQ59" s="513"/>
      <c r="AR59" s="513"/>
      <c r="AS59" s="513"/>
      <c r="AT59" s="513"/>
      <c r="AU59" s="513"/>
      <c r="AV59" s="514"/>
      <c r="AW59" s="230"/>
    </row>
    <row r="60" spans="1:49" ht="25.5" customHeight="1">
      <c r="A60" s="399" t="s">
        <v>843</v>
      </c>
      <c r="B60" s="400"/>
      <c r="C60" s="400"/>
      <c r="D60" s="400"/>
      <c r="E60" s="401"/>
      <c r="F60" s="522"/>
      <c r="G60" s="521"/>
      <c r="H60" s="521"/>
      <c r="I60" s="521"/>
      <c r="J60" s="521"/>
      <c r="K60" s="521"/>
      <c r="L60" s="521"/>
      <c r="M60" s="521"/>
      <c r="N60" s="521"/>
      <c r="O60" s="521"/>
      <c r="P60" s="225" t="s">
        <v>842</v>
      </c>
      <c r="Q60" s="521"/>
      <c r="R60" s="521"/>
      <c r="S60" s="521"/>
      <c r="T60" s="521"/>
      <c r="U60" s="521"/>
      <c r="V60" s="521"/>
      <c r="W60" s="521"/>
      <c r="X60" s="521"/>
      <c r="Y60" s="521"/>
      <c r="Z60" s="521"/>
      <c r="AA60" s="366"/>
      <c r="AB60" s="366"/>
      <c r="AC60" s="366"/>
      <c r="AD60" s="366"/>
      <c r="AE60" s="366"/>
      <c r="AF60" s="366"/>
      <c r="AG60" s="366"/>
      <c r="AH60" s="366"/>
      <c r="AI60" s="366"/>
      <c r="AJ60" s="366"/>
      <c r="AK60" s="366"/>
      <c r="AL60" s="366"/>
      <c r="AM60" s="366"/>
      <c r="AN60" s="366"/>
      <c r="AO60" s="366"/>
      <c r="AP60" s="366"/>
      <c r="AQ60" s="366"/>
      <c r="AR60" s="366"/>
      <c r="AS60" s="366"/>
      <c r="AT60" s="366"/>
      <c r="AU60" s="366"/>
      <c r="AV60" s="402"/>
      <c r="AW60" s="230"/>
    </row>
    <row r="61" spans="1:49" ht="6" customHeight="1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  <c r="AH61" s="382"/>
      <c r="AI61" s="382"/>
      <c r="AJ61" s="382"/>
      <c r="AK61" s="382"/>
      <c r="AL61" s="382"/>
      <c r="AM61" s="382"/>
      <c r="AN61" s="382"/>
      <c r="AO61" s="382"/>
      <c r="AP61" s="382"/>
      <c r="AQ61" s="382"/>
      <c r="AR61" s="382"/>
      <c r="AS61" s="382"/>
      <c r="AT61" s="382"/>
      <c r="AU61" s="382"/>
      <c r="AV61" s="382"/>
      <c r="AW61" s="230"/>
    </row>
    <row r="62" spans="1:49">
      <c r="A62" s="184"/>
      <c r="B62" s="493" t="s">
        <v>929</v>
      </c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226"/>
    </row>
    <row r="63" spans="1:49" ht="17.25" customHeight="1">
      <c r="A63" s="403" t="s">
        <v>844</v>
      </c>
      <c r="B63" s="403"/>
      <c r="C63" s="403"/>
      <c r="D63" s="403"/>
      <c r="E63" s="403"/>
      <c r="F63" s="396" t="str">
        <f>IF(S63="","","금"&amp;NUMBERSTRING(S63,1)&amp;"원정")</f>
        <v/>
      </c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484"/>
      <c r="T63" s="484"/>
      <c r="U63" s="484"/>
      <c r="V63" s="484"/>
      <c r="W63" s="484"/>
      <c r="X63" s="484"/>
      <c r="Y63" s="484"/>
      <c r="Z63" s="488"/>
      <c r="AA63" s="491" t="s">
        <v>930</v>
      </c>
      <c r="AB63" s="491"/>
      <c r="AC63" s="491"/>
      <c r="AD63" s="491"/>
      <c r="AE63" s="491"/>
      <c r="AF63" s="491"/>
      <c r="AG63" s="491"/>
      <c r="AH63" s="491"/>
      <c r="AI63" s="491"/>
      <c r="AJ63" s="491"/>
      <c r="AK63" s="491"/>
      <c r="AL63" s="491"/>
      <c r="AM63" s="491"/>
      <c r="AN63" s="491"/>
      <c r="AO63" s="491"/>
      <c r="AP63" s="491"/>
      <c r="AQ63" s="491"/>
      <c r="AR63" s="491"/>
      <c r="AS63" s="491"/>
      <c r="AT63" s="491"/>
      <c r="AU63" s="491"/>
      <c r="AV63" s="492"/>
      <c r="AW63" s="230"/>
    </row>
    <row r="64" spans="1:49" ht="17.25" customHeight="1">
      <c r="A64" s="403" t="s">
        <v>845</v>
      </c>
      <c r="B64" s="403"/>
      <c r="C64" s="403"/>
      <c r="D64" s="403"/>
      <c r="E64" s="403"/>
      <c r="F64" s="396" t="str">
        <f>IF(S64="","","금"&amp;NUMBERSTRING(S64,1)&amp;"원정")</f>
        <v/>
      </c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484"/>
      <c r="T64" s="484"/>
      <c r="U64" s="484"/>
      <c r="V64" s="484"/>
      <c r="W64" s="484"/>
      <c r="X64" s="484"/>
      <c r="Y64" s="484"/>
      <c r="Z64" s="488"/>
      <c r="AA64" s="232" t="s">
        <v>932</v>
      </c>
      <c r="AB64" s="487"/>
      <c r="AC64" s="487"/>
      <c r="AD64" s="487"/>
      <c r="AE64" s="487"/>
      <c r="AF64" s="487"/>
      <c r="AG64" s="487"/>
      <c r="AH64" s="487"/>
      <c r="AI64" s="487"/>
      <c r="AJ64" s="487"/>
      <c r="AK64" s="491" t="s">
        <v>931</v>
      </c>
      <c r="AL64" s="491"/>
      <c r="AM64" s="491"/>
      <c r="AN64" s="491"/>
      <c r="AO64" s="491"/>
      <c r="AP64" s="491"/>
      <c r="AQ64" s="491"/>
      <c r="AR64" s="491"/>
      <c r="AS64" s="491"/>
      <c r="AT64" s="491"/>
      <c r="AU64" s="491"/>
      <c r="AV64" s="492"/>
      <c r="AW64" s="230"/>
    </row>
    <row r="65" spans="1:49" ht="17.25" customHeight="1">
      <c r="A65" s="386" t="s">
        <v>846</v>
      </c>
      <c r="B65" s="386"/>
      <c r="C65" s="386"/>
      <c r="D65" s="386"/>
      <c r="E65" s="386"/>
      <c r="F65" s="396" t="str">
        <f>IF(S65="","","금"&amp;NUMBERSTRING(S65,1)&amp;"원정")</f>
        <v>금영원정</v>
      </c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489">
        <f>S59-S63-S64</f>
        <v>0</v>
      </c>
      <c r="T65" s="489"/>
      <c r="U65" s="489"/>
      <c r="V65" s="489"/>
      <c r="W65" s="489"/>
      <c r="X65" s="489"/>
      <c r="Y65" s="489"/>
      <c r="Z65" s="490"/>
      <c r="AA65" s="210" t="s">
        <v>933</v>
      </c>
      <c r="AB65" s="487" t="str">
        <f>IF(F60="","",F60)</f>
        <v/>
      </c>
      <c r="AC65" s="487"/>
      <c r="AD65" s="487"/>
      <c r="AE65" s="487"/>
      <c r="AF65" s="487"/>
      <c r="AG65" s="487"/>
      <c r="AH65" s="487"/>
      <c r="AI65" s="487"/>
      <c r="AJ65" s="487"/>
      <c r="AK65" s="491" t="s">
        <v>931</v>
      </c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2"/>
      <c r="AW65" s="230"/>
    </row>
    <row r="66" spans="1:49" ht="17.25" customHeight="1">
      <c r="A66" s="386" t="s">
        <v>847</v>
      </c>
      <c r="B66" s="386"/>
      <c r="C66" s="386"/>
      <c r="D66" s="386"/>
      <c r="E66" s="386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403" t="s">
        <v>848</v>
      </c>
      <c r="T66" s="403"/>
      <c r="U66" s="403"/>
      <c r="V66" s="465"/>
      <c r="W66" s="466"/>
      <c r="X66" s="466"/>
      <c r="Y66" s="466"/>
      <c r="Z66" s="466"/>
      <c r="AA66" s="466"/>
      <c r="AB66" s="466"/>
      <c r="AC66" s="466"/>
      <c r="AD66" s="466"/>
      <c r="AE66" s="366"/>
      <c r="AF66" s="366"/>
      <c r="AG66" s="402"/>
      <c r="AH66" s="403" t="s">
        <v>849</v>
      </c>
      <c r="AI66" s="403"/>
      <c r="AJ66" s="403"/>
      <c r="AK66" s="403"/>
      <c r="AL66" s="464">
        <f>표준임대차계약서!O7</f>
        <v>0</v>
      </c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230"/>
    </row>
    <row r="67" spans="1:49" ht="23.25" customHeight="1">
      <c r="A67" s="494" t="s">
        <v>928</v>
      </c>
      <c r="B67" s="494"/>
      <c r="C67" s="494"/>
      <c r="D67" s="494"/>
      <c r="E67" s="494"/>
      <c r="F67" s="494"/>
      <c r="G67" s="494"/>
      <c r="H67" s="494"/>
      <c r="I67" s="494"/>
      <c r="J67" s="494"/>
      <c r="K67" s="494"/>
      <c r="L67" s="494"/>
      <c r="M67" s="494"/>
      <c r="N67" s="494"/>
      <c r="O67" s="494"/>
      <c r="P67" s="494"/>
      <c r="Q67" s="494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  <c r="AO67" s="494"/>
      <c r="AP67" s="494"/>
      <c r="AQ67" s="494"/>
      <c r="AR67" s="494"/>
      <c r="AS67" s="494"/>
      <c r="AT67" s="494"/>
      <c r="AU67" s="494"/>
      <c r="AV67" s="494"/>
      <c r="AW67" s="230"/>
    </row>
    <row r="68" spans="1:49" ht="17.25" customHeight="1">
      <c r="A68" s="364" t="s">
        <v>864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64"/>
      <c r="AB68" s="364"/>
      <c r="AC68" s="364"/>
      <c r="AD68" s="364"/>
      <c r="AE68" s="364"/>
      <c r="AF68" s="364"/>
      <c r="AG68" s="364"/>
      <c r="AH68" s="364"/>
      <c r="AI68" s="364"/>
      <c r="AJ68" s="364"/>
      <c r="AK68" s="364"/>
      <c r="AL68" s="364"/>
      <c r="AM68" s="364"/>
      <c r="AN68" s="364"/>
      <c r="AO68" s="364"/>
      <c r="AP68" s="364"/>
      <c r="AQ68" s="364"/>
      <c r="AR68" s="364"/>
      <c r="AS68" s="364"/>
      <c r="AT68" s="364"/>
      <c r="AU68" s="364"/>
      <c r="AV68" s="364"/>
      <c r="AW68" s="233"/>
    </row>
    <row r="69" spans="1:49" ht="66.75" customHeight="1">
      <c r="A69" s="184"/>
      <c r="B69" s="503" t="s">
        <v>1088</v>
      </c>
      <c r="C69" s="503"/>
      <c r="D69" s="503"/>
      <c r="E69" s="503"/>
      <c r="F69" s="503"/>
      <c r="G69" s="503"/>
      <c r="H69" s="503"/>
      <c r="I69" s="503"/>
      <c r="J69" s="503"/>
      <c r="K69" s="503"/>
      <c r="L69" s="503"/>
      <c r="M69" s="503"/>
      <c r="N69" s="503"/>
      <c r="O69" s="503"/>
      <c r="P69" s="503"/>
      <c r="Q69" s="503"/>
      <c r="R69" s="503"/>
      <c r="S69" s="503"/>
      <c r="T69" s="503"/>
      <c r="U69" s="503"/>
      <c r="V69" s="503"/>
      <c r="W69" s="503"/>
      <c r="X69" s="503"/>
      <c r="Y69" s="503"/>
      <c r="Z69" s="503"/>
      <c r="AA69" s="503"/>
      <c r="AB69" s="503"/>
      <c r="AC69" s="503"/>
      <c r="AD69" s="503"/>
      <c r="AE69" s="503"/>
      <c r="AF69" s="503"/>
      <c r="AG69" s="503"/>
      <c r="AH69" s="503"/>
      <c r="AI69" s="503"/>
      <c r="AJ69" s="503"/>
      <c r="AK69" s="503"/>
      <c r="AL69" s="503"/>
      <c r="AM69" s="503"/>
      <c r="AN69" s="503"/>
      <c r="AO69" s="503"/>
      <c r="AP69" s="503"/>
      <c r="AQ69" s="503"/>
      <c r="AR69" s="503"/>
      <c r="AS69" s="503"/>
      <c r="AT69" s="503"/>
      <c r="AU69" s="503"/>
      <c r="AV69" s="503"/>
      <c r="AW69" s="233"/>
    </row>
    <row r="70" spans="1:49" ht="29.25" customHeight="1">
      <c r="A70" s="184"/>
      <c r="B70" s="504" t="s">
        <v>1089</v>
      </c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  <c r="AA70" s="504"/>
      <c r="AB70" s="504"/>
      <c r="AC70" s="504"/>
      <c r="AD70" s="504"/>
      <c r="AE70" s="504"/>
      <c r="AF70" s="504"/>
      <c r="AG70" s="504"/>
      <c r="AH70" s="504"/>
      <c r="AI70" s="504"/>
      <c r="AJ70" s="504"/>
      <c r="AK70" s="504"/>
      <c r="AL70" s="504"/>
      <c r="AM70" s="504"/>
      <c r="AN70" s="504"/>
      <c r="AO70" s="504"/>
      <c r="AP70" s="504"/>
      <c r="AQ70" s="504"/>
      <c r="AR70" s="504"/>
      <c r="AS70" s="504"/>
      <c r="AT70" s="504"/>
      <c r="AU70" s="504"/>
      <c r="AV70" s="504"/>
      <c r="AW70" s="233"/>
    </row>
    <row r="71" spans="1:49" ht="25.5" customHeight="1">
      <c r="A71" s="515" t="s">
        <v>1090</v>
      </c>
      <c r="B71" s="467"/>
      <c r="C71" s="467"/>
      <c r="D71" s="467"/>
      <c r="E71" s="467"/>
      <c r="F71" s="467"/>
      <c r="G71" s="467"/>
      <c r="H71" s="467"/>
      <c r="I71" s="467"/>
      <c r="J71" s="467"/>
      <c r="K71" s="467"/>
      <c r="L71" s="467"/>
      <c r="M71" s="467"/>
      <c r="N71" s="467"/>
      <c r="O71" s="467"/>
      <c r="P71" s="467"/>
      <c r="Q71" s="467"/>
      <c r="R71" s="467"/>
      <c r="S71" s="467"/>
      <c r="T71" s="467"/>
      <c r="U71" s="435" t="str">
        <f>IF(F60="","",F60)</f>
        <v/>
      </c>
      <c r="V71" s="435"/>
      <c r="W71" s="435"/>
      <c r="X71" s="435"/>
      <c r="Y71" s="435"/>
      <c r="Z71" s="435"/>
      <c r="AA71" s="435"/>
      <c r="AB71" s="435"/>
      <c r="AC71" s="435"/>
      <c r="AD71" s="435"/>
      <c r="AE71" s="467" t="s">
        <v>862</v>
      </c>
      <c r="AF71" s="467"/>
      <c r="AG71" s="467"/>
      <c r="AH71" s="435"/>
      <c r="AI71" s="435"/>
      <c r="AJ71" s="435"/>
      <c r="AK71" s="435"/>
      <c r="AL71" s="435"/>
      <c r="AM71" s="435"/>
      <c r="AN71" s="435"/>
      <c r="AO71" s="435"/>
      <c r="AP71" s="435"/>
      <c r="AQ71" s="435"/>
      <c r="AR71" s="467" t="s">
        <v>863</v>
      </c>
      <c r="AS71" s="467"/>
      <c r="AT71" s="467"/>
      <c r="AU71" s="467"/>
      <c r="AV71" s="467"/>
      <c r="AW71" s="230"/>
    </row>
    <row r="72" spans="1:49" ht="33" customHeight="1">
      <c r="A72" s="347" t="s">
        <v>1091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347"/>
      <c r="AB72" s="347"/>
      <c r="AC72" s="347"/>
      <c r="AD72" s="347"/>
      <c r="AE72" s="347"/>
      <c r="AF72" s="347"/>
      <c r="AG72" s="347"/>
      <c r="AH72" s="347"/>
      <c r="AI72" s="347"/>
      <c r="AJ72" s="347"/>
      <c r="AK72" s="347"/>
      <c r="AL72" s="347"/>
      <c r="AM72" s="347"/>
      <c r="AN72" s="347"/>
      <c r="AO72" s="347"/>
      <c r="AP72" s="347"/>
      <c r="AQ72" s="347"/>
      <c r="AR72" s="347"/>
      <c r="AS72" s="347"/>
      <c r="AT72" s="347"/>
      <c r="AU72" s="347"/>
      <c r="AV72" s="347"/>
      <c r="AW72" s="230"/>
    </row>
    <row r="73" spans="1:49" ht="33" customHeight="1">
      <c r="A73" s="348" t="s">
        <v>1092</v>
      </c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D73" s="348"/>
      <c r="AE73" s="348"/>
      <c r="AF73" s="348"/>
      <c r="AG73" s="348"/>
      <c r="AH73" s="348"/>
      <c r="AI73" s="348"/>
      <c r="AJ73" s="348"/>
      <c r="AK73" s="348"/>
      <c r="AL73" s="348"/>
      <c r="AM73" s="348"/>
      <c r="AN73" s="348"/>
      <c r="AO73" s="348"/>
      <c r="AP73" s="348"/>
      <c r="AQ73" s="348"/>
      <c r="AR73" s="348"/>
      <c r="AS73" s="348"/>
      <c r="AT73" s="348"/>
      <c r="AU73" s="348"/>
      <c r="AV73" s="348"/>
      <c r="AW73" s="229"/>
    </row>
    <row r="74" spans="1:49" ht="49.5" customHeight="1">
      <c r="A74" s="347" t="s">
        <v>1093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47"/>
      <c r="AB74" s="347"/>
      <c r="AC74" s="347"/>
      <c r="AD74" s="347"/>
      <c r="AE74" s="347"/>
      <c r="AF74" s="347"/>
      <c r="AG74" s="347"/>
      <c r="AH74" s="347"/>
      <c r="AI74" s="347"/>
      <c r="AJ74" s="347"/>
      <c r="AK74" s="347"/>
      <c r="AL74" s="347"/>
      <c r="AM74" s="347"/>
      <c r="AN74" s="347"/>
      <c r="AO74" s="347"/>
      <c r="AP74" s="347"/>
      <c r="AQ74" s="347"/>
      <c r="AR74" s="347"/>
      <c r="AS74" s="347"/>
      <c r="AT74" s="347"/>
      <c r="AU74" s="347"/>
      <c r="AV74" s="347"/>
      <c r="AW74" s="228"/>
    </row>
    <row r="75" spans="1:49" ht="30.75" customHeight="1">
      <c r="A75" s="348" t="s">
        <v>1094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  <c r="AJ75" s="348"/>
      <c r="AK75" s="348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228"/>
    </row>
    <row r="76" spans="1:49" ht="95.25" customHeight="1">
      <c r="A76" s="347" t="s">
        <v>1095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347"/>
      <c r="AB76" s="347"/>
      <c r="AC76" s="347"/>
      <c r="AD76" s="347"/>
      <c r="AE76" s="347"/>
      <c r="AF76" s="347"/>
      <c r="AG76" s="347"/>
      <c r="AH76" s="347"/>
      <c r="AI76" s="347"/>
      <c r="AJ76" s="347"/>
      <c r="AK76" s="347"/>
      <c r="AL76" s="347"/>
      <c r="AM76" s="347"/>
      <c r="AN76" s="347"/>
      <c r="AO76" s="347"/>
      <c r="AP76" s="347"/>
      <c r="AQ76" s="347"/>
      <c r="AR76" s="347"/>
      <c r="AS76" s="347"/>
      <c r="AT76" s="347"/>
      <c r="AU76" s="347"/>
      <c r="AV76" s="347"/>
      <c r="AW76" s="230"/>
    </row>
    <row r="77" spans="1:49">
      <c r="A77" s="348" t="s">
        <v>1096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D77" s="348"/>
      <c r="AE77" s="348"/>
      <c r="AF77" s="348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48"/>
      <c r="AT77" s="348"/>
      <c r="AU77" s="348"/>
      <c r="AV77" s="348"/>
      <c r="AW77" s="230"/>
    </row>
    <row r="78" spans="1:49" s="215" customFormat="1" ht="30.75" customHeight="1">
      <c r="A78" s="348" t="s">
        <v>1097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48"/>
      <c r="AD78" s="348"/>
      <c r="AE78" s="348"/>
      <c r="AF78" s="348"/>
      <c r="AG78" s="348"/>
      <c r="AH78" s="348"/>
      <c r="AI78" s="348"/>
      <c r="AJ78" s="348"/>
      <c r="AK78" s="348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230"/>
    </row>
    <row r="79" spans="1:49" s="215" customFormat="1" ht="18" customHeight="1">
      <c r="A79" s="348" t="s">
        <v>1098</v>
      </c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48"/>
      <c r="AD79" s="348"/>
      <c r="AE79" s="348"/>
      <c r="AF79" s="348"/>
      <c r="AG79" s="348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230"/>
    </row>
    <row r="80" spans="1:49" s="287" customFormat="1" ht="80.25" customHeight="1">
      <c r="A80" s="495" t="s">
        <v>1099</v>
      </c>
      <c r="B80" s="496"/>
      <c r="C80" s="496"/>
      <c r="D80" s="496"/>
      <c r="E80" s="496"/>
      <c r="F80" s="496"/>
      <c r="G80" s="496"/>
      <c r="H80" s="496"/>
      <c r="I80" s="496"/>
      <c r="J80" s="496"/>
      <c r="K80" s="496"/>
      <c r="L80" s="496"/>
      <c r="M80" s="496"/>
      <c r="N80" s="496"/>
      <c r="O80" s="496"/>
      <c r="P80" s="496"/>
      <c r="Q80" s="496"/>
      <c r="R80" s="496"/>
      <c r="S80" s="496"/>
      <c r="T80" s="496"/>
      <c r="U80" s="496"/>
      <c r="V80" s="496"/>
      <c r="W80" s="496"/>
      <c r="X80" s="496"/>
      <c r="Y80" s="496"/>
      <c r="Z80" s="496"/>
      <c r="AA80" s="496"/>
      <c r="AB80" s="496"/>
      <c r="AC80" s="496"/>
      <c r="AD80" s="496"/>
      <c r="AE80" s="496"/>
      <c r="AF80" s="496"/>
      <c r="AG80" s="496"/>
      <c r="AH80" s="496"/>
      <c r="AI80" s="496"/>
      <c r="AJ80" s="496"/>
      <c r="AK80" s="496"/>
      <c r="AL80" s="496"/>
      <c r="AM80" s="496"/>
      <c r="AN80" s="496"/>
      <c r="AO80" s="496"/>
      <c r="AP80" s="496"/>
      <c r="AQ80" s="496"/>
      <c r="AR80" s="496"/>
      <c r="AS80" s="496"/>
      <c r="AT80" s="496"/>
      <c r="AU80" s="496"/>
      <c r="AV80" s="497"/>
      <c r="AW80" s="230"/>
    </row>
    <row r="81" spans="1:49" s="215" customFormat="1" ht="18" customHeight="1">
      <c r="A81" s="347" t="s">
        <v>934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47"/>
      <c r="AB81" s="347"/>
      <c r="AC81" s="347"/>
      <c r="AD81" s="347"/>
      <c r="AE81" s="347"/>
      <c r="AF81" s="347"/>
      <c r="AG81" s="347"/>
      <c r="AH81" s="347"/>
      <c r="AI81" s="347"/>
      <c r="AJ81" s="347"/>
      <c r="AK81" s="347"/>
      <c r="AL81" s="347"/>
      <c r="AM81" s="347"/>
      <c r="AN81" s="347"/>
      <c r="AO81" s="347"/>
      <c r="AP81" s="347"/>
      <c r="AQ81" s="347"/>
      <c r="AR81" s="347"/>
      <c r="AS81" s="347"/>
      <c r="AT81" s="347"/>
      <c r="AU81" s="347"/>
      <c r="AV81" s="347"/>
      <c r="AW81" s="230"/>
    </row>
    <row r="82" spans="1:49" s="215" customFormat="1">
      <c r="A82" s="346" t="s">
        <v>935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46"/>
      <c r="AB82" s="346"/>
      <c r="AC82" s="346"/>
      <c r="AD82" s="346"/>
      <c r="AE82" s="346"/>
      <c r="AF82" s="346"/>
      <c r="AG82" s="346"/>
      <c r="AH82" s="346"/>
      <c r="AI82" s="346"/>
      <c r="AJ82" s="346"/>
      <c r="AK82" s="346"/>
      <c r="AL82" s="346"/>
      <c r="AM82" s="346"/>
      <c r="AN82" s="346"/>
      <c r="AO82" s="346"/>
      <c r="AP82" s="346"/>
      <c r="AQ82" s="346"/>
      <c r="AR82" s="346"/>
      <c r="AS82" s="346"/>
      <c r="AT82" s="346"/>
      <c r="AU82" s="346"/>
      <c r="AV82" s="346"/>
      <c r="AW82" s="230"/>
    </row>
    <row r="83" spans="1:49">
      <c r="A83" s="346" t="s">
        <v>936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230"/>
    </row>
    <row r="84" spans="1:49">
      <c r="A84" s="346" t="s">
        <v>937</v>
      </c>
      <c r="B84" s="346"/>
      <c r="C84" s="346"/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6"/>
      <c r="AG84" s="346"/>
      <c r="AH84" s="346"/>
      <c r="AI84" s="346"/>
      <c r="AJ84" s="346"/>
      <c r="AK84" s="346"/>
      <c r="AL84" s="346"/>
      <c r="AM84" s="346"/>
      <c r="AN84" s="346"/>
      <c r="AO84" s="346"/>
      <c r="AP84" s="346"/>
      <c r="AQ84" s="346"/>
      <c r="AR84" s="346"/>
      <c r="AS84" s="346"/>
      <c r="AT84" s="346"/>
      <c r="AU84" s="346"/>
      <c r="AV84" s="346"/>
      <c r="AW84" s="230"/>
    </row>
    <row r="85" spans="1:49">
      <c r="A85" s="346" t="s">
        <v>938</v>
      </c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230"/>
    </row>
    <row r="86" spans="1:49">
      <c r="A86" s="347" t="s">
        <v>939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47"/>
      <c r="AB86" s="347"/>
      <c r="AC86" s="347"/>
      <c r="AD86" s="347"/>
      <c r="AE86" s="347"/>
      <c r="AF86" s="347"/>
      <c r="AG86" s="347"/>
      <c r="AH86" s="347"/>
      <c r="AI86" s="347"/>
      <c r="AJ86" s="347"/>
      <c r="AK86" s="347"/>
      <c r="AL86" s="347"/>
      <c r="AM86" s="347"/>
      <c r="AN86" s="347"/>
      <c r="AO86" s="347"/>
      <c r="AP86" s="347"/>
      <c r="AQ86" s="347"/>
      <c r="AR86" s="347"/>
      <c r="AS86" s="347"/>
      <c r="AT86" s="347"/>
      <c r="AU86" s="347"/>
      <c r="AV86" s="347"/>
      <c r="AW86" s="230"/>
    </row>
    <row r="87" spans="1:49" ht="33" customHeight="1">
      <c r="A87" s="347" t="s">
        <v>940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347"/>
      <c r="AB87" s="347"/>
      <c r="AC87" s="347"/>
      <c r="AD87" s="347"/>
      <c r="AE87" s="347"/>
      <c r="AF87" s="347"/>
      <c r="AG87" s="347"/>
      <c r="AH87" s="347"/>
      <c r="AI87" s="347"/>
      <c r="AJ87" s="347"/>
      <c r="AK87" s="347"/>
      <c r="AL87" s="347"/>
      <c r="AM87" s="347"/>
      <c r="AN87" s="347"/>
      <c r="AO87" s="347"/>
      <c r="AP87" s="347"/>
      <c r="AQ87" s="347"/>
      <c r="AR87" s="347"/>
      <c r="AS87" s="347"/>
      <c r="AT87" s="347"/>
      <c r="AU87" s="347"/>
      <c r="AV87" s="347"/>
      <c r="AW87" s="230"/>
    </row>
    <row r="88" spans="1:49" ht="57" customHeight="1">
      <c r="A88" s="347" t="s">
        <v>941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347"/>
      <c r="AB88" s="347"/>
      <c r="AC88" s="347"/>
      <c r="AD88" s="347"/>
      <c r="AE88" s="347"/>
      <c r="AF88" s="347"/>
      <c r="AG88" s="347"/>
      <c r="AH88" s="347"/>
      <c r="AI88" s="347"/>
      <c r="AJ88" s="347"/>
      <c r="AK88" s="347"/>
      <c r="AL88" s="347"/>
      <c r="AM88" s="347"/>
      <c r="AN88" s="347"/>
      <c r="AO88" s="347"/>
      <c r="AP88" s="347"/>
      <c r="AQ88" s="347"/>
      <c r="AR88" s="347"/>
      <c r="AS88" s="347"/>
      <c r="AT88" s="347"/>
      <c r="AU88" s="347"/>
      <c r="AV88" s="347"/>
      <c r="AW88" s="230"/>
    </row>
    <row r="89" spans="1:49" ht="32.25" customHeight="1">
      <c r="A89" s="348" t="s">
        <v>942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348"/>
      <c r="AB89" s="348"/>
      <c r="AC89" s="348"/>
      <c r="AD89" s="348"/>
      <c r="AE89" s="348"/>
      <c r="AF89" s="348"/>
      <c r="AG89" s="348"/>
      <c r="AH89" s="348"/>
      <c r="AI89" s="348"/>
      <c r="AJ89" s="348"/>
      <c r="AK89" s="348"/>
      <c r="AL89" s="348"/>
      <c r="AM89" s="348"/>
      <c r="AN89" s="348"/>
      <c r="AO89" s="348"/>
      <c r="AP89" s="348"/>
      <c r="AQ89" s="348"/>
      <c r="AR89" s="348"/>
      <c r="AS89" s="348"/>
      <c r="AT89" s="348"/>
      <c r="AU89" s="348"/>
      <c r="AV89" s="348"/>
      <c r="AW89" s="230"/>
    </row>
    <row r="90" spans="1:49" ht="26.25" customHeight="1">
      <c r="A90" s="362" t="s">
        <v>943</v>
      </c>
      <c r="B90" s="362"/>
      <c r="C90" s="362"/>
      <c r="D90" s="362"/>
      <c r="E90" s="362"/>
      <c r="F90" s="362"/>
      <c r="G90" s="362"/>
      <c r="H90" s="362"/>
      <c r="I90" s="362"/>
      <c r="J90" s="362"/>
      <c r="K90" s="362"/>
      <c r="L90" s="362"/>
      <c r="M90" s="362"/>
      <c r="N90" s="362"/>
      <c r="O90" s="362"/>
      <c r="P90" s="362"/>
      <c r="Q90" s="362"/>
      <c r="R90" s="362"/>
      <c r="S90" s="362"/>
      <c r="T90" s="362"/>
      <c r="U90" s="362"/>
      <c r="V90" s="362"/>
      <c r="W90" s="362"/>
      <c r="X90" s="362"/>
      <c r="Y90" s="362"/>
      <c r="Z90" s="362"/>
      <c r="AA90" s="362"/>
      <c r="AB90" s="362"/>
      <c r="AC90" s="362"/>
      <c r="AD90" s="362"/>
      <c r="AE90" s="362"/>
      <c r="AF90" s="362"/>
      <c r="AG90" s="362"/>
      <c r="AH90" s="362"/>
      <c r="AI90" s="362"/>
      <c r="AJ90" s="362"/>
      <c r="AK90" s="362"/>
      <c r="AL90" s="362"/>
      <c r="AM90" s="362"/>
      <c r="AN90" s="362"/>
      <c r="AO90" s="362"/>
      <c r="AP90" s="362"/>
      <c r="AQ90" s="362"/>
      <c r="AR90" s="362"/>
      <c r="AS90" s="362"/>
      <c r="AT90" s="362"/>
      <c r="AU90" s="362"/>
      <c r="AV90" s="362"/>
      <c r="AW90" s="230"/>
    </row>
    <row r="91" spans="1:49">
      <c r="A91" s="362" t="s">
        <v>944</v>
      </c>
      <c r="B91" s="362"/>
      <c r="C91" s="362"/>
      <c r="D91" s="362"/>
      <c r="E91" s="362"/>
      <c r="F91" s="362"/>
      <c r="G91" s="362"/>
      <c r="H91" s="362"/>
      <c r="I91" s="362"/>
      <c r="J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  <c r="AD91" s="362"/>
      <c r="AE91" s="362"/>
      <c r="AF91" s="362"/>
      <c r="AG91" s="362"/>
      <c r="AH91" s="362"/>
      <c r="AI91" s="362"/>
      <c r="AJ91" s="362"/>
      <c r="AK91" s="362"/>
      <c r="AL91" s="362"/>
      <c r="AM91" s="362"/>
      <c r="AN91" s="362"/>
      <c r="AO91" s="362"/>
      <c r="AP91" s="362"/>
      <c r="AQ91" s="362"/>
      <c r="AR91" s="362"/>
      <c r="AS91" s="362"/>
      <c r="AT91" s="362"/>
      <c r="AU91" s="362"/>
      <c r="AV91" s="362"/>
      <c r="AW91" s="230"/>
    </row>
    <row r="92" spans="1:49" ht="5.25" customHeight="1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  <c r="X92" s="363"/>
      <c r="Y92" s="363"/>
      <c r="Z92" s="363"/>
      <c r="AA92" s="363"/>
      <c r="AB92" s="363"/>
      <c r="AC92" s="363"/>
      <c r="AD92" s="363"/>
      <c r="AE92" s="363"/>
      <c r="AF92" s="363"/>
      <c r="AG92" s="363"/>
      <c r="AH92" s="363"/>
      <c r="AI92" s="363"/>
      <c r="AJ92" s="363"/>
      <c r="AK92" s="363"/>
      <c r="AL92" s="363"/>
      <c r="AM92" s="363"/>
      <c r="AN92" s="363"/>
      <c r="AO92" s="363"/>
      <c r="AP92" s="363"/>
      <c r="AQ92" s="363"/>
      <c r="AR92" s="363"/>
      <c r="AS92" s="363"/>
      <c r="AT92" s="363"/>
      <c r="AU92" s="363"/>
      <c r="AV92" s="363"/>
      <c r="AW92" s="230"/>
    </row>
    <row r="93" spans="1:49" ht="21.75" customHeight="1">
      <c r="A93" s="364" t="s">
        <v>945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64"/>
      <c r="AB93" s="364"/>
      <c r="AC93" s="364"/>
      <c r="AD93" s="364"/>
      <c r="AE93" s="364"/>
      <c r="AF93" s="364"/>
      <c r="AG93" s="364"/>
      <c r="AH93" s="364"/>
      <c r="AI93" s="364"/>
      <c r="AJ93" s="364"/>
      <c r="AK93" s="364"/>
      <c r="AL93" s="364"/>
      <c r="AM93" s="364"/>
      <c r="AN93" s="364"/>
      <c r="AO93" s="364"/>
      <c r="AP93" s="364"/>
      <c r="AQ93" s="364"/>
      <c r="AR93" s="364"/>
      <c r="AS93" s="364"/>
      <c r="AT93" s="364"/>
      <c r="AU93" s="364"/>
      <c r="AV93" s="364"/>
      <c r="AW93" s="230"/>
    </row>
    <row r="94" spans="1:49" ht="38.25" customHeight="1">
      <c r="A94" s="347" t="s">
        <v>1100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347"/>
      <c r="AB94" s="347"/>
      <c r="AC94" s="347"/>
      <c r="AD94" s="347"/>
      <c r="AE94" s="347"/>
      <c r="AF94" s="347"/>
      <c r="AG94" s="347"/>
      <c r="AH94" s="347"/>
      <c r="AI94" s="347"/>
      <c r="AJ94" s="347"/>
      <c r="AK94" s="347"/>
      <c r="AL94" s="347"/>
      <c r="AM94" s="347"/>
      <c r="AN94" s="347"/>
      <c r="AO94" s="347"/>
      <c r="AP94" s="347"/>
      <c r="AQ94" s="347"/>
      <c r="AR94" s="347"/>
      <c r="AS94" s="347"/>
      <c r="AT94" s="347"/>
      <c r="AU94" s="347"/>
      <c r="AV94" s="347"/>
      <c r="AW94" s="226"/>
    </row>
    <row r="95" spans="1:49" ht="18.75" customHeight="1">
      <c r="A95" s="346" t="s">
        <v>946</v>
      </c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  <c r="AG95" s="346"/>
      <c r="AH95" s="346"/>
      <c r="AI95" s="346"/>
      <c r="AJ95" s="346"/>
      <c r="AK95" s="346"/>
      <c r="AL95" s="346"/>
      <c r="AM95" s="346"/>
      <c r="AN95" s="346"/>
      <c r="AO95" s="346"/>
      <c r="AP95" s="346"/>
      <c r="AQ95" s="346"/>
      <c r="AR95" s="346"/>
      <c r="AS95" s="346"/>
      <c r="AT95" s="346"/>
      <c r="AU95" s="346"/>
      <c r="AV95" s="346"/>
      <c r="AW95" s="234"/>
    </row>
    <row r="96" spans="1:49" ht="32.25" customHeight="1">
      <c r="A96" s="346" t="s">
        <v>947</v>
      </c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  <c r="AG96" s="346"/>
      <c r="AH96" s="346"/>
      <c r="AI96" s="346"/>
      <c r="AJ96" s="346"/>
      <c r="AK96" s="346"/>
      <c r="AL96" s="346"/>
      <c r="AM96" s="346"/>
      <c r="AN96" s="346"/>
      <c r="AO96" s="346"/>
      <c r="AP96" s="346"/>
      <c r="AQ96" s="346"/>
      <c r="AR96" s="346"/>
      <c r="AS96" s="346"/>
      <c r="AT96" s="346"/>
      <c r="AU96" s="346"/>
      <c r="AV96" s="346"/>
      <c r="AW96" s="234"/>
    </row>
    <row r="97" spans="1:49" ht="18.75" customHeight="1">
      <c r="A97" s="346" t="s">
        <v>948</v>
      </c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  <c r="AG97" s="346"/>
      <c r="AH97" s="346"/>
      <c r="AI97" s="346"/>
      <c r="AJ97" s="346"/>
      <c r="AK97" s="346"/>
      <c r="AL97" s="346"/>
      <c r="AM97" s="346"/>
      <c r="AN97" s="346"/>
      <c r="AO97" s="346"/>
      <c r="AP97" s="346"/>
      <c r="AQ97" s="346"/>
      <c r="AR97" s="346"/>
      <c r="AS97" s="346"/>
      <c r="AT97" s="346"/>
      <c r="AU97" s="346"/>
      <c r="AV97" s="346"/>
      <c r="AW97" s="234"/>
    </row>
    <row r="98" spans="1:49" ht="32.25" customHeight="1">
      <c r="A98" s="346" t="s">
        <v>949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  <c r="AG98" s="346"/>
      <c r="AH98" s="346"/>
      <c r="AI98" s="346"/>
      <c r="AJ98" s="346"/>
      <c r="AK98" s="346"/>
      <c r="AL98" s="346"/>
      <c r="AM98" s="346"/>
      <c r="AN98" s="346"/>
      <c r="AO98" s="346"/>
      <c r="AP98" s="346"/>
      <c r="AQ98" s="346"/>
      <c r="AR98" s="346"/>
      <c r="AS98" s="346"/>
      <c r="AT98" s="346"/>
      <c r="AU98" s="346"/>
      <c r="AV98" s="346"/>
      <c r="AW98" s="234"/>
    </row>
    <row r="99" spans="1:49" ht="18.75" customHeight="1">
      <c r="A99" s="346" t="s">
        <v>950</v>
      </c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6"/>
      <c r="AE99" s="346"/>
      <c r="AF99" s="346"/>
      <c r="AG99" s="346"/>
      <c r="AH99" s="346"/>
      <c r="AI99" s="346"/>
      <c r="AJ99" s="346"/>
      <c r="AK99" s="346"/>
      <c r="AL99" s="346"/>
      <c r="AM99" s="346"/>
      <c r="AN99" s="346"/>
      <c r="AO99" s="346"/>
      <c r="AP99" s="346"/>
      <c r="AQ99" s="346"/>
      <c r="AR99" s="346"/>
      <c r="AS99" s="346"/>
      <c r="AT99" s="346"/>
      <c r="AU99" s="346"/>
      <c r="AV99" s="346"/>
      <c r="AW99" s="234"/>
    </row>
    <row r="100" spans="1:49" ht="18.75" customHeight="1">
      <c r="A100" s="346" t="s">
        <v>951</v>
      </c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6"/>
      <c r="AE100" s="346"/>
      <c r="AF100" s="346"/>
      <c r="AG100" s="346"/>
      <c r="AH100" s="346"/>
      <c r="AI100" s="346"/>
      <c r="AJ100" s="346"/>
      <c r="AK100" s="346"/>
      <c r="AL100" s="346"/>
      <c r="AM100" s="346"/>
      <c r="AN100" s="346"/>
      <c r="AO100" s="346"/>
      <c r="AP100" s="346"/>
      <c r="AQ100" s="346"/>
      <c r="AR100" s="346"/>
      <c r="AS100" s="346"/>
      <c r="AT100" s="346"/>
      <c r="AU100" s="346"/>
      <c r="AV100" s="346"/>
      <c r="AW100" s="234"/>
    </row>
    <row r="101" spans="1:49" ht="32.25" customHeight="1">
      <c r="A101" s="348" t="s">
        <v>952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48"/>
      <c r="AB101" s="348"/>
      <c r="AC101" s="348"/>
      <c r="AD101" s="348"/>
      <c r="AE101" s="348"/>
      <c r="AF101" s="348"/>
      <c r="AG101" s="348"/>
      <c r="AH101" s="348"/>
      <c r="AI101" s="348"/>
      <c r="AJ101" s="348"/>
      <c r="AK101" s="348"/>
      <c r="AL101" s="348"/>
      <c r="AM101" s="348"/>
      <c r="AN101" s="348"/>
      <c r="AO101" s="348"/>
      <c r="AP101" s="348"/>
      <c r="AQ101" s="348"/>
      <c r="AR101" s="348"/>
      <c r="AS101" s="348"/>
      <c r="AT101" s="348"/>
      <c r="AU101" s="348"/>
      <c r="AV101" s="348"/>
      <c r="AW101" s="234"/>
    </row>
    <row r="102" spans="1:49" ht="18.75" customHeight="1">
      <c r="A102" s="348" t="s">
        <v>953</v>
      </c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48"/>
      <c r="AB102" s="348"/>
      <c r="AC102" s="348"/>
      <c r="AD102" s="348"/>
      <c r="AE102" s="348"/>
      <c r="AF102" s="348"/>
      <c r="AG102" s="348"/>
      <c r="AH102" s="348"/>
      <c r="AI102" s="348"/>
      <c r="AJ102" s="348"/>
      <c r="AK102" s="348"/>
      <c r="AL102" s="348"/>
      <c r="AM102" s="348"/>
      <c r="AN102" s="348"/>
      <c r="AO102" s="348"/>
      <c r="AP102" s="348"/>
      <c r="AQ102" s="348"/>
      <c r="AR102" s="348"/>
      <c r="AS102" s="348"/>
      <c r="AT102" s="348"/>
      <c r="AU102" s="348"/>
      <c r="AV102" s="348"/>
      <c r="AW102" s="234"/>
    </row>
    <row r="103" spans="1:49" ht="32.25" customHeight="1">
      <c r="A103" s="346" t="s">
        <v>954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  <c r="AG103" s="346"/>
      <c r="AH103" s="346"/>
      <c r="AI103" s="346"/>
      <c r="AJ103" s="346"/>
      <c r="AK103" s="346"/>
      <c r="AL103" s="346"/>
      <c r="AM103" s="346"/>
      <c r="AN103" s="346"/>
      <c r="AO103" s="346"/>
      <c r="AP103" s="346"/>
      <c r="AQ103" s="346"/>
      <c r="AR103" s="346"/>
      <c r="AS103" s="346"/>
      <c r="AT103" s="346"/>
      <c r="AU103" s="346"/>
      <c r="AV103" s="346"/>
      <c r="AW103" s="234"/>
    </row>
    <row r="104" spans="1:49" ht="32.25" customHeight="1">
      <c r="A104" s="346" t="s">
        <v>955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46"/>
      <c r="AB104" s="346"/>
      <c r="AC104" s="346"/>
      <c r="AD104" s="346"/>
      <c r="AE104" s="346"/>
      <c r="AF104" s="346"/>
      <c r="AG104" s="346"/>
      <c r="AH104" s="346"/>
      <c r="AI104" s="346"/>
      <c r="AJ104" s="346"/>
      <c r="AK104" s="346"/>
      <c r="AL104" s="346"/>
      <c r="AM104" s="346"/>
      <c r="AN104" s="346"/>
      <c r="AO104" s="346"/>
      <c r="AP104" s="346"/>
      <c r="AQ104" s="346"/>
      <c r="AR104" s="346"/>
      <c r="AS104" s="346"/>
      <c r="AT104" s="346"/>
      <c r="AU104" s="346"/>
      <c r="AV104" s="346"/>
      <c r="AW104" s="230"/>
    </row>
    <row r="105" spans="1:49" ht="32.25" customHeight="1">
      <c r="A105" s="346" t="s">
        <v>956</v>
      </c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6"/>
      <c r="P105" s="346"/>
      <c r="Q105" s="346"/>
      <c r="R105" s="346"/>
      <c r="S105" s="346"/>
      <c r="T105" s="346"/>
      <c r="U105" s="346"/>
      <c r="V105" s="346"/>
      <c r="W105" s="346"/>
      <c r="X105" s="346"/>
      <c r="Y105" s="346"/>
      <c r="Z105" s="346"/>
      <c r="AA105" s="346"/>
      <c r="AB105" s="346"/>
      <c r="AC105" s="346"/>
      <c r="AD105" s="346"/>
      <c r="AE105" s="346"/>
      <c r="AF105" s="346"/>
      <c r="AG105" s="346"/>
      <c r="AH105" s="346"/>
      <c r="AI105" s="346"/>
      <c r="AJ105" s="346"/>
      <c r="AK105" s="346"/>
      <c r="AL105" s="346"/>
      <c r="AM105" s="346"/>
      <c r="AN105" s="346"/>
      <c r="AO105" s="346"/>
      <c r="AP105" s="346"/>
      <c r="AQ105" s="346"/>
      <c r="AR105" s="346"/>
      <c r="AS105" s="346"/>
      <c r="AT105" s="346"/>
      <c r="AU105" s="346"/>
      <c r="AV105" s="346"/>
      <c r="AW105" s="230"/>
    </row>
    <row r="106" spans="1:49" ht="32.25" customHeight="1">
      <c r="A106" s="499" t="s">
        <v>957</v>
      </c>
      <c r="B106" s="499"/>
      <c r="C106" s="499"/>
      <c r="D106" s="499"/>
      <c r="E106" s="499"/>
      <c r="F106" s="499"/>
      <c r="G106" s="499"/>
      <c r="H106" s="499"/>
      <c r="I106" s="499"/>
      <c r="J106" s="499"/>
      <c r="K106" s="499"/>
      <c r="L106" s="499"/>
      <c r="M106" s="499"/>
      <c r="N106" s="499"/>
      <c r="O106" s="499"/>
      <c r="P106" s="499"/>
      <c r="Q106" s="499"/>
      <c r="R106" s="499"/>
      <c r="S106" s="499"/>
      <c r="T106" s="499"/>
      <c r="U106" s="499"/>
      <c r="V106" s="499"/>
      <c r="W106" s="499"/>
      <c r="X106" s="499"/>
      <c r="Y106" s="499"/>
      <c r="Z106" s="499"/>
      <c r="AA106" s="499"/>
      <c r="AB106" s="499"/>
      <c r="AC106" s="499"/>
      <c r="AD106" s="499"/>
      <c r="AE106" s="499"/>
      <c r="AF106" s="499"/>
      <c r="AG106" s="499"/>
      <c r="AH106" s="499"/>
      <c r="AI106" s="499"/>
      <c r="AJ106" s="499"/>
      <c r="AK106" s="499"/>
      <c r="AL106" s="499"/>
      <c r="AM106" s="499"/>
      <c r="AN106" s="499"/>
      <c r="AO106" s="499"/>
      <c r="AP106" s="499"/>
      <c r="AQ106" s="499"/>
      <c r="AR106" s="499"/>
      <c r="AS106" s="499"/>
      <c r="AT106" s="499"/>
      <c r="AU106" s="499"/>
      <c r="AV106" s="499"/>
      <c r="AW106" s="230"/>
    </row>
    <row r="107" spans="1:49" ht="18.75" customHeight="1">
      <c r="A107" s="499" t="s">
        <v>958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499"/>
      <c r="R107" s="499"/>
      <c r="S107" s="499"/>
      <c r="T107" s="499"/>
      <c r="U107" s="499"/>
      <c r="V107" s="499"/>
      <c r="W107" s="499"/>
      <c r="X107" s="499"/>
      <c r="Y107" s="499"/>
      <c r="Z107" s="499"/>
      <c r="AA107" s="499"/>
      <c r="AB107" s="499"/>
      <c r="AC107" s="499"/>
      <c r="AD107" s="499"/>
      <c r="AE107" s="499"/>
      <c r="AF107" s="499"/>
      <c r="AG107" s="499"/>
      <c r="AH107" s="499"/>
      <c r="AI107" s="499"/>
      <c r="AJ107" s="499"/>
      <c r="AK107" s="499"/>
      <c r="AL107" s="499"/>
      <c r="AM107" s="499"/>
      <c r="AN107" s="499"/>
      <c r="AO107" s="499"/>
      <c r="AP107" s="499"/>
      <c r="AQ107" s="499"/>
      <c r="AR107" s="499"/>
      <c r="AS107" s="499"/>
      <c r="AT107" s="499"/>
      <c r="AU107" s="499"/>
      <c r="AV107" s="499"/>
      <c r="AW107" s="230"/>
    </row>
    <row r="108" spans="1:49" ht="18.75" customHeight="1">
      <c r="A108" s="348" t="s">
        <v>959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48"/>
      <c r="AB108" s="348"/>
      <c r="AC108" s="348"/>
      <c r="AD108" s="348"/>
      <c r="AE108" s="348"/>
      <c r="AF108" s="348"/>
      <c r="AG108" s="348"/>
      <c r="AH108" s="348"/>
      <c r="AI108" s="348"/>
      <c r="AJ108" s="348"/>
      <c r="AK108" s="348"/>
      <c r="AL108" s="348"/>
      <c r="AM108" s="348"/>
      <c r="AN108" s="348"/>
      <c r="AO108" s="348"/>
      <c r="AP108" s="348"/>
      <c r="AQ108" s="348"/>
      <c r="AR108" s="348"/>
      <c r="AS108" s="348"/>
      <c r="AT108" s="348"/>
      <c r="AU108" s="348"/>
      <c r="AV108" s="348"/>
      <c r="AW108" s="230"/>
    </row>
    <row r="109" spans="1:49" ht="32.25" customHeight="1">
      <c r="A109" s="346" t="s">
        <v>960</v>
      </c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46"/>
      <c r="P109" s="346"/>
      <c r="Q109" s="346"/>
      <c r="R109" s="346"/>
      <c r="S109" s="346"/>
      <c r="T109" s="346"/>
      <c r="U109" s="346"/>
      <c r="V109" s="346"/>
      <c r="W109" s="346"/>
      <c r="X109" s="346"/>
      <c r="Y109" s="346"/>
      <c r="Z109" s="346"/>
      <c r="AA109" s="346"/>
      <c r="AB109" s="346"/>
      <c r="AC109" s="346"/>
      <c r="AD109" s="346"/>
      <c r="AE109" s="346"/>
      <c r="AF109" s="346"/>
      <c r="AG109" s="346"/>
      <c r="AH109" s="346"/>
      <c r="AI109" s="346"/>
      <c r="AJ109" s="346"/>
      <c r="AK109" s="346"/>
      <c r="AL109" s="346"/>
      <c r="AM109" s="346"/>
      <c r="AN109" s="346"/>
      <c r="AO109" s="346"/>
      <c r="AP109" s="346"/>
      <c r="AQ109" s="346"/>
      <c r="AR109" s="346"/>
      <c r="AS109" s="346"/>
      <c r="AT109" s="346"/>
      <c r="AU109" s="346"/>
      <c r="AV109" s="346"/>
      <c r="AW109" s="230"/>
    </row>
    <row r="110" spans="1:49" ht="18.75" customHeight="1">
      <c r="A110" s="346" t="s">
        <v>961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46"/>
      <c r="AB110" s="346"/>
      <c r="AC110" s="346"/>
      <c r="AD110" s="346"/>
      <c r="AE110" s="346"/>
      <c r="AF110" s="346"/>
      <c r="AG110" s="346"/>
      <c r="AH110" s="346"/>
      <c r="AI110" s="346"/>
      <c r="AJ110" s="346"/>
      <c r="AK110" s="346"/>
      <c r="AL110" s="346"/>
      <c r="AM110" s="346"/>
      <c r="AN110" s="346"/>
      <c r="AO110" s="346"/>
      <c r="AP110" s="346"/>
      <c r="AQ110" s="346"/>
      <c r="AR110" s="346"/>
      <c r="AS110" s="346"/>
      <c r="AT110" s="346"/>
      <c r="AU110" s="346"/>
      <c r="AV110" s="346"/>
      <c r="AW110" s="230"/>
    </row>
    <row r="111" spans="1:49" ht="18.75" customHeight="1">
      <c r="A111" s="346" t="s">
        <v>962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46"/>
      <c r="AB111" s="346"/>
      <c r="AC111" s="346"/>
      <c r="AD111" s="346"/>
      <c r="AE111" s="346"/>
      <c r="AF111" s="346"/>
      <c r="AG111" s="346"/>
      <c r="AH111" s="346"/>
      <c r="AI111" s="346"/>
      <c r="AJ111" s="346"/>
      <c r="AK111" s="346"/>
      <c r="AL111" s="346"/>
      <c r="AM111" s="346"/>
      <c r="AN111" s="346"/>
      <c r="AO111" s="346"/>
      <c r="AP111" s="346"/>
      <c r="AQ111" s="346"/>
      <c r="AR111" s="346"/>
      <c r="AS111" s="346"/>
      <c r="AT111" s="346"/>
      <c r="AU111" s="346"/>
      <c r="AV111" s="346"/>
      <c r="AW111" s="230"/>
    </row>
    <row r="112" spans="1:49" ht="18.75" customHeight="1">
      <c r="A112" s="346" t="s">
        <v>963</v>
      </c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46"/>
      <c r="AB112" s="346"/>
      <c r="AC112" s="346"/>
      <c r="AD112" s="346"/>
      <c r="AE112" s="346"/>
      <c r="AF112" s="346"/>
      <c r="AG112" s="346"/>
      <c r="AH112" s="346"/>
      <c r="AI112" s="346"/>
      <c r="AJ112" s="346"/>
      <c r="AK112" s="346"/>
      <c r="AL112" s="346"/>
      <c r="AM112" s="346"/>
      <c r="AN112" s="346"/>
      <c r="AO112" s="346"/>
      <c r="AP112" s="346"/>
      <c r="AQ112" s="346"/>
      <c r="AR112" s="346"/>
      <c r="AS112" s="346"/>
      <c r="AT112" s="346"/>
      <c r="AU112" s="346"/>
      <c r="AV112" s="346"/>
      <c r="AW112" s="230"/>
    </row>
    <row r="113" spans="1:49" ht="42" customHeight="1">
      <c r="A113" s="347" t="s">
        <v>964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347"/>
      <c r="AB113" s="347"/>
      <c r="AC113" s="347"/>
      <c r="AD113" s="347"/>
      <c r="AE113" s="347"/>
      <c r="AF113" s="347"/>
      <c r="AG113" s="347"/>
      <c r="AH113" s="347"/>
      <c r="AI113" s="347"/>
      <c r="AJ113" s="347"/>
      <c r="AK113" s="347"/>
      <c r="AL113" s="347"/>
      <c r="AM113" s="347"/>
      <c r="AN113" s="347"/>
      <c r="AO113" s="347"/>
      <c r="AP113" s="347"/>
      <c r="AQ113" s="347"/>
      <c r="AR113" s="347"/>
      <c r="AS113" s="347"/>
      <c r="AT113" s="347"/>
      <c r="AU113" s="347"/>
      <c r="AV113" s="347"/>
      <c r="AW113" s="230"/>
    </row>
    <row r="114" spans="1:49" ht="55.5" customHeight="1">
      <c r="A114" s="348" t="s">
        <v>965</v>
      </c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48"/>
      <c r="AD114" s="348"/>
      <c r="AE114" s="348"/>
      <c r="AF114" s="348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230"/>
    </row>
    <row r="115" spans="1:49" ht="32.25" customHeight="1">
      <c r="A115" s="348" t="s">
        <v>966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48"/>
      <c r="AB115" s="348"/>
      <c r="AC115" s="348"/>
      <c r="AD115" s="348"/>
      <c r="AE115" s="348"/>
      <c r="AF115" s="348"/>
      <c r="AG115" s="348"/>
      <c r="AH115" s="348"/>
      <c r="AI115" s="348"/>
      <c r="AJ115" s="348"/>
      <c r="AK115" s="348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230"/>
    </row>
    <row r="116" spans="1:49" ht="63" customHeight="1">
      <c r="A116" s="347" t="s">
        <v>967</v>
      </c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47"/>
      <c r="P116" s="347"/>
      <c r="Q116" s="347"/>
      <c r="R116" s="347"/>
      <c r="S116" s="347"/>
      <c r="T116" s="347"/>
      <c r="U116" s="347"/>
      <c r="V116" s="347"/>
      <c r="W116" s="347"/>
      <c r="X116" s="347"/>
      <c r="Y116" s="347"/>
      <c r="Z116" s="347"/>
      <c r="AA116" s="347"/>
      <c r="AB116" s="347"/>
      <c r="AC116" s="347"/>
      <c r="AD116" s="347"/>
      <c r="AE116" s="347"/>
      <c r="AF116" s="347"/>
      <c r="AG116" s="347"/>
      <c r="AH116" s="347"/>
      <c r="AI116" s="347"/>
      <c r="AJ116" s="347"/>
      <c r="AK116" s="347"/>
      <c r="AL116" s="347"/>
      <c r="AM116" s="347"/>
      <c r="AN116" s="347"/>
      <c r="AO116" s="347"/>
      <c r="AP116" s="347"/>
      <c r="AQ116" s="347"/>
      <c r="AR116" s="347"/>
      <c r="AS116" s="347"/>
      <c r="AT116" s="347"/>
      <c r="AU116" s="347"/>
      <c r="AV116" s="347"/>
      <c r="AW116" s="230"/>
    </row>
    <row r="117" spans="1:49" ht="66" customHeight="1">
      <c r="A117" s="422"/>
      <c r="B117" s="422"/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2"/>
      <c r="N117" s="422"/>
      <c r="O117" s="422"/>
      <c r="P117" s="422"/>
      <c r="Q117" s="422"/>
      <c r="R117" s="422"/>
      <c r="S117" s="422"/>
      <c r="T117" s="422"/>
      <c r="U117" s="422"/>
      <c r="V117" s="422"/>
      <c r="W117" s="422"/>
      <c r="X117" s="422"/>
      <c r="Y117" s="422"/>
      <c r="Z117" s="422"/>
      <c r="AA117" s="422"/>
      <c r="AB117" s="422"/>
      <c r="AC117" s="422"/>
      <c r="AD117" s="422"/>
      <c r="AE117" s="422"/>
      <c r="AF117" s="422"/>
      <c r="AG117" s="422"/>
      <c r="AH117" s="422"/>
      <c r="AI117" s="422"/>
      <c r="AJ117" s="422"/>
      <c r="AK117" s="422"/>
      <c r="AL117" s="422"/>
      <c r="AM117" s="422"/>
      <c r="AN117" s="422"/>
      <c r="AO117" s="422"/>
      <c r="AP117" s="422"/>
      <c r="AQ117" s="422"/>
      <c r="AR117" s="422"/>
      <c r="AS117" s="422"/>
      <c r="AT117" s="422"/>
      <c r="AU117" s="422"/>
      <c r="AV117" s="422"/>
      <c r="AW117" s="235"/>
    </row>
    <row r="118" spans="1:49" ht="22.5" customHeight="1">
      <c r="A118" s="500" t="s">
        <v>968</v>
      </c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  <c r="P118" s="500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500"/>
      <c r="AH118" s="500"/>
      <c r="AI118" s="500"/>
      <c r="AJ118" s="500"/>
      <c r="AK118" s="500"/>
      <c r="AL118" s="500"/>
      <c r="AM118" s="500"/>
      <c r="AN118" s="500"/>
      <c r="AO118" s="500"/>
      <c r="AP118" s="500"/>
      <c r="AQ118" s="500"/>
      <c r="AR118" s="500"/>
      <c r="AS118" s="500"/>
      <c r="AT118" s="500"/>
      <c r="AU118" s="500"/>
      <c r="AV118" s="500"/>
      <c r="AW118" s="230"/>
    </row>
    <row r="119" spans="1:49" ht="36.75" customHeight="1">
      <c r="A119" s="347" t="s">
        <v>969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47"/>
      <c r="AB119" s="347"/>
      <c r="AC119" s="347"/>
      <c r="AD119" s="347"/>
      <c r="AE119" s="347"/>
      <c r="AF119" s="347"/>
      <c r="AG119" s="347"/>
      <c r="AH119" s="347"/>
      <c r="AI119" s="347"/>
      <c r="AJ119" s="347"/>
      <c r="AK119" s="347"/>
      <c r="AL119" s="347"/>
      <c r="AM119" s="347"/>
      <c r="AN119" s="347"/>
      <c r="AO119" s="347"/>
      <c r="AP119" s="347"/>
      <c r="AQ119" s="347"/>
      <c r="AR119" s="347"/>
      <c r="AS119" s="347"/>
      <c r="AT119" s="347"/>
      <c r="AU119" s="347"/>
      <c r="AV119" s="347"/>
      <c r="AW119" s="230"/>
    </row>
    <row r="120" spans="1:49" ht="48.75" customHeight="1">
      <c r="A120" s="348" t="s">
        <v>970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48"/>
      <c r="AB120" s="348"/>
      <c r="AC120" s="348"/>
      <c r="AD120" s="348"/>
      <c r="AE120" s="348"/>
      <c r="AF120" s="348"/>
      <c r="AG120" s="348"/>
      <c r="AH120" s="348"/>
      <c r="AI120" s="348"/>
      <c r="AJ120" s="348"/>
      <c r="AK120" s="348"/>
      <c r="AL120" s="348"/>
      <c r="AM120" s="348"/>
      <c r="AN120" s="348"/>
      <c r="AO120" s="348"/>
      <c r="AP120" s="348"/>
      <c r="AQ120" s="348"/>
      <c r="AR120" s="348"/>
      <c r="AS120" s="348"/>
      <c r="AT120" s="348"/>
      <c r="AU120" s="348"/>
      <c r="AV120" s="348"/>
      <c r="AW120" s="229"/>
    </row>
    <row r="121" spans="1:49" ht="48.75" customHeight="1">
      <c r="A121" s="347" t="s">
        <v>971</v>
      </c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47"/>
      <c r="X121" s="347"/>
      <c r="Y121" s="347"/>
      <c r="Z121" s="347"/>
      <c r="AA121" s="347"/>
      <c r="AB121" s="347"/>
      <c r="AC121" s="347"/>
      <c r="AD121" s="347"/>
      <c r="AE121" s="347"/>
      <c r="AF121" s="347"/>
      <c r="AG121" s="347"/>
      <c r="AH121" s="347"/>
      <c r="AI121" s="347"/>
      <c r="AJ121" s="347"/>
      <c r="AK121" s="347"/>
      <c r="AL121" s="347"/>
      <c r="AM121" s="347"/>
      <c r="AN121" s="347"/>
      <c r="AO121" s="347"/>
      <c r="AP121" s="347"/>
      <c r="AQ121" s="347"/>
      <c r="AR121" s="347"/>
      <c r="AS121" s="347"/>
      <c r="AT121" s="347"/>
      <c r="AU121" s="347"/>
      <c r="AV121" s="347"/>
      <c r="AW121" s="228"/>
    </row>
    <row r="122" spans="1:49" ht="30.75" customHeight="1">
      <c r="A122" s="346" t="s">
        <v>972</v>
      </c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Z122" s="346"/>
      <c r="AA122" s="346"/>
      <c r="AB122" s="346"/>
      <c r="AC122" s="346"/>
      <c r="AD122" s="346"/>
      <c r="AE122" s="346"/>
      <c r="AF122" s="346"/>
      <c r="AG122" s="346"/>
      <c r="AH122" s="346"/>
      <c r="AI122" s="346"/>
      <c r="AJ122" s="346"/>
      <c r="AK122" s="346"/>
      <c r="AL122" s="346"/>
      <c r="AM122" s="346"/>
      <c r="AN122" s="346"/>
      <c r="AO122" s="346"/>
      <c r="AP122" s="346"/>
      <c r="AQ122" s="346"/>
      <c r="AR122" s="346"/>
      <c r="AS122" s="346"/>
      <c r="AT122" s="346"/>
      <c r="AU122" s="346"/>
      <c r="AV122" s="346"/>
      <c r="AW122" s="228"/>
    </row>
    <row r="123" spans="1:49" ht="21" customHeight="1">
      <c r="A123" s="348" t="s">
        <v>973</v>
      </c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48"/>
      <c r="AB123" s="348"/>
      <c r="AC123" s="348"/>
      <c r="AD123" s="348"/>
      <c r="AE123" s="348"/>
      <c r="AF123" s="348"/>
      <c r="AG123" s="348"/>
      <c r="AH123" s="348"/>
      <c r="AI123" s="348"/>
      <c r="AJ123" s="348"/>
      <c r="AK123" s="348"/>
      <c r="AL123" s="348"/>
      <c r="AM123" s="348"/>
      <c r="AN123" s="348"/>
      <c r="AO123" s="348"/>
      <c r="AP123" s="348"/>
      <c r="AQ123" s="348"/>
      <c r="AR123" s="348"/>
      <c r="AS123" s="348"/>
      <c r="AT123" s="348"/>
      <c r="AU123" s="348"/>
      <c r="AV123" s="348"/>
      <c r="AW123" s="230"/>
    </row>
    <row r="124" spans="1:49" ht="30.75" customHeight="1">
      <c r="A124" s="348" t="s">
        <v>974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48"/>
      <c r="AB124" s="348"/>
      <c r="AC124" s="348"/>
      <c r="AD124" s="348"/>
      <c r="AE124" s="348"/>
      <c r="AF124" s="348"/>
      <c r="AG124" s="348"/>
      <c r="AH124" s="348"/>
      <c r="AI124" s="348"/>
      <c r="AJ124" s="348"/>
      <c r="AK124" s="348"/>
      <c r="AL124" s="348"/>
      <c r="AM124" s="348"/>
      <c r="AN124" s="348"/>
      <c r="AO124" s="348"/>
      <c r="AP124" s="348"/>
      <c r="AQ124" s="348"/>
      <c r="AR124" s="348"/>
      <c r="AS124" s="348"/>
      <c r="AT124" s="348"/>
      <c r="AU124" s="348"/>
      <c r="AV124" s="348"/>
      <c r="AW124" s="230"/>
    </row>
    <row r="125" spans="1:49" ht="30.75" customHeight="1">
      <c r="A125" s="348" t="s">
        <v>975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48"/>
      <c r="AB125" s="348"/>
      <c r="AC125" s="348"/>
      <c r="AD125" s="348"/>
      <c r="AE125" s="348"/>
      <c r="AF125" s="348"/>
      <c r="AG125" s="348"/>
      <c r="AH125" s="348"/>
      <c r="AI125" s="348"/>
      <c r="AJ125" s="348"/>
      <c r="AK125" s="348"/>
      <c r="AL125" s="348"/>
      <c r="AM125" s="348"/>
      <c r="AN125" s="348"/>
      <c r="AO125" s="348"/>
      <c r="AP125" s="348"/>
      <c r="AQ125" s="348"/>
      <c r="AR125" s="348"/>
      <c r="AS125" s="348"/>
      <c r="AT125" s="348"/>
      <c r="AU125" s="348"/>
      <c r="AV125" s="348"/>
      <c r="AW125" s="230"/>
    </row>
    <row r="126" spans="1:49" ht="21" customHeight="1">
      <c r="A126" s="348" t="s">
        <v>976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48"/>
      <c r="AB126" s="348"/>
      <c r="AC126" s="348"/>
      <c r="AD126" s="348"/>
      <c r="AE126" s="348"/>
      <c r="AF126" s="348"/>
      <c r="AG126" s="348"/>
      <c r="AH126" s="348"/>
      <c r="AI126" s="348"/>
      <c r="AJ126" s="348"/>
      <c r="AK126" s="348"/>
      <c r="AL126" s="348"/>
      <c r="AM126" s="348"/>
      <c r="AN126" s="348"/>
      <c r="AO126" s="348"/>
      <c r="AP126" s="348"/>
      <c r="AQ126" s="348"/>
      <c r="AR126" s="348"/>
      <c r="AS126" s="348"/>
      <c r="AT126" s="348"/>
      <c r="AU126" s="348"/>
      <c r="AV126" s="348"/>
      <c r="AW126" s="230"/>
    </row>
    <row r="127" spans="1:49" ht="21" customHeight="1">
      <c r="A127" s="346" t="s">
        <v>977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46"/>
      <c r="AB127" s="346"/>
      <c r="AC127" s="346"/>
      <c r="AD127" s="346"/>
      <c r="AE127" s="346"/>
      <c r="AF127" s="346"/>
      <c r="AG127" s="346"/>
      <c r="AH127" s="346"/>
      <c r="AI127" s="346"/>
      <c r="AJ127" s="346"/>
      <c r="AK127" s="346"/>
      <c r="AL127" s="346"/>
      <c r="AM127" s="346"/>
      <c r="AN127" s="346"/>
      <c r="AO127" s="346"/>
      <c r="AP127" s="346"/>
      <c r="AQ127" s="346"/>
      <c r="AR127" s="346"/>
      <c r="AS127" s="346"/>
      <c r="AT127" s="346"/>
      <c r="AU127" s="346"/>
      <c r="AV127" s="346"/>
      <c r="AW127" s="230"/>
    </row>
    <row r="128" spans="1:49" ht="21" customHeight="1">
      <c r="A128" s="348" t="s">
        <v>978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348"/>
      <c r="AB128" s="348"/>
      <c r="AC128" s="348"/>
      <c r="AD128" s="348"/>
      <c r="AE128" s="348"/>
      <c r="AF128" s="348"/>
      <c r="AG128" s="348"/>
      <c r="AH128" s="348"/>
      <c r="AI128" s="348"/>
      <c r="AJ128" s="348"/>
      <c r="AK128" s="348"/>
      <c r="AL128" s="348"/>
      <c r="AM128" s="348"/>
      <c r="AN128" s="348"/>
      <c r="AO128" s="348"/>
      <c r="AP128" s="348"/>
      <c r="AQ128" s="348"/>
      <c r="AR128" s="348"/>
      <c r="AS128" s="348"/>
      <c r="AT128" s="348"/>
      <c r="AU128" s="348"/>
      <c r="AV128" s="348"/>
      <c r="AW128" s="230"/>
    </row>
    <row r="129" spans="1:49" ht="21" customHeight="1">
      <c r="A129" s="348" t="s">
        <v>979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48"/>
      <c r="AB129" s="348"/>
      <c r="AC129" s="348"/>
      <c r="AD129" s="348"/>
      <c r="AE129" s="348"/>
      <c r="AF129" s="348"/>
      <c r="AG129" s="348"/>
      <c r="AH129" s="348"/>
      <c r="AI129" s="348"/>
      <c r="AJ129" s="348"/>
      <c r="AK129" s="348"/>
      <c r="AL129" s="348"/>
      <c r="AM129" s="348"/>
      <c r="AN129" s="348"/>
      <c r="AO129" s="348"/>
      <c r="AP129" s="348"/>
      <c r="AQ129" s="348"/>
      <c r="AR129" s="348"/>
      <c r="AS129" s="348"/>
      <c r="AT129" s="348"/>
      <c r="AU129" s="348"/>
      <c r="AV129" s="348"/>
      <c r="AW129" s="230"/>
    </row>
    <row r="130" spans="1:49" ht="21" customHeight="1">
      <c r="A130" s="346" t="s">
        <v>980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46"/>
      <c r="AB130" s="346"/>
      <c r="AC130" s="346"/>
      <c r="AD130" s="346"/>
      <c r="AE130" s="346"/>
      <c r="AF130" s="346"/>
      <c r="AG130" s="346"/>
      <c r="AH130" s="346"/>
      <c r="AI130" s="346"/>
      <c r="AJ130" s="346"/>
      <c r="AK130" s="346"/>
      <c r="AL130" s="346"/>
      <c r="AM130" s="346"/>
      <c r="AN130" s="346"/>
      <c r="AO130" s="346"/>
      <c r="AP130" s="346"/>
      <c r="AQ130" s="346"/>
      <c r="AR130" s="346"/>
      <c r="AS130" s="346"/>
      <c r="AT130" s="346"/>
      <c r="AU130" s="346"/>
      <c r="AV130" s="346"/>
      <c r="AW130" s="230"/>
    </row>
    <row r="131" spans="1:49" ht="21" customHeight="1">
      <c r="A131" s="346" t="s">
        <v>981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46"/>
      <c r="AB131" s="346"/>
      <c r="AC131" s="346"/>
      <c r="AD131" s="346"/>
      <c r="AE131" s="346"/>
      <c r="AF131" s="346"/>
      <c r="AG131" s="346"/>
      <c r="AH131" s="346"/>
      <c r="AI131" s="346"/>
      <c r="AJ131" s="346"/>
      <c r="AK131" s="346"/>
      <c r="AL131" s="346"/>
      <c r="AM131" s="346"/>
      <c r="AN131" s="346"/>
      <c r="AO131" s="346"/>
      <c r="AP131" s="346"/>
      <c r="AQ131" s="346"/>
      <c r="AR131" s="346"/>
      <c r="AS131" s="346"/>
      <c r="AT131" s="346"/>
      <c r="AU131" s="346"/>
      <c r="AV131" s="346"/>
      <c r="AW131" s="230"/>
    </row>
    <row r="132" spans="1:49" ht="21" customHeight="1">
      <c r="A132" s="346" t="s">
        <v>982</v>
      </c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  <c r="AA132" s="346"/>
      <c r="AB132" s="346"/>
      <c r="AC132" s="346"/>
      <c r="AD132" s="346"/>
      <c r="AE132" s="346"/>
      <c r="AF132" s="346"/>
      <c r="AG132" s="346"/>
      <c r="AH132" s="346"/>
      <c r="AI132" s="346"/>
      <c r="AJ132" s="346"/>
      <c r="AK132" s="346"/>
      <c r="AL132" s="346"/>
      <c r="AM132" s="346"/>
      <c r="AN132" s="346"/>
      <c r="AO132" s="346"/>
      <c r="AP132" s="346"/>
      <c r="AQ132" s="346"/>
      <c r="AR132" s="346"/>
      <c r="AS132" s="346"/>
      <c r="AT132" s="346"/>
      <c r="AU132" s="346"/>
      <c r="AV132" s="346"/>
      <c r="AW132" s="230"/>
    </row>
    <row r="133" spans="1:49" ht="21" customHeight="1">
      <c r="A133" s="348" t="s">
        <v>983</v>
      </c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Z133" s="348"/>
      <c r="AA133" s="348"/>
      <c r="AB133" s="348"/>
      <c r="AC133" s="348"/>
      <c r="AD133" s="348"/>
      <c r="AE133" s="348"/>
      <c r="AF133" s="348"/>
      <c r="AG133" s="348"/>
      <c r="AH133" s="348"/>
      <c r="AI133" s="348"/>
      <c r="AJ133" s="348"/>
      <c r="AK133" s="348"/>
      <c r="AL133" s="348"/>
      <c r="AM133" s="348"/>
      <c r="AN133" s="348"/>
      <c r="AO133" s="348"/>
      <c r="AP133" s="348"/>
      <c r="AQ133" s="348"/>
      <c r="AR133" s="348"/>
      <c r="AS133" s="348"/>
      <c r="AT133" s="348"/>
      <c r="AU133" s="348"/>
      <c r="AV133" s="348"/>
      <c r="AW133" s="230"/>
    </row>
    <row r="134" spans="1:49" ht="51" customHeight="1">
      <c r="A134" s="358" t="s">
        <v>988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  <c r="AA134" s="359"/>
      <c r="AB134" s="359"/>
      <c r="AC134" s="359"/>
      <c r="AD134" s="359"/>
      <c r="AE134" s="359"/>
      <c r="AF134" s="359"/>
      <c r="AG134" s="359"/>
      <c r="AH134" s="359"/>
      <c r="AI134" s="359"/>
      <c r="AJ134" s="359"/>
      <c r="AK134" s="359"/>
      <c r="AL134" s="359"/>
      <c r="AM134" s="359"/>
      <c r="AN134" s="359"/>
      <c r="AO134" s="359"/>
      <c r="AP134" s="359"/>
      <c r="AQ134" s="359"/>
      <c r="AR134" s="359"/>
      <c r="AS134" s="359"/>
      <c r="AT134" s="359"/>
      <c r="AU134" s="359"/>
      <c r="AV134" s="360"/>
      <c r="AW134" s="230"/>
    </row>
    <row r="135" spans="1:49" ht="27" customHeight="1">
      <c r="A135" s="356"/>
      <c r="B135" s="357"/>
      <c r="C135" s="357"/>
      <c r="D135" s="357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Z135" s="353" t="s">
        <v>990</v>
      </c>
      <c r="AA135" s="353"/>
      <c r="AB135" s="353"/>
      <c r="AC135" s="355">
        <f>O11</f>
        <v>0</v>
      </c>
      <c r="AD135" s="355"/>
      <c r="AE135" s="355"/>
      <c r="AF135" s="355"/>
      <c r="AG135" s="355"/>
      <c r="AH135" s="355"/>
      <c r="AI135" s="355"/>
      <c r="AJ135" s="355"/>
      <c r="AK135" s="355"/>
      <c r="AL135" s="355"/>
      <c r="AM135" s="355"/>
      <c r="AN135" s="355"/>
      <c r="AO135" s="355"/>
      <c r="AP135" s="355"/>
      <c r="AQ135" s="352" t="s">
        <v>989</v>
      </c>
      <c r="AR135" s="353"/>
      <c r="AS135" s="353"/>
      <c r="AT135" s="353"/>
      <c r="AU135" s="353"/>
      <c r="AV135" s="354"/>
      <c r="AW135" s="230"/>
    </row>
    <row r="136" spans="1:49" ht="43.5" customHeight="1">
      <c r="A136" s="347" t="s">
        <v>984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47"/>
      <c r="AB136" s="347"/>
      <c r="AC136" s="347"/>
      <c r="AD136" s="347"/>
      <c r="AE136" s="347"/>
      <c r="AF136" s="347"/>
      <c r="AG136" s="347"/>
      <c r="AH136" s="347"/>
      <c r="AI136" s="347"/>
      <c r="AJ136" s="347"/>
      <c r="AK136" s="347"/>
      <c r="AL136" s="347"/>
      <c r="AM136" s="347"/>
      <c r="AN136" s="347"/>
      <c r="AO136" s="347"/>
      <c r="AP136" s="347"/>
      <c r="AQ136" s="347"/>
      <c r="AR136" s="347"/>
      <c r="AS136" s="347"/>
      <c r="AT136" s="347"/>
      <c r="AU136" s="347"/>
      <c r="AV136" s="347"/>
      <c r="AW136" s="230"/>
    </row>
    <row r="137" spans="1:49" ht="45.75" customHeight="1">
      <c r="A137" s="347" t="s">
        <v>985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47"/>
      <c r="AB137" s="347"/>
      <c r="AC137" s="347"/>
      <c r="AD137" s="347"/>
      <c r="AE137" s="347"/>
      <c r="AF137" s="347"/>
      <c r="AG137" s="347"/>
      <c r="AH137" s="347"/>
      <c r="AI137" s="347"/>
      <c r="AJ137" s="347"/>
      <c r="AK137" s="347"/>
      <c r="AL137" s="347"/>
      <c r="AM137" s="347"/>
      <c r="AN137" s="347"/>
      <c r="AO137" s="347"/>
      <c r="AP137" s="347"/>
      <c r="AQ137" s="347"/>
      <c r="AR137" s="347"/>
      <c r="AS137" s="347"/>
      <c r="AT137" s="347"/>
      <c r="AU137" s="347"/>
      <c r="AV137" s="347"/>
      <c r="AW137" s="230"/>
    </row>
    <row r="138" spans="1:49" ht="41.25" customHeight="1">
      <c r="A138" s="347" t="s">
        <v>986</v>
      </c>
      <c r="B138" s="347"/>
      <c r="C138" s="347"/>
      <c r="D138" s="347"/>
      <c r="E138" s="347"/>
      <c r="F138" s="347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347"/>
      <c r="AB138" s="347"/>
      <c r="AC138" s="347"/>
      <c r="AD138" s="347"/>
      <c r="AE138" s="347"/>
      <c r="AF138" s="347"/>
      <c r="AG138" s="347"/>
      <c r="AH138" s="347"/>
      <c r="AI138" s="347"/>
      <c r="AJ138" s="347"/>
      <c r="AK138" s="347"/>
      <c r="AL138" s="347"/>
      <c r="AM138" s="347"/>
      <c r="AN138" s="347"/>
      <c r="AO138" s="347"/>
      <c r="AP138" s="347"/>
      <c r="AQ138" s="347"/>
      <c r="AR138" s="347"/>
      <c r="AS138" s="347"/>
      <c r="AT138" s="347"/>
      <c r="AU138" s="347"/>
      <c r="AV138" s="347"/>
      <c r="AW138" s="230"/>
    </row>
    <row r="139" spans="1:49" ht="69.75" customHeight="1">
      <c r="A139" s="349" t="s">
        <v>987</v>
      </c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  <c r="AA139" s="350"/>
      <c r="AB139" s="350"/>
      <c r="AC139" s="350"/>
      <c r="AD139" s="350"/>
      <c r="AE139" s="350"/>
      <c r="AF139" s="350"/>
      <c r="AG139" s="350"/>
      <c r="AH139" s="350"/>
      <c r="AI139" s="350"/>
      <c r="AJ139" s="350"/>
      <c r="AK139" s="350"/>
      <c r="AL139" s="350"/>
      <c r="AM139" s="350"/>
      <c r="AN139" s="350"/>
      <c r="AO139" s="350"/>
      <c r="AP139" s="350"/>
      <c r="AQ139" s="350"/>
      <c r="AR139" s="350"/>
      <c r="AS139" s="350"/>
      <c r="AT139" s="350"/>
      <c r="AU139" s="350"/>
      <c r="AV139" s="351"/>
      <c r="AW139" s="230"/>
    </row>
    <row r="140" spans="1:49" ht="39" customHeight="1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  <c r="AA140" s="350"/>
      <c r="AB140" s="350"/>
      <c r="AC140" s="350"/>
      <c r="AD140" s="350"/>
      <c r="AE140" s="350"/>
      <c r="AF140" s="350"/>
      <c r="AG140" s="350"/>
      <c r="AH140" s="350"/>
      <c r="AI140" s="350"/>
      <c r="AJ140" s="350"/>
      <c r="AK140" s="350"/>
      <c r="AL140" s="350"/>
      <c r="AM140" s="350"/>
      <c r="AN140" s="350"/>
      <c r="AO140" s="350"/>
      <c r="AP140" s="350"/>
      <c r="AQ140" s="350"/>
      <c r="AR140" s="350"/>
      <c r="AS140" s="350"/>
      <c r="AT140" s="350"/>
      <c r="AU140" s="350"/>
      <c r="AV140" s="350"/>
      <c r="AW140" s="230"/>
    </row>
    <row r="141" spans="1:49" ht="27.75" customHeight="1">
      <c r="A141" s="443" t="s">
        <v>865</v>
      </c>
      <c r="B141" s="443"/>
      <c r="C141" s="443"/>
      <c r="D141" s="443"/>
      <c r="E141" s="443"/>
      <c r="F141" s="443"/>
      <c r="G141" s="443"/>
      <c r="H141" s="443"/>
      <c r="I141" s="443"/>
      <c r="J141" s="443"/>
      <c r="K141" s="443"/>
      <c r="L141" s="443"/>
      <c r="M141" s="443"/>
      <c r="N141" s="443"/>
      <c r="O141" s="443"/>
      <c r="P141" s="443"/>
      <c r="Q141" s="443"/>
      <c r="R141" s="443"/>
      <c r="S141" s="443"/>
      <c r="T141" s="443"/>
      <c r="U141" s="443"/>
      <c r="V141" s="443"/>
      <c r="W141" s="443"/>
      <c r="X141" s="443"/>
      <c r="Y141" s="443"/>
      <c r="Z141" s="443"/>
      <c r="AA141" s="443"/>
      <c r="AB141" s="443"/>
      <c r="AC141" s="443"/>
      <c r="AD141" s="443"/>
      <c r="AE141" s="443"/>
      <c r="AF141" s="443"/>
      <c r="AG141" s="443"/>
      <c r="AH141" s="443"/>
      <c r="AI141" s="443"/>
      <c r="AJ141" s="443"/>
      <c r="AK141" s="443"/>
      <c r="AL141" s="443"/>
      <c r="AM141" s="443"/>
      <c r="AN141" s="443"/>
      <c r="AO141" s="443"/>
      <c r="AP141" s="443"/>
      <c r="AQ141" s="443"/>
      <c r="AR141" s="443"/>
      <c r="AS141" s="443"/>
      <c r="AT141" s="443"/>
      <c r="AU141" s="443"/>
      <c r="AV141" s="443"/>
      <c r="AW141" s="230"/>
    </row>
    <row r="142" spans="1:49" ht="16.5" customHeight="1">
      <c r="A142" s="421"/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1"/>
      <c r="P142" s="421"/>
      <c r="Q142" s="421"/>
      <c r="R142" s="421"/>
      <c r="S142" s="421"/>
      <c r="T142" s="421"/>
      <c r="U142" s="421"/>
      <c r="V142" s="421"/>
      <c r="W142" s="421"/>
      <c r="X142" s="421"/>
      <c r="Y142" s="421"/>
      <c r="Z142" s="421"/>
      <c r="AA142" s="421"/>
      <c r="AB142" s="421"/>
      <c r="AC142" s="421"/>
      <c r="AD142" s="421"/>
      <c r="AE142" s="421"/>
      <c r="AF142" s="421"/>
      <c r="AG142" s="421"/>
      <c r="AH142" s="421"/>
      <c r="AI142" s="421"/>
      <c r="AJ142" s="421"/>
      <c r="AK142" s="421"/>
      <c r="AL142" s="421"/>
      <c r="AM142" s="421"/>
      <c r="AN142" s="421"/>
      <c r="AO142" s="421"/>
      <c r="AP142" s="421"/>
      <c r="AQ142" s="421"/>
      <c r="AR142" s="421"/>
      <c r="AS142" s="421"/>
      <c r="AT142" s="421"/>
      <c r="AU142" s="421"/>
      <c r="AV142" s="421"/>
      <c r="AW142" s="228"/>
    </row>
    <row r="143" spans="1:49">
      <c r="A143" s="498" t="s">
        <v>866</v>
      </c>
      <c r="B143" s="498"/>
      <c r="C143" s="498"/>
      <c r="D143" s="498"/>
      <c r="E143" s="498"/>
      <c r="F143" s="498"/>
      <c r="G143" s="498"/>
      <c r="H143" s="498"/>
      <c r="I143" s="498"/>
      <c r="J143" s="498"/>
      <c r="K143" s="498"/>
      <c r="L143" s="498"/>
      <c r="M143" s="498"/>
      <c r="N143" s="498"/>
      <c r="O143" s="498"/>
      <c r="P143" s="498"/>
      <c r="Q143" s="498"/>
      <c r="R143" s="498"/>
      <c r="S143" s="498"/>
      <c r="T143" s="498"/>
      <c r="U143" s="498"/>
      <c r="V143" s="498"/>
      <c r="W143" s="498"/>
      <c r="X143" s="498"/>
      <c r="Y143" s="498"/>
      <c r="Z143" s="498"/>
      <c r="AA143" s="498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8"/>
      <c r="AP143" s="498"/>
      <c r="AQ143" s="498"/>
      <c r="AR143" s="498"/>
      <c r="AS143" s="498"/>
      <c r="AT143" s="498"/>
      <c r="AU143" s="498"/>
      <c r="AV143" s="498"/>
      <c r="AW143" s="230"/>
    </row>
    <row r="144" spans="1:49" ht="52.5" customHeight="1">
      <c r="A144" s="214"/>
      <c r="B144" s="512" t="s">
        <v>867</v>
      </c>
      <c r="C144" s="512"/>
      <c r="D144" s="512"/>
      <c r="E144" s="512"/>
      <c r="F144" s="512"/>
      <c r="G144" s="512"/>
      <c r="H144" s="512"/>
      <c r="I144" s="512"/>
      <c r="J144" s="512"/>
      <c r="K144" s="512"/>
      <c r="L144" s="512"/>
      <c r="M144" s="512"/>
      <c r="N144" s="512"/>
      <c r="O144" s="512"/>
      <c r="P144" s="512"/>
      <c r="Q144" s="512"/>
      <c r="R144" s="512"/>
      <c r="S144" s="512"/>
      <c r="T144" s="512"/>
      <c r="U144" s="512"/>
      <c r="V144" s="512"/>
      <c r="W144" s="512"/>
      <c r="X144" s="512"/>
      <c r="Y144" s="512"/>
      <c r="Z144" s="512"/>
      <c r="AA144" s="512"/>
      <c r="AB144" s="512"/>
      <c r="AC144" s="512"/>
      <c r="AD144" s="512"/>
      <c r="AE144" s="512"/>
      <c r="AF144" s="512"/>
      <c r="AG144" s="512"/>
      <c r="AH144" s="512"/>
      <c r="AI144" s="512"/>
      <c r="AJ144" s="512"/>
      <c r="AK144" s="512"/>
      <c r="AL144" s="512"/>
      <c r="AM144" s="512"/>
      <c r="AN144" s="512"/>
      <c r="AO144" s="512"/>
      <c r="AP144" s="512"/>
      <c r="AQ144" s="512"/>
      <c r="AR144" s="512"/>
      <c r="AS144" s="512"/>
      <c r="AT144" s="512"/>
      <c r="AU144" s="512"/>
      <c r="AV144" s="512"/>
      <c r="AW144" s="230"/>
    </row>
    <row r="145" spans="1:49" ht="22.5" customHeight="1">
      <c r="A145" s="214"/>
      <c r="B145" s="214"/>
      <c r="C145" s="512" t="s">
        <v>868</v>
      </c>
      <c r="D145" s="512"/>
      <c r="E145" s="512"/>
      <c r="F145" s="512"/>
      <c r="G145" s="512"/>
      <c r="H145" s="512"/>
      <c r="I145" s="512"/>
      <c r="J145" s="512"/>
      <c r="K145" s="512"/>
      <c r="L145" s="512"/>
      <c r="M145" s="512"/>
      <c r="N145" s="512"/>
      <c r="O145" s="512"/>
      <c r="P145" s="512"/>
      <c r="Q145" s="512"/>
      <c r="R145" s="512"/>
      <c r="S145" s="512"/>
      <c r="T145" s="512"/>
      <c r="U145" s="512"/>
      <c r="V145" s="512"/>
      <c r="W145" s="512"/>
      <c r="X145" s="512"/>
      <c r="Y145" s="512"/>
      <c r="Z145" s="512"/>
      <c r="AA145" s="512"/>
      <c r="AB145" s="512"/>
      <c r="AC145" s="512"/>
      <c r="AD145" s="512"/>
      <c r="AE145" s="512"/>
      <c r="AF145" s="512"/>
      <c r="AG145" s="512"/>
      <c r="AH145" s="512"/>
      <c r="AI145" s="512"/>
      <c r="AJ145" s="512"/>
      <c r="AK145" s="512"/>
      <c r="AL145" s="512"/>
      <c r="AM145" s="512"/>
      <c r="AN145" s="512"/>
      <c r="AO145" s="512"/>
      <c r="AP145" s="512"/>
      <c r="AQ145" s="512"/>
      <c r="AR145" s="512"/>
      <c r="AS145" s="512"/>
      <c r="AT145" s="512"/>
      <c r="AU145" s="512"/>
      <c r="AV145" s="512"/>
      <c r="AW145" s="230"/>
    </row>
    <row r="146" spans="1:49" ht="22.5" customHeight="1">
      <c r="A146" s="214"/>
      <c r="B146" s="214"/>
      <c r="C146" s="512" t="s">
        <v>870</v>
      </c>
      <c r="D146" s="512"/>
      <c r="E146" s="512"/>
      <c r="F146" s="512"/>
      <c r="G146" s="512"/>
      <c r="H146" s="512"/>
      <c r="I146" s="512"/>
      <c r="J146" s="512"/>
      <c r="K146" s="512"/>
      <c r="L146" s="512"/>
      <c r="M146" s="512"/>
      <c r="N146" s="512"/>
      <c r="O146" s="512"/>
      <c r="P146" s="512"/>
      <c r="Q146" s="512"/>
      <c r="R146" s="512"/>
      <c r="S146" s="512"/>
      <c r="T146" s="512"/>
      <c r="U146" s="512"/>
      <c r="V146" s="512"/>
      <c r="W146" s="512"/>
      <c r="X146" s="512"/>
      <c r="Y146" s="512"/>
      <c r="Z146" s="512"/>
      <c r="AA146" s="512"/>
      <c r="AB146" s="512"/>
      <c r="AC146" s="512"/>
      <c r="AD146" s="512"/>
      <c r="AE146" s="512"/>
      <c r="AF146" s="512"/>
      <c r="AG146" s="512"/>
      <c r="AH146" s="512"/>
      <c r="AI146" s="512"/>
      <c r="AJ146" s="512"/>
      <c r="AK146" s="512"/>
      <c r="AL146" s="512"/>
      <c r="AM146" s="512"/>
      <c r="AN146" s="512"/>
      <c r="AO146" s="512"/>
      <c r="AP146" s="512"/>
      <c r="AQ146" s="512"/>
      <c r="AR146" s="512"/>
      <c r="AS146" s="512"/>
      <c r="AT146" s="512"/>
      <c r="AU146" s="512"/>
      <c r="AV146" s="512"/>
      <c r="AW146" s="230"/>
    </row>
    <row r="147" spans="1:49" ht="22.5" customHeight="1">
      <c r="A147" s="214"/>
      <c r="B147" s="214"/>
      <c r="C147" s="512" t="s">
        <v>869</v>
      </c>
      <c r="D147" s="512"/>
      <c r="E147" s="512"/>
      <c r="F147" s="512"/>
      <c r="G147" s="512"/>
      <c r="H147" s="512"/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512"/>
      <c r="V147" s="512"/>
      <c r="W147" s="512"/>
      <c r="X147" s="512"/>
      <c r="Y147" s="512"/>
      <c r="Z147" s="512"/>
      <c r="AA147" s="512"/>
      <c r="AB147" s="512"/>
      <c r="AC147" s="512"/>
      <c r="AD147" s="512"/>
      <c r="AE147" s="512"/>
      <c r="AF147" s="512"/>
      <c r="AG147" s="512"/>
      <c r="AH147" s="512"/>
      <c r="AI147" s="512"/>
      <c r="AJ147" s="512"/>
      <c r="AK147" s="512"/>
      <c r="AL147" s="512"/>
      <c r="AM147" s="512"/>
      <c r="AN147" s="512"/>
      <c r="AO147" s="512"/>
      <c r="AP147" s="512"/>
      <c r="AQ147" s="512"/>
      <c r="AR147" s="512"/>
      <c r="AS147" s="512"/>
      <c r="AT147" s="512"/>
      <c r="AU147" s="512"/>
      <c r="AV147" s="512"/>
      <c r="AW147" s="230"/>
    </row>
    <row r="148" spans="1:49" ht="22.5" customHeight="1">
      <c r="A148" s="214"/>
      <c r="B148" s="214"/>
      <c r="C148" s="512" t="s">
        <v>871</v>
      </c>
      <c r="D148" s="512"/>
      <c r="E148" s="512"/>
      <c r="F148" s="512"/>
      <c r="G148" s="512"/>
      <c r="H148" s="512"/>
      <c r="I148" s="512"/>
      <c r="J148" s="512"/>
      <c r="K148" s="512"/>
      <c r="L148" s="512"/>
      <c r="M148" s="512"/>
      <c r="N148" s="512"/>
      <c r="O148" s="512"/>
      <c r="P148" s="512"/>
      <c r="Q148" s="512"/>
      <c r="R148" s="512"/>
      <c r="S148" s="512"/>
      <c r="T148" s="512"/>
      <c r="U148" s="512"/>
      <c r="V148" s="512"/>
      <c r="W148" s="512"/>
      <c r="X148" s="512"/>
      <c r="Y148" s="512"/>
      <c r="Z148" s="512"/>
      <c r="AA148" s="512"/>
      <c r="AB148" s="512"/>
      <c r="AC148" s="512"/>
      <c r="AD148" s="512"/>
      <c r="AE148" s="512"/>
      <c r="AF148" s="512"/>
      <c r="AG148" s="512"/>
      <c r="AH148" s="512"/>
      <c r="AI148" s="512"/>
      <c r="AJ148" s="512"/>
      <c r="AK148" s="512"/>
      <c r="AL148" s="512"/>
      <c r="AM148" s="512"/>
      <c r="AN148" s="512"/>
      <c r="AO148" s="512"/>
      <c r="AP148" s="512"/>
      <c r="AQ148" s="512"/>
      <c r="AR148" s="512"/>
      <c r="AS148" s="512"/>
      <c r="AT148" s="512"/>
      <c r="AU148" s="512"/>
      <c r="AV148" s="512"/>
      <c r="AW148" s="230"/>
    </row>
    <row r="149" spans="1:49" ht="22.5" customHeight="1">
      <c r="A149" s="214"/>
      <c r="B149" s="213"/>
      <c r="C149" s="505" t="s">
        <v>872</v>
      </c>
      <c r="D149" s="505"/>
      <c r="E149" s="505"/>
      <c r="F149" s="505"/>
      <c r="G149" s="505"/>
      <c r="H149" s="505"/>
      <c r="I149" s="505"/>
      <c r="J149" s="505"/>
      <c r="K149" s="505"/>
      <c r="L149" s="505"/>
      <c r="M149" s="505"/>
      <c r="N149" s="505"/>
      <c r="O149" s="505"/>
      <c r="P149" s="505"/>
      <c r="Q149" s="505"/>
      <c r="R149" s="505"/>
      <c r="S149" s="505"/>
      <c r="T149" s="505"/>
      <c r="U149" s="505"/>
      <c r="V149" s="505"/>
      <c r="W149" s="505"/>
      <c r="X149" s="505"/>
      <c r="Y149" s="505"/>
      <c r="Z149" s="505"/>
      <c r="AA149" s="505"/>
      <c r="AB149" s="505"/>
      <c r="AC149" s="505"/>
      <c r="AD149" s="505"/>
      <c r="AE149" s="505"/>
      <c r="AF149" s="505"/>
      <c r="AG149" s="505"/>
      <c r="AH149" s="505"/>
      <c r="AI149" s="505"/>
      <c r="AJ149" s="505"/>
      <c r="AK149" s="505"/>
      <c r="AL149" s="505"/>
      <c r="AM149" s="505"/>
      <c r="AN149" s="505"/>
      <c r="AO149" s="505"/>
      <c r="AP149" s="505"/>
      <c r="AQ149" s="505"/>
      <c r="AR149" s="505"/>
      <c r="AS149" s="505"/>
      <c r="AT149" s="505"/>
      <c r="AU149" s="505"/>
      <c r="AV149" s="506"/>
      <c r="AW149" s="230"/>
    </row>
    <row r="150" spans="1:49" ht="22.5" customHeight="1">
      <c r="A150" s="214"/>
      <c r="B150" s="510"/>
      <c r="C150" s="511"/>
      <c r="D150" s="511"/>
      <c r="E150" s="511"/>
      <c r="F150" s="511"/>
      <c r="G150" s="511"/>
      <c r="H150" s="511"/>
      <c r="I150" s="511"/>
      <c r="J150" s="511"/>
      <c r="K150" s="511"/>
      <c r="L150" s="511"/>
      <c r="M150" s="511"/>
      <c r="N150" s="511"/>
      <c r="O150" s="511"/>
      <c r="P150" s="511"/>
      <c r="Q150" s="511"/>
      <c r="R150" s="511"/>
      <c r="S150" s="511"/>
      <c r="T150" s="511"/>
      <c r="U150" s="511"/>
      <c r="V150" s="511"/>
      <c r="W150" s="383" t="s">
        <v>874</v>
      </c>
      <c r="X150" s="383"/>
      <c r="Y150" s="383"/>
      <c r="Z150" s="383"/>
      <c r="AA150" s="383"/>
      <c r="AB150" s="383"/>
      <c r="AC150" s="509">
        <f>O11</f>
        <v>0</v>
      </c>
      <c r="AD150" s="509"/>
      <c r="AE150" s="509"/>
      <c r="AF150" s="509"/>
      <c r="AG150" s="509"/>
      <c r="AH150" s="509"/>
      <c r="AI150" s="509"/>
      <c r="AJ150" s="509"/>
      <c r="AK150" s="509"/>
      <c r="AL150" s="509"/>
      <c r="AM150" s="509"/>
      <c r="AN150" s="509"/>
      <c r="AO150" s="509"/>
      <c r="AP150" s="507" t="s">
        <v>208</v>
      </c>
      <c r="AQ150" s="507"/>
      <c r="AR150" s="507"/>
      <c r="AS150" s="507"/>
      <c r="AT150" s="507"/>
      <c r="AU150" s="507"/>
      <c r="AV150" s="508"/>
      <c r="AW150" s="230"/>
    </row>
    <row r="151" spans="1:49" ht="38.25" customHeight="1">
      <c r="A151" s="214"/>
      <c r="B151" s="186"/>
      <c r="C151" s="501" t="s">
        <v>873</v>
      </c>
      <c r="D151" s="501"/>
      <c r="E151" s="501"/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  <c r="P151" s="501"/>
      <c r="Q151" s="501"/>
      <c r="R151" s="501"/>
      <c r="S151" s="501"/>
      <c r="T151" s="501"/>
      <c r="U151" s="501"/>
      <c r="V151" s="501"/>
      <c r="W151" s="501"/>
      <c r="X151" s="501"/>
      <c r="Y151" s="501"/>
      <c r="Z151" s="501"/>
      <c r="AA151" s="501"/>
      <c r="AB151" s="501"/>
      <c r="AC151" s="501"/>
      <c r="AD151" s="501"/>
      <c r="AE151" s="501"/>
      <c r="AF151" s="501"/>
      <c r="AG151" s="501"/>
      <c r="AH151" s="501"/>
      <c r="AI151" s="501"/>
      <c r="AJ151" s="501"/>
      <c r="AK151" s="501"/>
      <c r="AL151" s="501"/>
      <c r="AM151" s="501"/>
      <c r="AN151" s="501"/>
      <c r="AO151" s="501"/>
      <c r="AP151" s="501"/>
      <c r="AQ151" s="501"/>
      <c r="AR151" s="501"/>
      <c r="AS151" s="501"/>
      <c r="AT151" s="501"/>
      <c r="AU151" s="501"/>
      <c r="AV151" s="502"/>
      <c r="AW151" s="230"/>
    </row>
    <row r="152" spans="1:49" ht="22.5" customHeight="1">
      <c r="A152" s="512"/>
      <c r="B152" s="512"/>
      <c r="C152" s="512"/>
      <c r="D152" s="512"/>
      <c r="E152" s="512"/>
      <c r="F152" s="512"/>
      <c r="G152" s="512"/>
      <c r="H152" s="512"/>
      <c r="I152" s="512"/>
      <c r="J152" s="512"/>
      <c r="K152" s="512"/>
      <c r="L152" s="512"/>
      <c r="M152" s="512"/>
      <c r="N152" s="512"/>
      <c r="O152" s="512"/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512"/>
      <c r="AA152" s="512"/>
      <c r="AB152" s="512"/>
      <c r="AC152" s="512"/>
      <c r="AD152" s="512"/>
      <c r="AE152" s="512"/>
      <c r="AF152" s="512"/>
      <c r="AG152" s="512"/>
      <c r="AH152" s="512"/>
      <c r="AI152" s="512"/>
      <c r="AJ152" s="512"/>
      <c r="AK152" s="512"/>
      <c r="AL152" s="512"/>
      <c r="AM152" s="512"/>
      <c r="AN152" s="512"/>
      <c r="AO152" s="512"/>
      <c r="AP152" s="512"/>
      <c r="AQ152" s="512"/>
      <c r="AR152" s="512"/>
      <c r="AS152" s="512"/>
      <c r="AT152" s="512"/>
      <c r="AU152" s="512"/>
      <c r="AV152" s="512"/>
      <c r="AW152" s="230"/>
    </row>
    <row r="153" spans="1:49" ht="22.5" customHeight="1">
      <c r="A153" s="512"/>
      <c r="B153" s="512"/>
      <c r="C153" s="512"/>
      <c r="D153" s="512"/>
      <c r="E153" s="512"/>
      <c r="F153" s="512"/>
      <c r="G153" s="512"/>
      <c r="H153" s="512"/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512"/>
      <c r="AA153" s="512"/>
      <c r="AB153" s="512"/>
      <c r="AC153" s="512"/>
      <c r="AD153" s="512"/>
      <c r="AE153" s="512"/>
      <c r="AF153" s="512"/>
      <c r="AG153" s="512"/>
      <c r="AH153" s="512"/>
      <c r="AI153" s="512"/>
      <c r="AJ153" s="512"/>
      <c r="AK153" s="512"/>
      <c r="AL153" s="512"/>
      <c r="AM153" s="512"/>
      <c r="AN153" s="512"/>
      <c r="AO153" s="512"/>
      <c r="AP153" s="512"/>
      <c r="AQ153" s="512"/>
      <c r="AR153" s="512"/>
      <c r="AS153" s="512"/>
      <c r="AT153" s="512"/>
      <c r="AU153" s="512"/>
      <c r="AV153" s="512"/>
      <c r="AW153" s="230"/>
    </row>
    <row r="154" spans="1:49" ht="22.5" customHeight="1">
      <c r="A154" s="512"/>
      <c r="B154" s="512"/>
      <c r="C154" s="512"/>
      <c r="D154" s="512"/>
      <c r="E154" s="512"/>
      <c r="F154" s="512"/>
      <c r="G154" s="512"/>
      <c r="H154" s="512"/>
      <c r="I154" s="512"/>
      <c r="J154" s="512"/>
      <c r="K154" s="512"/>
      <c r="L154" s="512"/>
      <c r="M154" s="512"/>
      <c r="N154" s="512"/>
      <c r="O154" s="512"/>
      <c r="P154" s="512"/>
      <c r="Q154" s="512"/>
      <c r="R154" s="512"/>
      <c r="S154" s="512"/>
      <c r="T154" s="512"/>
      <c r="U154" s="512"/>
      <c r="V154" s="512"/>
      <c r="W154" s="512"/>
      <c r="X154" s="512"/>
      <c r="Y154" s="512"/>
      <c r="Z154" s="512"/>
      <c r="AA154" s="512"/>
      <c r="AB154" s="512"/>
      <c r="AC154" s="512"/>
      <c r="AD154" s="512"/>
      <c r="AE154" s="512"/>
      <c r="AF154" s="512"/>
      <c r="AG154" s="512"/>
      <c r="AH154" s="512"/>
      <c r="AI154" s="512"/>
      <c r="AJ154" s="512"/>
      <c r="AK154" s="512"/>
      <c r="AL154" s="512"/>
      <c r="AM154" s="512"/>
      <c r="AN154" s="512"/>
      <c r="AO154" s="512"/>
      <c r="AP154" s="512"/>
      <c r="AQ154" s="512"/>
      <c r="AR154" s="512"/>
      <c r="AS154" s="512"/>
      <c r="AT154" s="512"/>
      <c r="AU154" s="512"/>
      <c r="AV154" s="512"/>
      <c r="AW154" s="230"/>
    </row>
    <row r="155" spans="1:49" ht="22.5" customHeight="1">
      <c r="A155" s="512"/>
      <c r="B155" s="512"/>
      <c r="C155" s="512"/>
      <c r="D155" s="512"/>
      <c r="E155" s="512"/>
      <c r="F155" s="512"/>
      <c r="G155" s="512"/>
      <c r="H155" s="512"/>
      <c r="I155" s="512"/>
      <c r="J155" s="512"/>
      <c r="K155" s="512"/>
      <c r="L155" s="512"/>
      <c r="M155" s="512"/>
      <c r="N155" s="512"/>
      <c r="O155" s="512"/>
      <c r="P155" s="512"/>
      <c r="Q155" s="512"/>
      <c r="R155" s="512"/>
      <c r="S155" s="512"/>
      <c r="T155" s="512"/>
      <c r="U155" s="512"/>
      <c r="V155" s="512"/>
      <c r="W155" s="512"/>
      <c r="X155" s="512"/>
      <c r="Y155" s="512"/>
      <c r="Z155" s="512"/>
      <c r="AA155" s="512"/>
      <c r="AB155" s="512"/>
      <c r="AC155" s="512"/>
      <c r="AD155" s="512"/>
      <c r="AE155" s="512"/>
      <c r="AF155" s="512"/>
      <c r="AG155" s="512"/>
      <c r="AH155" s="512"/>
      <c r="AI155" s="512"/>
      <c r="AJ155" s="512"/>
      <c r="AK155" s="512"/>
      <c r="AL155" s="512"/>
      <c r="AM155" s="512"/>
      <c r="AN155" s="512"/>
      <c r="AO155" s="512"/>
      <c r="AP155" s="512"/>
      <c r="AQ155" s="512"/>
      <c r="AR155" s="512"/>
      <c r="AS155" s="512"/>
      <c r="AT155" s="512"/>
      <c r="AU155" s="512"/>
      <c r="AV155" s="512"/>
      <c r="AW155" s="230"/>
    </row>
    <row r="156" spans="1:49" ht="22.5" customHeight="1">
      <c r="A156" s="512"/>
      <c r="B156" s="512"/>
      <c r="C156" s="512"/>
      <c r="D156" s="512"/>
      <c r="E156" s="512"/>
      <c r="F156" s="512"/>
      <c r="G156" s="512"/>
      <c r="H156" s="512"/>
      <c r="I156" s="512"/>
      <c r="J156" s="512"/>
      <c r="K156" s="512"/>
      <c r="L156" s="512"/>
      <c r="M156" s="512"/>
      <c r="N156" s="512"/>
      <c r="O156" s="512"/>
      <c r="P156" s="512"/>
      <c r="Q156" s="512"/>
      <c r="R156" s="512"/>
      <c r="S156" s="512"/>
      <c r="T156" s="512"/>
      <c r="U156" s="512"/>
      <c r="V156" s="512"/>
      <c r="W156" s="512"/>
      <c r="X156" s="512"/>
      <c r="Y156" s="512"/>
      <c r="Z156" s="512"/>
      <c r="AA156" s="512"/>
      <c r="AB156" s="512"/>
      <c r="AC156" s="512"/>
      <c r="AD156" s="512"/>
      <c r="AE156" s="512"/>
      <c r="AF156" s="512"/>
      <c r="AG156" s="512"/>
      <c r="AH156" s="512"/>
      <c r="AI156" s="512"/>
      <c r="AJ156" s="512"/>
      <c r="AK156" s="512"/>
      <c r="AL156" s="512"/>
      <c r="AM156" s="512"/>
      <c r="AN156" s="512"/>
      <c r="AO156" s="512"/>
      <c r="AP156" s="512"/>
      <c r="AQ156" s="512"/>
      <c r="AR156" s="512"/>
      <c r="AS156" s="512"/>
      <c r="AT156" s="512"/>
      <c r="AU156" s="512"/>
      <c r="AV156" s="512"/>
      <c r="AW156" s="230"/>
    </row>
    <row r="157" spans="1:49" ht="22.5" customHeight="1">
      <c r="A157" s="512"/>
      <c r="B157" s="512"/>
      <c r="C157" s="512"/>
      <c r="D157" s="512"/>
      <c r="E157" s="512"/>
      <c r="F157" s="512"/>
      <c r="G157" s="512"/>
      <c r="H157" s="512"/>
      <c r="I157" s="512"/>
      <c r="J157" s="512"/>
      <c r="K157" s="512"/>
      <c r="L157" s="512"/>
      <c r="M157" s="512"/>
      <c r="N157" s="512"/>
      <c r="O157" s="512"/>
      <c r="P157" s="512"/>
      <c r="Q157" s="512"/>
      <c r="R157" s="512"/>
      <c r="S157" s="512"/>
      <c r="T157" s="512"/>
      <c r="U157" s="512"/>
      <c r="V157" s="512"/>
      <c r="W157" s="512"/>
      <c r="X157" s="512"/>
      <c r="Y157" s="512"/>
      <c r="Z157" s="512"/>
      <c r="AA157" s="512"/>
      <c r="AB157" s="512"/>
      <c r="AC157" s="512"/>
      <c r="AD157" s="512"/>
      <c r="AE157" s="512"/>
      <c r="AF157" s="512"/>
      <c r="AG157" s="512"/>
      <c r="AH157" s="512"/>
      <c r="AI157" s="512"/>
      <c r="AJ157" s="512"/>
      <c r="AK157" s="512"/>
      <c r="AL157" s="512"/>
      <c r="AM157" s="512"/>
      <c r="AN157" s="512"/>
      <c r="AO157" s="512"/>
      <c r="AP157" s="512"/>
      <c r="AQ157" s="512"/>
      <c r="AR157" s="512"/>
      <c r="AS157" s="512"/>
      <c r="AT157" s="512"/>
      <c r="AU157" s="512"/>
      <c r="AV157" s="512"/>
      <c r="AW157" s="230"/>
    </row>
    <row r="158" spans="1:49" ht="22.5" customHeight="1">
      <c r="A158" s="512"/>
      <c r="B158" s="512"/>
      <c r="C158" s="512"/>
      <c r="D158" s="512"/>
      <c r="E158" s="512"/>
      <c r="F158" s="512"/>
      <c r="G158" s="512"/>
      <c r="H158" s="512"/>
      <c r="I158" s="512"/>
      <c r="J158" s="512"/>
      <c r="K158" s="512"/>
      <c r="L158" s="512"/>
      <c r="M158" s="512"/>
      <c r="N158" s="512"/>
      <c r="O158" s="512"/>
      <c r="P158" s="512"/>
      <c r="Q158" s="512"/>
      <c r="R158" s="512"/>
      <c r="S158" s="512"/>
      <c r="T158" s="512"/>
      <c r="U158" s="512"/>
      <c r="V158" s="512"/>
      <c r="W158" s="512"/>
      <c r="X158" s="512"/>
      <c r="Y158" s="512"/>
      <c r="Z158" s="512"/>
      <c r="AA158" s="512"/>
      <c r="AB158" s="512"/>
      <c r="AC158" s="512"/>
      <c r="AD158" s="512"/>
      <c r="AE158" s="512"/>
      <c r="AF158" s="512"/>
      <c r="AG158" s="512"/>
      <c r="AH158" s="512"/>
      <c r="AI158" s="512"/>
      <c r="AJ158" s="512"/>
      <c r="AK158" s="512"/>
      <c r="AL158" s="512"/>
      <c r="AM158" s="512"/>
      <c r="AN158" s="512"/>
      <c r="AO158" s="512"/>
      <c r="AP158" s="512"/>
      <c r="AQ158" s="512"/>
      <c r="AR158" s="512"/>
      <c r="AS158" s="512"/>
      <c r="AT158" s="512"/>
      <c r="AU158" s="512"/>
      <c r="AV158" s="512"/>
      <c r="AW158" s="230"/>
    </row>
    <row r="159" spans="1:49" ht="22.5" customHeight="1">
      <c r="A159" s="512"/>
      <c r="B159" s="512"/>
      <c r="C159" s="512"/>
      <c r="D159" s="512"/>
      <c r="E159" s="512"/>
      <c r="F159" s="512"/>
      <c r="G159" s="512"/>
      <c r="H159" s="512"/>
      <c r="I159" s="512"/>
      <c r="J159" s="512"/>
      <c r="K159" s="512"/>
      <c r="L159" s="512"/>
      <c r="M159" s="512"/>
      <c r="N159" s="512"/>
      <c r="O159" s="512"/>
      <c r="P159" s="512"/>
      <c r="Q159" s="512"/>
      <c r="R159" s="512"/>
      <c r="S159" s="512"/>
      <c r="T159" s="512"/>
      <c r="U159" s="512"/>
      <c r="V159" s="512"/>
      <c r="W159" s="512"/>
      <c r="X159" s="512"/>
      <c r="Y159" s="512"/>
      <c r="Z159" s="512"/>
      <c r="AA159" s="512"/>
      <c r="AB159" s="512"/>
      <c r="AC159" s="512"/>
      <c r="AD159" s="512"/>
      <c r="AE159" s="512"/>
      <c r="AF159" s="512"/>
      <c r="AG159" s="512"/>
      <c r="AH159" s="512"/>
      <c r="AI159" s="512"/>
      <c r="AJ159" s="512"/>
      <c r="AK159" s="512"/>
      <c r="AL159" s="512"/>
      <c r="AM159" s="512"/>
      <c r="AN159" s="512"/>
      <c r="AO159" s="512"/>
      <c r="AP159" s="512"/>
      <c r="AQ159" s="512"/>
      <c r="AR159" s="512"/>
      <c r="AS159" s="512"/>
      <c r="AT159" s="512"/>
      <c r="AU159" s="512"/>
      <c r="AV159" s="512"/>
      <c r="AW159" s="230"/>
    </row>
    <row r="160" spans="1:49" ht="22.5" customHeight="1">
      <c r="A160" s="512"/>
      <c r="B160" s="512"/>
      <c r="C160" s="512"/>
      <c r="D160" s="512"/>
      <c r="E160" s="512"/>
      <c r="F160" s="512"/>
      <c r="G160" s="512"/>
      <c r="H160" s="512"/>
      <c r="I160" s="512"/>
      <c r="J160" s="512"/>
      <c r="K160" s="512"/>
      <c r="L160" s="512"/>
      <c r="M160" s="512"/>
      <c r="N160" s="512"/>
      <c r="O160" s="512"/>
      <c r="P160" s="512"/>
      <c r="Q160" s="512"/>
      <c r="R160" s="512"/>
      <c r="S160" s="512"/>
      <c r="T160" s="512"/>
      <c r="U160" s="512"/>
      <c r="V160" s="512"/>
      <c r="W160" s="512"/>
      <c r="X160" s="512"/>
      <c r="Y160" s="512"/>
      <c r="Z160" s="512"/>
      <c r="AA160" s="512"/>
      <c r="AB160" s="512"/>
      <c r="AC160" s="512"/>
      <c r="AD160" s="512"/>
      <c r="AE160" s="512"/>
      <c r="AF160" s="512"/>
      <c r="AG160" s="512"/>
      <c r="AH160" s="512"/>
      <c r="AI160" s="512"/>
      <c r="AJ160" s="512"/>
      <c r="AK160" s="512"/>
      <c r="AL160" s="512"/>
      <c r="AM160" s="512"/>
      <c r="AN160" s="512"/>
      <c r="AO160" s="512"/>
      <c r="AP160" s="512"/>
      <c r="AQ160" s="512"/>
      <c r="AR160" s="512"/>
      <c r="AS160" s="512"/>
      <c r="AT160" s="512"/>
      <c r="AU160" s="512"/>
      <c r="AV160" s="512"/>
      <c r="AW160" s="230"/>
    </row>
    <row r="161" spans="1:49" ht="22.5" customHeight="1">
      <c r="A161" s="512"/>
      <c r="B161" s="512"/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  <c r="P161" s="512"/>
      <c r="Q161" s="512"/>
      <c r="R161" s="512"/>
      <c r="S161" s="512"/>
      <c r="T161" s="512"/>
      <c r="U161" s="512"/>
      <c r="V161" s="512"/>
      <c r="W161" s="512"/>
      <c r="X161" s="512"/>
      <c r="Y161" s="512"/>
      <c r="Z161" s="512"/>
      <c r="AA161" s="512"/>
      <c r="AB161" s="512"/>
      <c r="AC161" s="512"/>
      <c r="AD161" s="512"/>
      <c r="AE161" s="512"/>
      <c r="AF161" s="512"/>
      <c r="AG161" s="512"/>
      <c r="AH161" s="512"/>
      <c r="AI161" s="512"/>
      <c r="AJ161" s="512"/>
      <c r="AK161" s="512"/>
      <c r="AL161" s="512"/>
      <c r="AM161" s="512"/>
      <c r="AN161" s="512"/>
      <c r="AO161" s="512"/>
      <c r="AP161" s="512"/>
      <c r="AQ161" s="512"/>
      <c r="AR161" s="512"/>
      <c r="AS161" s="512"/>
      <c r="AT161" s="512"/>
      <c r="AU161" s="512"/>
      <c r="AV161" s="512"/>
      <c r="AW161" s="230"/>
    </row>
    <row r="162" spans="1:49" ht="22.5" customHeight="1">
      <c r="A162" s="512"/>
      <c r="B162" s="512"/>
      <c r="C162" s="512"/>
      <c r="D162" s="512"/>
      <c r="E162" s="512"/>
      <c r="F162" s="512"/>
      <c r="G162" s="512"/>
      <c r="H162" s="512"/>
      <c r="I162" s="512"/>
      <c r="J162" s="512"/>
      <c r="K162" s="512"/>
      <c r="L162" s="512"/>
      <c r="M162" s="512"/>
      <c r="N162" s="512"/>
      <c r="O162" s="512"/>
      <c r="P162" s="512"/>
      <c r="Q162" s="512"/>
      <c r="R162" s="512"/>
      <c r="S162" s="512"/>
      <c r="T162" s="512"/>
      <c r="U162" s="512"/>
      <c r="V162" s="512"/>
      <c r="W162" s="512"/>
      <c r="X162" s="512"/>
      <c r="Y162" s="512"/>
      <c r="Z162" s="512"/>
      <c r="AA162" s="512"/>
      <c r="AB162" s="512"/>
      <c r="AC162" s="512"/>
      <c r="AD162" s="512"/>
      <c r="AE162" s="512"/>
      <c r="AF162" s="512"/>
      <c r="AG162" s="512"/>
      <c r="AH162" s="512"/>
      <c r="AI162" s="512"/>
      <c r="AJ162" s="512"/>
      <c r="AK162" s="512"/>
      <c r="AL162" s="512"/>
      <c r="AM162" s="512"/>
      <c r="AN162" s="512"/>
      <c r="AO162" s="512"/>
      <c r="AP162" s="512"/>
      <c r="AQ162" s="512"/>
      <c r="AR162" s="512"/>
      <c r="AS162" s="512"/>
      <c r="AT162" s="512"/>
      <c r="AU162" s="512"/>
      <c r="AV162" s="512"/>
      <c r="AW162" s="230"/>
    </row>
    <row r="163" spans="1:49" ht="22.5" customHeight="1">
      <c r="A163" s="512"/>
      <c r="B163" s="512"/>
      <c r="C163" s="512"/>
      <c r="D163" s="512"/>
      <c r="E163" s="512"/>
      <c r="F163" s="512"/>
      <c r="G163" s="512"/>
      <c r="H163" s="512"/>
      <c r="I163" s="512"/>
      <c r="J163" s="512"/>
      <c r="K163" s="512"/>
      <c r="L163" s="512"/>
      <c r="M163" s="512"/>
      <c r="N163" s="512"/>
      <c r="O163" s="512"/>
      <c r="P163" s="512"/>
      <c r="Q163" s="512"/>
      <c r="R163" s="512"/>
      <c r="S163" s="512"/>
      <c r="T163" s="512"/>
      <c r="U163" s="512"/>
      <c r="V163" s="512"/>
      <c r="W163" s="512"/>
      <c r="X163" s="512"/>
      <c r="Y163" s="512"/>
      <c r="Z163" s="512"/>
      <c r="AA163" s="512"/>
      <c r="AB163" s="512"/>
      <c r="AC163" s="512"/>
      <c r="AD163" s="512"/>
      <c r="AE163" s="512"/>
      <c r="AF163" s="512"/>
      <c r="AG163" s="512"/>
      <c r="AH163" s="512"/>
      <c r="AI163" s="512"/>
      <c r="AJ163" s="512"/>
      <c r="AK163" s="512"/>
      <c r="AL163" s="512"/>
      <c r="AM163" s="512"/>
      <c r="AN163" s="512"/>
      <c r="AO163" s="512"/>
      <c r="AP163" s="512"/>
      <c r="AQ163" s="512"/>
      <c r="AR163" s="512"/>
      <c r="AS163" s="512"/>
      <c r="AT163" s="512"/>
      <c r="AU163" s="512"/>
      <c r="AV163" s="512"/>
      <c r="AW163" s="230"/>
    </row>
    <row r="164" spans="1:49" ht="22.5" customHeight="1">
      <c r="A164" s="512"/>
      <c r="B164" s="512"/>
      <c r="C164" s="512"/>
      <c r="D164" s="512"/>
      <c r="E164" s="512"/>
      <c r="F164" s="512"/>
      <c r="G164" s="512"/>
      <c r="H164" s="512"/>
      <c r="I164" s="512"/>
      <c r="J164" s="512"/>
      <c r="K164" s="512"/>
      <c r="L164" s="512"/>
      <c r="M164" s="512"/>
      <c r="N164" s="512"/>
      <c r="O164" s="512"/>
      <c r="P164" s="512"/>
      <c r="Q164" s="512"/>
      <c r="R164" s="512"/>
      <c r="S164" s="512"/>
      <c r="T164" s="512"/>
      <c r="U164" s="512"/>
      <c r="V164" s="512"/>
      <c r="W164" s="512"/>
      <c r="X164" s="512"/>
      <c r="Y164" s="512"/>
      <c r="Z164" s="512"/>
      <c r="AA164" s="512"/>
      <c r="AB164" s="512"/>
      <c r="AC164" s="512"/>
      <c r="AD164" s="512"/>
      <c r="AE164" s="512"/>
      <c r="AF164" s="512"/>
      <c r="AG164" s="512"/>
      <c r="AH164" s="512"/>
      <c r="AI164" s="512"/>
      <c r="AJ164" s="512"/>
      <c r="AK164" s="512"/>
      <c r="AL164" s="512"/>
      <c r="AM164" s="512"/>
      <c r="AN164" s="512"/>
      <c r="AO164" s="512"/>
      <c r="AP164" s="512"/>
      <c r="AQ164" s="512"/>
      <c r="AR164" s="512"/>
      <c r="AS164" s="512"/>
      <c r="AT164" s="512"/>
      <c r="AU164" s="512"/>
      <c r="AV164" s="512"/>
      <c r="AW164" s="230"/>
    </row>
    <row r="165" spans="1:49" ht="22.5" customHeight="1">
      <c r="A165" s="512"/>
      <c r="B165" s="512"/>
      <c r="C165" s="512"/>
      <c r="D165" s="512"/>
      <c r="E165" s="512"/>
      <c r="F165" s="512"/>
      <c r="G165" s="512"/>
      <c r="H165" s="512"/>
      <c r="I165" s="512"/>
      <c r="J165" s="512"/>
      <c r="K165" s="512"/>
      <c r="L165" s="512"/>
      <c r="M165" s="512"/>
      <c r="N165" s="512"/>
      <c r="O165" s="512"/>
      <c r="P165" s="512"/>
      <c r="Q165" s="512"/>
      <c r="R165" s="512"/>
      <c r="S165" s="512"/>
      <c r="T165" s="512"/>
      <c r="U165" s="512"/>
      <c r="V165" s="512"/>
      <c r="W165" s="512"/>
      <c r="X165" s="512"/>
      <c r="Y165" s="512"/>
      <c r="Z165" s="512"/>
      <c r="AA165" s="512"/>
      <c r="AB165" s="512"/>
      <c r="AC165" s="512"/>
      <c r="AD165" s="512"/>
      <c r="AE165" s="512"/>
      <c r="AF165" s="512"/>
      <c r="AG165" s="512"/>
      <c r="AH165" s="512"/>
      <c r="AI165" s="512"/>
      <c r="AJ165" s="512"/>
      <c r="AK165" s="512"/>
      <c r="AL165" s="512"/>
      <c r="AM165" s="512"/>
      <c r="AN165" s="512"/>
      <c r="AO165" s="512"/>
      <c r="AP165" s="512"/>
      <c r="AQ165" s="512"/>
      <c r="AR165" s="512"/>
      <c r="AS165" s="512"/>
      <c r="AT165" s="512"/>
      <c r="AU165" s="512"/>
      <c r="AV165" s="512"/>
      <c r="AW165" s="230"/>
    </row>
    <row r="166" spans="1:49" ht="22.5" customHeight="1">
      <c r="A166" s="512"/>
      <c r="B166" s="512"/>
      <c r="C166" s="512"/>
      <c r="D166" s="512"/>
      <c r="E166" s="512"/>
      <c r="F166" s="512"/>
      <c r="G166" s="512"/>
      <c r="H166" s="512"/>
      <c r="I166" s="512"/>
      <c r="J166" s="512"/>
      <c r="K166" s="512"/>
      <c r="L166" s="512"/>
      <c r="M166" s="512"/>
      <c r="N166" s="512"/>
      <c r="O166" s="512"/>
      <c r="P166" s="512"/>
      <c r="Q166" s="512"/>
      <c r="R166" s="512"/>
      <c r="S166" s="512"/>
      <c r="T166" s="512"/>
      <c r="U166" s="512"/>
      <c r="V166" s="512"/>
      <c r="W166" s="512"/>
      <c r="X166" s="512"/>
      <c r="Y166" s="512"/>
      <c r="Z166" s="512"/>
      <c r="AA166" s="512"/>
      <c r="AB166" s="512"/>
      <c r="AC166" s="512"/>
      <c r="AD166" s="512"/>
      <c r="AE166" s="512"/>
      <c r="AF166" s="512"/>
      <c r="AG166" s="512"/>
      <c r="AH166" s="512"/>
      <c r="AI166" s="512"/>
      <c r="AJ166" s="512"/>
      <c r="AK166" s="512"/>
      <c r="AL166" s="512"/>
      <c r="AM166" s="512"/>
      <c r="AN166" s="512"/>
      <c r="AO166" s="512"/>
      <c r="AP166" s="512"/>
      <c r="AQ166" s="512"/>
      <c r="AR166" s="512"/>
      <c r="AS166" s="512"/>
      <c r="AT166" s="512"/>
      <c r="AU166" s="512"/>
      <c r="AV166" s="512"/>
      <c r="AW166" s="230"/>
    </row>
    <row r="167" spans="1:49" ht="22.5" customHeight="1">
      <c r="A167" s="512"/>
      <c r="B167" s="512"/>
      <c r="C167" s="512"/>
      <c r="D167" s="512"/>
      <c r="E167" s="512"/>
      <c r="F167" s="512"/>
      <c r="G167" s="512"/>
      <c r="H167" s="512"/>
      <c r="I167" s="512"/>
      <c r="J167" s="512"/>
      <c r="K167" s="512"/>
      <c r="L167" s="512"/>
      <c r="M167" s="512"/>
      <c r="N167" s="512"/>
      <c r="O167" s="512"/>
      <c r="P167" s="512"/>
      <c r="Q167" s="512"/>
      <c r="R167" s="512"/>
      <c r="S167" s="512"/>
      <c r="T167" s="512"/>
      <c r="U167" s="512"/>
      <c r="V167" s="512"/>
      <c r="W167" s="512"/>
      <c r="X167" s="512"/>
      <c r="Y167" s="512"/>
      <c r="Z167" s="512"/>
      <c r="AA167" s="512"/>
      <c r="AB167" s="512"/>
      <c r="AC167" s="512"/>
      <c r="AD167" s="512"/>
      <c r="AE167" s="512"/>
      <c r="AF167" s="512"/>
      <c r="AG167" s="512"/>
      <c r="AH167" s="512"/>
      <c r="AI167" s="512"/>
      <c r="AJ167" s="512"/>
      <c r="AK167" s="512"/>
      <c r="AL167" s="512"/>
      <c r="AM167" s="512"/>
      <c r="AN167" s="512"/>
      <c r="AO167" s="512"/>
      <c r="AP167" s="512"/>
      <c r="AQ167" s="512"/>
      <c r="AR167" s="512"/>
      <c r="AS167" s="512"/>
      <c r="AT167" s="512"/>
      <c r="AU167" s="512"/>
      <c r="AV167" s="512"/>
      <c r="AW167" s="230"/>
    </row>
    <row r="168" spans="1:49" ht="22.5" customHeight="1">
      <c r="A168" s="512"/>
      <c r="B168" s="512"/>
      <c r="C168" s="512"/>
      <c r="D168" s="512"/>
      <c r="E168" s="512"/>
      <c r="F168" s="512"/>
      <c r="G168" s="512"/>
      <c r="H168" s="512"/>
      <c r="I168" s="512"/>
      <c r="J168" s="512"/>
      <c r="K168" s="512"/>
      <c r="L168" s="512"/>
      <c r="M168" s="512"/>
      <c r="N168" s="512"/>
      <c r="O168" s="512"/>
      <c r="P168" s="512"/>
      <c r="Q168" s="512"/>
      <c r="R168" s="512"/>
      <c r="S168" s="512"/>
      <c r="T168" s="512"/>
      <c r="U168" s="512"/>
      <c r="V168" s="512"/>
      <c r="W168" s="512"/>
      <c r="X168" s="512"/>
      <c r="Y168" s="512"/>
      <c r="Z168" s="512"/>
      <c r="AA168" s="512"/>
      <c r="AB168" s="512"/>
      <c r="AC168" s="512"/>
      <c r="AD168" s="512"/>
      <c r="AE168" s="512"/>
      <c r="AF168" s="512"/>
      <c r="AG168" s="512"/>
      <c r="AH168" s="512"/>
      <c r="AI168" s="512"/>
      <c r="AJ168" s="512"/>
      <c r="AK168" s="512"/>
      <c r="AL168" s="512"/>
      <c r="AM168" s="512"/>
      <c r="AN168" s="512"/>
      <c r="AO168" s="512"/>
      <c r="AP168" s="512"/>
      <c r="AQ168" s="512"/>
      <c r="AR168" s="512"/>
      <c r="AS168" s="512"/>
      <c r="AT168" s="512"/>
      <c r="AU168" s="512"/>
      <c r="AV168" s="512"/>
      <c r="AW168" s="230"/>
    </row>
    <row r="169" spans="1:49" ht="22.5" customHeight="1">
      <c r="A169" s="512"/>
      <c r="B169" s="512"/>
      <c r="C169" s="512"/>
      <c r="D169" s="512"/>
      <c r="E169" s="512"/>
      <c r="F169" s="512"/>
      <c r="G169" s="512"/>
      <c r="H169" s="512"/>
      <c r="I169" s="512"/>
      <c r="J169" s="512"/>
      <c r="K169" s="512"/>
      <c r="L169" s="512"/>
      <c r="M169" s="512"/>
      <c r="N169" s="512"/>
      <c r="O169" s="512"/>
      <c r="P169" s="512"/>
      <c r="Q169" s="512"/>
      <c r="R169" s="512"/>
      <c r="S169" s="512"/>
      <c r="T169" s="512"/>
      <c r="U169" s="512"/>
      <c r="V169" s="512"/>
      <c r="W169" s="512"/>
      <c r="X169" s="512"/>
      <c r="Y169" s="512"/>
      <c r="Z169" s="512"/>
      <c r="AA169" s="512"/>
      <c r="AB169" s="512"/>
      <c r="AC169" s="512"/>
      <c r="AD169" s="512"/>
      <c r="AE169" s="512"/>
      <c r="AF169" s="512"/>
      <c r="AG169" s="512"/>
      <c r="AH169" s="512"/>
      <c r="AI169" s="512"/>
      <c r="AJ169" s="512"/>
      <c r="AK169" s="512"/>
      <c r="AL169" s="512"/>
      <c r="AM169" s="512"/>
      <c r="AN169" s="512"/>
      <c r="AO169" s="512"/>
      <c r="AP169" s="512"/>
      <c r="AQ169" s="512"/>
      <c r="AR169" s="512"/>
      <c r="AS169" s="512"/>
      <c r="AT169" s="512"/>
      <c r="AU169" s="512"/>
      <c r="AV169" s="512"/>
      <c r="AW169" s="230"/>
    </row>
    <row r="170" spans="1:49" ht="22.5" customHeight="1">
      <c r="A170" s="512"/>
      <c r="B170" s="512"/>
      <c r="C170" s="512"/>
      <c r="D170" s="512"/>
      <c r="E170" s="512"/>
      <c r="F170" s="512"/>
      <c r="G170" s="512"/>
      <c r="H170" s="512"/>
      <c r="I170" s="512"/>
      <c r="J170" s="512"/>
      <c r="K170" s="512"/>
      <c r="L170" s="512"/>
      <c r="M170" s="512"/>
      <c r="N170" s="512"/>
      <c r="O170" s="512"/>
      <c r="P170" s="512"/>
      <c r="Q170" s="512"/>
      <c r="R170" s="512"/>
      <c r="S170" s="512"/>
      <c r="T170" s="512"/>
      <c r="U170" s="512"/>
      <c r="V170" s="512"/>
      <c r="W170" s="512"/>
      <c r="X170" s="512"/>
      <c r="Y170" s="512"/>
      <c r="Z170" s="512"/>
      <c r="AA170" s="512"/>
      <c r="AB170" s="512"/>
      <c r="AC170" s="512"/>
      <c r="AD170" s="512"/>
      <c r="AE170" s="512"/>
      <c r="AF170" s="512"/>
      <c r="AG170" s="512"/>
      <c r="AH170" s="512"/>
      <c r="AI170" s="512"/>
      <c r="AJ170" s="512"/>
      <c r="AK170" s="512"/>
      <c r="AL170" s="512"/>
      <c r="AM170" s="512"/>
      <c r="AN170" s="512"/>
      <c r="AO170" s="512"/>
      <c r="AP170" s="512"/>
      <c r="AQ170" s="512"/>
      <c r="AR170" s="512"/>
      <c r="AS170" s="512"/>
      <c r="AT170" s="512"/>
      <c r="AU170" s="512"/>
      <c r="AV170" s="512"/>
      <c r="AW170" s="230"/>
    </row>
    <row r="171" spans="1:49" ht="22.5" customHeight="1">
      <c r="A171" s="516"/>
      <c r="B171" s="516"/>
      <c r="C171" s="516"/>
      <c r="D171" s="516"/>
      <c r="E171" s="516"/>
      <c r="F171" s="516"/>
      <c r="G171" s="516"/>
      <c r="H171" s="516"/>
      <c r="I171" s="516"/>
      <c r="J171" s="516"/>
      <c r="K171" s="516"/>
      <c r="L171" s="516"/>
      <c r="M171" s="516"/>
      <c r="N171" s="516"/>
      <c r="O171" s="516"/>
      <c r="P171" s="516"/>
      <c r="Q171" s="516"/>
      <c r="R171" s="516"/>
      <c r="S171" s="516"/>
      <c r="T171" s="516"/>
      <c r="U171" s="516"/>
      <c r="V171" s="516"/>
      <c r="W171" s="516"/>
      <c r="X171" s="516"/>
      <c r="Y171" s="516"/>
      <c r="Z171" s="516"/>
      <c r="AA171" s="516"/>
      <c r="AB171" s="516"/>
      <c r="AC171" s="516"/>
      <c r="AD171" s="516"/>
      <c r="AE171" s="516"/>
      <c r="AF171" s="516"/>
      <c r="AG171" s="516"/>
      <c r="AH171" s="516"/>
      <c r="AI171" s="516"/>
      <c r="AJ171" s="516"/>
      <c r="AK171" s="516"/>
      <c r="AL171" s="516"/>
      <c r="AM171" s="516"/>
      <c r="AN171" s="516"/>
      <c r="AO171" s="516"/>
      <c r="AP171" s="516"/>
      <c r="AQ171" s="516"/>
      <c r="AR171" s="516"/>
      <c r="AS171" s="516"/>
      <c r="AT171" s="516"/>
      <c r="AU171" s="516"/>
      <c r="AV171" s="516"/>
      <c r="AW171" s="230"/>
    </row>
    <row r="172" spans="1:49" s="75" customFormat="1" ht="22.5" customHeight="1">
      <c r="A172" s="519"/>
      <c r="B172" s="519"/>
      <c r="C172" s="519"/>
      <c r="D172" s="519"/>
      <c r="E172" s="519"/>
      <c r="F172" s="519"/>
      <c r="G172" s="519"/>
      <c r="H172" s="519"/>
      <c r="I172" s="519"/>
      <c r="J172" s="519"/>
      <c r="K172" s="519"/>
      <c r="L172" s="519"/>
      <c r="M172" s="519"/>
      <c r="N172" s="519"/>
      <c r="O172" s="519"/>
      <c r="P172" s="519"/>
      <c r="Q172" s="519"/>
      <c r="R172" s="519"/>
      <c r="S172" s="519"/>
      <c r="T172" s="519"/>
      <c r="U172" s="519"/>
      <c r="V172" s="519"/>
      <c r="W172" s="519"/>
      <c r="X172" s="519"/>
      <c r="Y172" s="519"/>
      <c r="Z172" s="519"/>
      <c r="AA172" s="519"/>
      <c r="AB172" s="519"/>
      <c r="AC172" s="519"/>
      <c r="AD172" s="519"/>
      <c r="AE172" s="519"/>
      <c r="AF172" s="519"/>
      <c r="AG172" s="519"/>
      <c r="AH172" s="519"/>
      <c r="AI172" s="519"/>
      <c r="AJ172" s="519"/>
      <c r="AK172" s="519"/>
      <c r="AL172" s="519"/>
      <c r="AM172" s="519"/>
      <c r="AN172" s="519"/>
      <c r="AO172" s="519"/>
      <c r="AP172" s="519"/>
      <c r="AQ172" s="519"/>
      <c r="AR172" s="519"/>
      <c r="AS172" s="519"/>
      <c r="AT172" s="519"/>
      <c r="AU172" s="519"/>
      <c r="AV172" s="519"/>
      <c r="AW172" s="229"/>
    </row>
    <row r="173" spans="1:49" s="75" customFormat="1" ht="22.5" customHeight="1">
      <c r="A173" s="520"/>
      <c r="B173" s="520"/>
      <c r="C173" s="520"/>
      <c r="D173" s="520"/>
      <c r="E173" s="520"/>
      <c r="F173" s="520"/>
      <c r="G173" s="520"/>
      <c r="H173" s="520"/>
      <c r="I173" s="520"/>
      <c r="J173" s="520"/>
      <c r="K173" s="520"/>
      <c r="L173" s="520"/>
      <c r="M173" s="520"/>
      <c r="N173" s="520"/>
      <c r="O173" s="520"/>
      <c r="P173" s="520"/>
      <c r="Q173" s="520"/>
      <c r="R173" s="520"/>
      <c r="S173" s="520"/>
      <c r="T173" s="520"/>
      <c r="U173" s="520"/>
      <c r="V173" s="520"/>
      <c r="W173" s="520"/>
      <c r="X173" s="520"/>
      <c r="Y173" s="520"/>
      <c r="Z173" s="520"/>
      <c r="AA173" s="520"/>
      <c r="AB173" s="520"/>
      <c r="AC173" s="520"/>
      <c r="AD173" s="520"/>
      <c r="AE173" s="520"/>
      <c r="AF173" s="520"/>
      <c r="AG173" s="520"/>
      <c r="AH173" s="520"/>
      <c r="AI173" s="520"/>
      <c r="AJ173" s="520"/>
      <c r="AK173" s="520"/>
      <c r="AL173" s="520"/>
      <c r="AM173" s="520"/>
      <c r="AN173" s="520"/>
      <c r="AO173" s="520"/>
      <c r="AP173" s="520"/>
      <c r="AQ173" s="520"/>
      <c r="AR173" s="520"/>
      <c r="AS173" s="520"/>
      <c r="AT173" s="520"/>
      <c r="AU173" s="520"/>
      <c r="AV173" s="520"/>
      <c r="AW173" s="229"/>
    </row>
    <row r="174" spans="1:49" s="75" customFormat="1" ht="22.5" customHeight="1">
      <c r="A174" s="455" t="str">
        <f>"별지-"&amp;A2</f>
        <v>별지-표준임대차계약서</v>
      </c>
      <c r="B174" s="455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  <c r="AA174" s="455"/>
      <c r="AB174" s="455"/>
      <c r="AC174" s="455"/>
      <c r="AD174" s="455"/>
      <c r="AE174" s="455"/>
      <c r="AF174" s="455"/>
      <c r="AG174" s="455"/>
      <c r="AH174" s="455"/>
      <c r="AI174" s="455"/>
      <c r="AJ174" s="455"/>
      <c r="AK174" s="455"/>
      <c r="AL174" s="455"/>
      <c r="AM174" s="455"/>
      <c r="AN174" s="455"/>
      <c r="AO174" s="455"/>
      <c r="AP174" s="455"/>
      <c r="AQ174" s="455"/>
      <c r="AR174" s="455"/>
      <c r="AS174" s="455"/>
      <c r="AT174" s="455"/>
      <c r="AU174" s="455"/>
      <c r="AV174" s="455"/>
      <c r="AW174" s="229"/>
    </row>
    <row r="175" spans="1:49" s="75" customFormat="1" ht="16.5">
      <c r="A175" s="517"/>
      <c r="B175" s="517"/>
      <c r="C175" s="517"/>
      <c r="D175" s="517"/>
      <c r="E175" s="517"/>
      <c r="F175" s="517"/>
      <c r="G175" s="517"/>
      <c r="H175" s="517"/>
      <c r="I175" s="517"/>
      <c r="J175" s="517"/>
      <c r="K175" s="517"/>
      <c r="L175" s="517"/>
      <c r="M175" s="517"/>
      <c r="N175" s="517"/>
      <c r="O175" s="517"/>
      <c r="P175" s="517"/>
      <c r="Q175" s="517"/>
      <c r="R175" s="517"/>
      <c r="S175" s="517"/>
      <c r="T175" s="517"/>
      <c r="U175" s="517"/>
      <c r="V175" s="517"/>
      <c r="W175" s="517"/>
      <c r="X175" s="517"/>
      <c r="Y175" s="517"/>
      <c r="Z175" s="517"/>
      <c r="AA175" s="517"/>
      <c r="AB175" s="517"/>
      <c r="AC175" s="517"/>
      <c r="AD175" s="517"/>
      <c r="AE175" s="517"/>
      <c r="AF175" s="517"/>
      <c r="AG175" s="517"/>
      <c r="AH175" s="517"/>
      <c r="AI175" s="517"/>
      <c r="AJ175" s="517"/>
      <c r="AK175" s="517"/>
      <c r="AL175" s="517"/>
      <c r="AM175" s="517"/>
      <c r="AN175" s="517"/>
      <c r="AO175" s="517"/>
      <c r="AP175" s="517"/>
      <c r="AQ175" s="517"/>
      <c r="AR175" s="517"/>
      <c r="AS175" s="517"/>
      <c r="AT175" s="517"/>
      <c r="AU175" s="517"/>
      <c r="AV175" s="517"/>
      <c r="AW175" s="229"/>
    </row>
    <row r="176" spans="1:49" ht="18" customHeight="1">
      <c r="A176" s="515" t="s">
        <v>881</v>
      </c>
      <c r="B176" s="515"/>
      <c r="C176" s="515"/>
      <c r="D176" s="515"/>
      <c r="E176" s="515"/>
      <c r="F176" s="515"/>
      <c r="G176" s="515"/>
      <c r="H176" s="515"/>
      <c r="I176" s="515"/>
      <c r="J176" s="515"/>
      <c r="K176" s="515"/>
      <c r="L176" s="515"/>
      <c r="M176" s="515"/>
      <c r="N176" s="515"/>
      <c r="O176" s="515"/>
      <c r="P176" s="515"/>
      <c r="Q176" s="515"/>
      <c r="R176" s="515"/>
      <c r="S176" s="515"/>
      <c r="T176" s="515"/>
      <c r="U176" s="515"/>
      <c r="V176" s="515"/>
      <c r="W176" s="515"/>
      <c r="X176" s="515"/>
      <c r="Y176" s="515"/>
      <c r="Z176" s="515"/>
      <c r="AA176" s="515"/>
      <c r="AB176" s="515"/>
      <c r="AC176" s="515"/>
      <c r="AD176" s="515"/>
      <c r="AE176" s="515"/>
      <c r="AF176" s="515"/>
      <c r="AG176" s="515"/>
      <c r="AH176" s="515"/>
      <c r="AI176" s="515"/>
      <c r="AJ176" s="515"/>
      <c r="AK176" s="515"/>
      <c r="AL176" s="515"/>
      <c r="AM176" s="515"/>
      <c r="AN176" s="515"/>
      <c r="AO176" s="515"/>
      <c r="AP176" s="515"/>
      <c r="AQ176" s="515"/>
      <c r="AR176" s="515"/>
      <c r="AS176" s="515"/>
      <c r="AT176" s="515"/>
      <c r="AU176" s="515"/>
      <c r="AV176" s="515"/>
      <c r="AW176" s="230"/>
    </row>
    <row r="177" spans="1:49" ht="18" customHeight="1">
      <c r="A177" s="403" t="s">
        <v>812</v>
      </c>
      <c r="B177" s="403"/>
      <c r="C177" s="403"/>
      <c r="D177" s="403"/>
      <c r="E177" s="403"/>
      <c r="F177" s="403"/>
      <c r="G177" s="403"/>
      <c r="H177" s="403"/>
      <c r="I177" s="403"/>
      <c r="J177" s="518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K177" s="518"/>
      <c r="L177" s="518"/>
      <c r="M177" s="518"/>
      <c r="N177" s="518"/>
      <c r="O177" s="518"/>
      <c r="P177" s="518"/>
      <c r="Q177" s="518"/>
      <c r="R177" s="518"/>
      <c r="S177" s="518"/>
      <c r="T177" s="518"/>
      <c r="U177" s="518"/>
      <c r="V177" s="518"/>
      <c r="W177" s="518"/>
      <c r="X177" s="518"/>
      <c r="Y177" s="518"/>
      <c r="Z177" s="518"/>
      <c r="AA177" s="518"/>
      <c r="AB177" s="518"/>
      <c r="AC177" s="518"/>
      <c r="AD177" s="518"/>
      <c r="AE177" s="518"/>
      <c r="AF177" s="518"/>
      <c r="AG177" s="518"/>
      <c r="AH177" s="518"/>
      <c r="AI177" s="518"/>
      <c r="AJ177" s="518"/>
      <c r="AK177" s="518"/>
      <c r="AL177" s="518"/>
      <c r="AM177" s="518"/>
      <c r="AN177" s="518"/>
      <c r="AO177" s="518"/>
      <c r="AP177" s="518"/>
      <c r="AQ177" s="518"/>
      <c r="AR177" s="518"/>
      <c r="AS177" s="518"/>
      <c r="AT177" s="518"/>
      <c r="AU177" s="518"/>
      <c r="AV177" s="518"/>
      <c r="AW177" s="230"/>
    </row>
    <row r="178" spans="1:49" ht="18" customHeight="1">
      <c r="A178" s="403" t="s">
        <v>813</v>
      </c>
      <c r="B178" s="403"/>
      <c r="C178" s="403"/>
      <c r="D178" s="403"/>
      <c r="E178" s="403"/>
      <c r="F178" s="403"/>
      <c r="G178" s="403"/>
      <c r="H178" s="403"/>
      <c r="I178" s="403"/>
      <c r="J178" s="415" t="s">
        <v>817</v>
      </c>
      <c r="K178" s="416"/>
      <c r="L178" s="416"/>
      <c r="M178" s="176" t="s">
        <v>818</v>
      </c>
      <c r="N178" s="190" t="str">
        <f>IF(N35="","",N35)</f>
        <v>√</v>
      </c>
      <c r="O178" s="177" t="s">
        <v>819</v>
      </c>
      <c r="P178" s="366" t="s">
        <v>820</v>
      </c>
      <c r="Q178" s="366"/>
      <c r="R178" s="366"/>
      <c r="S178" s="366"/>
      <c r="T178" s="176" t="s">
        <v>818</v>
      </c>
      <c r="U178" s="190" t="str">
        <f>IF(U35="","",U35)</f>
        <v/>
      </c>
      <c r="V178" s="177" t="s">
        <v>819</v>
      </c>
      <c r="W178" s="366" t="s">
        <v>821</v>
      </c>
      <c r="X178" s="366"/>
      <c r="Y178" s="366"/>
      <c r="Z178" s="366"/>
      <c r="AA178" s="366"/>
      <c r="AB178" s="176" t="s">
        <v>818</v>
      </c>
      <c r="AC178" s="190" t="str">
        <f>IF(AC35="","",AC35)</f>
        <v/>
      </c>
      <c r="AD178" s="177" t="s">
        <v>819</v>
      </c>
      <c r="AE178" s="366" t="s">
        <v>822</v>
      </c>
      <c r="AF178" s="366"/>
      <c r="AG178" s="366"/>
      <c r="AH178" s="366"/>
      <c r="AI178" s="366"/>
      <c r="AJ178" s="176" t="s">
        <v>818</v>
      </c>
      <c r="AK178" s="190" t="str">
        <f>IF(AK35="","",AK35)</f>
        <v/>
      </c>
      <c r="AL178" s="177" t="s">
        <v>819</v>
      </c>
      <c r="AM178" s="366" t="s">
        <v>823</v>
      </c>
      <c r="AN178" s="366"/>
      <c r="AO178" s="366"/>
      <c r="AP178" s="366"/>
      <c r="AQ178" s="366"/>
      <c r="AR178" s="366"/>
      <c r="AS178" s="176" t="s">
        <v>818</v>
      </c>
      <c r="AT178" s="190" t="str">
        <f>IF(AT35="","",AT35)</f>
        <v/>
      </c>
      <c r="AU178" s="177" t="s">
        <v>819</v>
      </c>
      <c r="AV178" s="178"/>
      <c r="AW178" s="230"/>
    </row>
    <row r="179" spans="1:49" ht="18" customHeight="1">
      <c r="A179" s="386" t="s">
        <v>816</v>
      </c>
      <c r="B179" s="386"/>
      <c r="C179" s="386"/>
      <c r="D179" s="386"/>
      <c r="E179" s="386"/>
      <c r="F179" s="386"/>
      <c r="G179" s="386"/>
      <c r="H179" s="386"/>
      <c r="I179" s="386"/>
      <c r="J179" s="387" t="s">
        <v>902</v>
      </c>
      <c r="K179" s="388"/>
      <c r="L179" s="388"/>
      <c r="M179" s="388"/>
      <c r="N179" s="388"/>
      <c r="O179" s="388"/>
      <c r="P179" s="417"/>
      <c r="Q179" s="403" t="s">
        <v>824</v>
      </c>
      <c r="R179" s="403"/>
      <c r="S179" s="403"/>
      <c r="T179" s="403"/>
      <c r="U179" s="403"/>
      <c r="V179" s="403"/>
      <c r="W179" s="403"/>
      <c r="X179" s="403"/>
      <c r="Y179" s="403"/>
      <c r="Z179" s="403"/>
      <c r="AA179" s="403"/>
      <c r="AB179" s="403"/>
      <c r="AC179" s="403"/>
      <c r="AD179" s="403"/>
      <c r="AE179" s="403"/>
      <c r="AF179" s="403"/>
      <c r="AG179" s="403"/>
      <c r="AH179" s="403"/>
      <c r="AI179" s="403"/>
      <c r="AJ179" s="403"/>
      <c r="AK179" s="403"/>
      <c r="AL179" s="403"/>
      <c r="AM179" s="403" t="s">
        <v>827</v>
      </c>
      <c r="AN179" s="403"/>
      <c r="AO179" s="403"/>
      <c r="AP179" s="403"/>
      <c r="AQ179" s="403"/>
      <c r="AR179" s="403"/>
      <c r="AS179" s="403"/>
      <c r="AT179" s="403"/>
      <c r="AU179" s="403"/>
      <c r="AV179" s="403"/>
      <c r="AW179" s="230"/>
    </row>
    <row r="180" spans="1:49" ht="39" customHeight="1">
      <c r="A180" s="386"/>
      <c r="B180" s="386"/>
      <c r="C180" s="386"/>
      <c r="D180" s="386"/>
      <c r="E180" s="386"/>
      <c r="F180" s="386"/>
      <c r="G180" s="386"/>
      <c r="H180" s="386"/>
      <c r="I180" s="386"/>
      <c r="J180" s="418"/>
      <c r="K180" s="419"/>
      <c r="L180" s="419"/>
      <c r="M180" s="419"/>
      <c r="N180" s="419"/>
      <c r="O180" s="419"/>
      <c r="P180" s="420"/>
      <c r="Q180" s="403" t="s">
        <v>825</v>
      </c>
      <c r="R180" s="403"/>
      <c r="S180" s="403"/>
      <c r="T180" s="403"/>
      <c r="U180" s="403"/>
      <c r="V180" s="403"/>
      <c r="W180" s="403"/>
      <c r="X180" s="403"/>
      <c r="Y180" s="403"/>
      <c r="Z180" s="403"/>
      <c r="AA180" s="386" t="s">
        <v>826</v>
      </c>
      <c r="AB180" s="386"/>
      <c r="AC180" s="386"/>
      <c r="AD180" s="386"/>
      <c r="AE180" s="386"/>
      <c r="AF180" s="386"/>
      <c r="AG180" s="386"/>
      <c r="AH180" s="386"/>
      <c r="AI180" s="386"/>
      <c r="AJ180" s="386"/>
      <c r="AK180" s="386"/>
      <c r="AL180" s="386"/>
      <c r="AM180" s="403"/>
      <c r="AN180" s="403"/>
      <c r="AO180" s="403"/>
      <c r="AP180" s="403"/>
      <c r="AQ180" s="403"/>
      <c r="AR180" s="403"/>
      <c r="AS180" s="403"/>
      <c r="AT180" s="403"/>
      <c r="AU180" s="403"/>
      <c r="AV180" s="403"/>
      <c r="AW180" s="230"/>
    </row>
    <row r="181" spans="1:49" ht="16.5" customHeight="1">
      <c r="A181" s="386"/>
      <c r="B181" s="386"/>
      <c r="C181" s="386"/>
      <c r="D181" s="386"/>
      <c r="E181" s="386"/>
      <c r="F181" s="386"/>
      <c r="G181" s="386"/>
      <c r="H181" s="386"/>
      <c r="I181" s="386"/>
      <c r="J181" s="437" t="str">
        <f>IF(J38="","",J38)</f>
        <v/>
      </c>
      <c r="K181" s="437"/>
      <c r="L181" s="437"/>
      <c r="M181" s="437"/>
      <c r="N181" s="437"/>
      <c r="O181" s="437"/>
      <c r="P181" s="437"/>
      <c r="Q181" s="437" t="str">
        <f>IF(Q38="","",Q38)</f>
        <v/>
      </c>
      <c r="R181" s="437"/>
      <c r="S181" s="437"/>
      <c r="T181" s="437"/>
      <c r="U181" s="437"/>
      <c r="V181" s="437"/>
      <c r="W181" s="437"/>
      <c r="X181" s="437"/>
      <c r="Y181" s="437"/>
      <c r="Z181" s="437"/>
      <c r="AA181" s="437" t="str">
        <f>IF(AA38="","",AA38)</f>
        <v/>
      </c>
      <c r="AB181" s="437"/>
      <c r="AC181" s="437"/>
      <c r="AD181" s="437"/>
      <c r="AE181" s="437"/>
      <c r="AF181" s="437"/>
      <c r="AG181" s="437"/>
      <c r="AH181" s="437"/>
      <c r="AI181" s="437"/>
      <c r="AJ181" s="437"/>
      <c r="AK181" s="437"/>
      <c r="AL181" s="437"/>
      <c r="AM181" s="437">
        <f>AM38</f>
        <v>0</v>
      </c>
      <c r="AN181" s="437"/>
      <c r="AO181" s="437"/>
      <c r="AP181" s="437"/>
      <c r="AQ181" s="437"/>
      <c r="AR181" s="437"/>
      <c r="AS181" s="437"/>
      <c r="AT181" s="437"/>
      <c r="AU181" s="437"/>
      <c r="AV181" s="437"/>
      <c r="AW181" s="230"/>
    </row>
    <row r="182" spans="1:49">
      <c r="A182" s="388"/>
      <c r="B182" s="388"/>
      <c r="C182" s="388"/>
      <c r="D182" s="388"/>
      <c r="E182" s="388"/>
      <c r="F182" s="388"/>
      <c r="G182" s="388"/>
      <c r="H182" s="388"/>
      <c r="I182" s="388"/>
      <c r="J182" s="388"/>
      <c r="K182" s="388"/>
      <c r="L182" s="388"/>
      <c r="M182" s="388"/>
      <c r="N182" s="388"/>
      <c r="O182" s="388"/>
      <c r="P182" s="388"/>
      <c r="Q182" s="388"/>
      <c r="R182" s="388"/>
      <c r="S182" s="388"/>
      <c r="T182" s="388"/>
      <c r="U182" s="388"/>
      <c r="V182" s="388"/>
      <c r="W182" s="388"/>
      <c r="X182" s="388"/>
      <c r="Y182" s="388"/>
      <c r="Z182" s="388"/>
      <c r="AA182" s="388"/>
      <c r="AB182" s="388"/>
      <c r="AC182" s="388"/>
      <c r="AD182" s="388"/>
      <c r="AE182" s="388"/>
      <c r="AF182" s="388"/>
      <c r="AG182" s="388"/>
      <c r="AH182" s="388"/>
      <c r="AI182" s="388"/>
      <c r="AJ182" s="388"/>
      <c r="AK182" s="388"/>
      <c r="AL182" s="388"/>
      <c r="AM182" s="388"/>
      <c r="AN182" s="388"/>
      <c r="AO182" s="388"/>
      <c r="AP182" s="388"/>
      <c r="AQ182" s="388"/>
      <c r="AR182" s="388"/>
      <c r="AS182" s="388"/>
      <c r="AT182" s="388"/>
      <c r="AU182" s="388"/>
      <c r="AV182" s="388"/>
      <c r="AW182" s="230"/>
    </row>
    <row r="183" spans="1:49">
      <c r="A183" s="523" t="s">
        <v>882</v>
      </c>
      <c r="B183" s="523"/>
      <c r="C183" s="523"/>
      <c r="D183" s="523"/>
      <c r="E183" s="523"/>
      <c r="F183" s="523"/>
      <c r="G183" s="523"/>
      <c r="H183" s="523"/>
      <c r="I183" s="523"/>
      <c r="J183" s="523"/>
      <c r="K183" s="523"/>
      <c r="L183" s="523"/>
      <c r="M183" s="523"/>
      <c r="N183" s="523"/>
      <c r="O183" s="523"/>
      <c r="P183" s="523"/>
      <c r="Q183" s="523"/>
      <c r="R183" s="523"/>
      <c r="S183" s="523"/>
      <c r="T183" s="523"/>
      <c r="U183" s="523"/>
      <c r="V183" s="523"/>
      <c r="W183" s="523"/>
      <c r="X183" s="523"/>
      <c r="Y183" s="523"/>
      <c r="Z183" s="523"/>
      <c r="AA183" s="523"/>
      <c r="AB183" s="523"/>
      <c r="AC183" s="523"/>
      <c r="AD183" s="523"/>
      <c r="AE183" s="523"/>
      <c r="AF183" s="523"/>
      <c r="AG183" s="523"/>
      <c r="AH183" s="523"/>
      <c r="AI183" s="523"/>
      <c r="AJ183" s="523"/>
      <c r="AK183" s="523"/>
      <c r="AL183" s="523"/>
      <c r="AM183" s="523"/>
      <c r="AN183" s="523"/>
      <c r="AO183" s="523"/>
      <c r="AP183" s="523"/>
      <c r="AQ183" s="523"/>
      <c r="AR183" s="523"/>
      <c r="AS183" s="523"/>
      <c r="AT183" s="523"/>
      <c r="AU183" s="523"/>
      <c r="AV183" s="523"/>
      <c r="AW183" s="230"/>
    </row>
    <row r="184" spans="1:49" ht="136.5" customHeight="1">
      <c r="A184" s="524" t="s">
        <v>995</v>
      </c>
      <c r="B184" s="525"/>
      <c r="C184" s="525"/>
      <c r="D184" s="525"/>
      <c r="E184" s="525"/>
      <c r="F184" s="525"/>
      <c r="G184" s="525"/>
      <c r="H184" s="525"/>
      <c r="I184" s="525"/>
      <c r="J184" s="525"/>
      <c r="K184" s="525"/>
      <c r="L184" s="525"/>
      <c r="M184" s="525"/>
      <c r="N184" s="525"/>
      <c r="O184" s="525"/>
      <c r="P184" s="525"/>
      <c r="Q184" s="525"/>
      <c r="R184" s="525"/>
      <c r="S184" s="525"/>
      <c r="T184" s="525"/>
      <c r="U184" s="525"/>
      <c r="V184" s="525"/>
      <c r="W184" s="525"/>
      <c r="X184" s="525"/>
      <c r="Y184" s="525"/>
      <c r="Z184" s="525"/>
      <c r="AA184" s="525"/>
      <c r="AB184" s="525"/>
      <c r="AC184" s="525"/>
      <c r="AD184" s="525"/>
      <c r="AE184" s="525"/>
      <c r="AF184" s="525"/>
      <c r="AG184" s="525"/>
      <c r="AH184" s="525"/>
      <c r="AI184" s="525"/>
      <c r="AJ184" s="525"/>
      <c r="AK184" s="525"/>
      <c r="AL184" s="525"/>
      <c r="AM184" s="525"/>
      <c r="AN184" s="525"/>
      <c r="AO184" s="525"/>
      <c r="AP184" s="525"/>
      <c r="AQ184" s="525"/>
      <c r="AR184" s="525"/>
      <c r="AS184" s="525"/>
      <c r="AT184" s="525"/>
      <c r="AU184" s="525"/>
      <c r="AV184" s="526"/>
      <c r="AW184" s="230"/>
    </row>
    <row r="185" spans="1:49" ht="15.75" customHeight="1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82"/>
      <c r="AB185" s="382"/>
      <c r="AC185" s="382"/>
      <c r="AD185" s="382"/>
      <c r="AE185" s="382"/>
      <c r="AF185" s="382"/>
      <c r="AG185" s="382"/>
      <c r="AH185" s="382"/>
      <c r="AI185" s="382"/>
      <c r="AJ185" s="382"/>
      <c r="AK185" s="382"/>
      <c r="AL185" s="382"/>
      <c r="AM185" s="382"/>
      <c r="AN185" s="382"/>
      <c r="AO185" s="382"/>
      <c r="AP185" s="382"/>
      <c r="AQ185" s="382"/>
      <c r="AR185" s="382"/>
      <c r="AS185" s="382"/>
      <c r="AT185" s="382"/>
      <c r="AU185" s="382"/>
      <c r="AV185" s="382"/>
      <c r="AW185" s="230"/>
    </row>
    <row r="186" spans="1:49" ht="22.5" customHeight="1">
      <c r="A186" s="527" t="s">
        <v>908</v>
      </c>
      <c r="B186" s="527"/>
      <c r="C186" s="527"/>
      <c r="D186" s="527"/>
      <c r="E186" s="527"/>
      <c r="F186" s="527"/>
      <c r="G186" s="527"/>
      <c r="H186" s="527"/>
      <c r="I186" s="527"/>
      <c r="J186" s="527"/>
      <c r="K186" s="527"/>
      <c r="L186" s="527"/>
      <c r="M186" s="527"/>
      <c r="N186" s="527"/>
      <c r="O186" s="527"/>
      <c r="P186" s="527"/>
      <c r="Q186" s="527"/>
      <c r="R186" s="527"/>
      <c r="S186" s="527"/>
      <c r="T186" s="527"/>
      <c r="U186" s="527"/>
      <c r="V186" s="527"/>
      <c r="W186" s="527"/>
      <c r="X186" s="527"/>
      <c r="Y186" s="527"/>
      <c r="Z186" s="527"/>
      <c r="AA186" s="527"/>
      <c r="AB186" s="527"/>
      <c r="AC186" s="527"/>
      <c r="AD186" s="527"/>
      <c r="AE186" s="527"/>
      <c r="AF186" s="527"/>
      <c r="AG186" s="527"/>
      <c r="AH186" s="527"/>
      <c r="AI186" s="527"/>
      <c r="AJ186" s="527"/>
      <c r="AK186" s="527"/>
      <c r="AL186" s="527"/>
      <c r="AM186" s="527"/>
      <c r="AN186" s="527"/>
      <c r="AO186" s="527"/>
      <c r="AP186" s="527"/>
      <c r="AQ186" s="527"/>
      <c r="AR186" s="527"/>
      <c r="AS186" s="527"/>
      <c r="AT186" s="527"/>
      <c r="AU186" s="527"/>
      <c r="AV186" s="527"/>
      <c r="AW186" s="230"/>
    </row>
    <row r="187" spans="1:49" s="175" customFormat="1" ht="26.25" hidden="1" customHeight="1" outlineLevel="1">
      <c r="A187" s="528" t="s">
        <v>809</v>
      </c>
      <c r="B187" s="528"/>
      <c r="C187" s="528"/>
      <c r="D187" s="528"/>
      <c r="E187" s="528"/>
      <c r="F187" s="425" t="s">
        <v>218</v>
      </c>
      <c r="G187" s="426"/>
      <c r="H187" s="426"/>
      <c r="I187" s="426"/>
      <c r="J187" s="426"/>
      <c r="K187" s="426"/>
      <c r="L187" s="426"/>
      <c r="M187" s="426"/>
      <c r="N187" s="427"/>
      <c r="O187" s="529" t="str">
        <f>IFERROR(VLOOKUP(O190,[4]!공동중개사무소,2,0),"")</f>
        <v/>
      </c>
      <c r="P187" s="530"/>
      <c r="Q187" s="530"/>
      <c r="R187" s="530"/>
      <c r="S187" s="530"/>
      <c r="T187" s="530"/>
      <c r="U187" s="530"/>
      <c r="V187" s="530"/>
      <c r="W187" s="530"/>
      <c r="X187" s="530"/>
      <c r="Y187" s="530"/>
      <c r="Z187" s="530"/>
      <c r="AA187" s="530"/>
      <c r="AB187" s="530"/>
      <c r="AC187" s="530"/>
      <c r="AD187" s="530"/>
      <c r="AE187" s="530"/>
      <c r="AF187" s="530"/>
      <c r="AG187" s="530"/>
      <c r="AH187" s="530"/>
      <c r="AI187" s="530"/>
      <c r="AJ187" s="530"/>
      <c r="AK187" s="530"/>
      <c r="AL187" s="530"/>
      <c r="AM187" s="530"/>
      <c r="AN187" s="530"/>
      <c r="AO187" s="530"/>
      <c r="AP187" s="530"/>
      <c r="AQ187" s="530"/>
      <c r="AR187" s="530"/>
      <c r="AS187" s="530"/>
      <c r="AT187" s="530"/>
      <c r="AU187" s="530"/>
      <c r="AV187" s="531"/>
      <c r="AW187" s="227"/>
    </row>
    <row r="188" spans="1:49" s="175" customFormat="1" ht="26.25" hidden="1" customHeight="1" outlineLevel="1">
      <c r="A188" s="528"/>
      <c r="B188" s="528"/>
      <c r="C188" s="528"/>
      <c r="D188" s="528"/>
      <c r="E188" s="528"/>
      <c r="F188" s="457" t="s">
        <v>992</v>
      </c>
      <c r="G188" s="457"/>
      <c r="H188" s="457"/>
      <c r="I188" s="457"/>
      <c r="J188" s="457"/>
      <c r="K188" s="457"/>
      <c r="L188" s="457"/>
      <c r="M188" s="457"/>
      <c r="N188" s="457"/>
      <c r="O188" s="532" t="str">
        <f>IFERROR(VLOOKUP(O190,[4]!공동중개사무소,4,0),"")</f>
        <v/>
      </c>
      <c r="P188" s="532"/>
      <c r="Q188" s="532"/>
      <c r="R188" s="532"/>
      <c r="S188" s="532"/>
      <c r="T188" s="532"/>
      <c r="U188" s="532"/>
      <c r="V188" s="532"/>
      <c r="W188" s="532"/>
      <c r="X188" s="532"/>
      <c r="Y188" s="532"/>
      <c r="Z188" s="532"/>
      <c r="AA188" s="532"/>
      <c r="AB188" s="532"/>
      <c r="AC188" s="532"/>
      <c r="AD188" s="532"/>
      <c r="AE188" s="532"/>
      <c r="AF188" s="532"/>
      <c r="AG188" s="532"/>
      <c r="AH188" s="532"/>
      <c r="AI188" s="532"/>
      <c r="AJ188" s="532"/>
      <c r="AK188" s="532"/>
      <c r="AL188" s="532"/>
      <c r="AM188" s="532"/>
      <c r="AN188" s="532"/>
      <c r="AO188" s="529"/>
      <c r="AP188" s="400" t="s">
        <v>993</v>
      </c>
      <c r="AQ188" s="400"/>
      <c r="AR188" s="400"/>
      <c r="AS188" s="400"/>
      <c r="AT188" s="400"/>
      <c r="AU188" s="400"/>
      <c r="AV188" s="401"/>
      <c r="AW188" s="227"/>
    </row>
    <row r="189" spans="1:49" s="175" customFormat="1" ht="37.5" hidden="1" customHeight="1" outlineLevel="1">
      <c r="A189" s="528"/>
      <c r="B189" s="528"/>
      <c r="C189" s="528"/>
      <c r="D189" s="528"/>
      <c r="E189" s="528"/>
      <c r="F189" s="533" t="s">
        <v>12</v>
      </c>
      <c r="G189" s="534"/>
      <c r="H189" s="534"/>
      <c r="I189" s="534"/>
      <c r="J189" s="534"/>
      <c r="K189" s="534"/>
      <c r="L189" s="534"/>
      <c r="M189" s="534"/>
      <c r="N189" s="535"/>
      <c r="O189" s="536" t="str">
        <f>IFERROR(VLOOKUP(O190,[4]!공동중개사무소,3,0),"")</f>
        <v/>
      </c>
      <c r="P189" s="537"/>
      <c r="Q189" s="537"/>
      <c r="R189" s="537"/>
      <c r="S189" s="537"/>
      <c r="T189" s="537"/>
      <c r="U189" s="537"/>
      <c r="V189" s="537"/>
      <c r="W189" s="537"/>
      <c r="X189" s="537"/>
      <c r="Y189" s="537"/>
      <c r="Z189" s="537"/>
      <c r="AA189" s="537"/>
      <c r="AB189" s="537"/>
      <c r="AC189" s="537"/>
      <c r="AD189" s="537"/>
      <c r="AE189" s="537"/>
      <c r="AF189" s="537"/>
      <c r="AG189" s="537"/>
      <c r="AH189" s="537"/>
      <c r="AI189" s="537"/>
      <c r="AJ189" s="537"/>
      <c r="AK189" s="537"/>
      <c r="AL189" s="537"/>
      <c r="AM189" s="537"/>
      <c r="AN189" s="537"/>
      <c r="AO189" s="537"/>
      <c r="AP189" s="537"/>
      <c r="AQ189" s="537"/>
      <c r="AR189" s="537"/>
      <c r="AS189" s="537"/>
      <c r="AT189" s="537"/>
      <c r="AU189" s="537"/>
      <c r="AV189" s="538"/>
      <c r="AW189" s="227"/>
    </row>
    <row r="190" spans="1:49" s="175" customFormat="1" ht="26.25" hidden="1" customHeight="1" outlineLevel="1">
      <c r="A190" s="528"/>
      <c r="B190" s="528"/>
      <c r="C190" s="528"/>
      <c r="D190" s="528"/>
      <c r="E190" s="528"/>
      <c r="F190" s="539" t="s">
        <v>13</v>
      </c>
      <c r="G190" s="540"/>
      <c r="H190" s="540"/>
      <c r="I190" s="540"/>
      <c r="J190" s="540"/>
      <c r="K190" s="540"/>
      <c r="L190" s="540"/>
      <c r="M190" s="540"/>
      <c r="N190" s="541"/>
      <c r="O190" s="542"/>
      <c r="P190" s="543"/>
      <c r="Q190" s="543"/>
      <c r="R190" s="543"/>
      <c r="S190" s="543"/>
      <c r="T190" s="543"/>
      <c r="U190" s="543"/>
      <c r="V190" s="543"/>
      <c r="W190" s="543"/>
      <c r="X190" s="543"/>
      <c r="Y190" s="543"/>
      <c r="Z190" s="543"/>
      <c r="AA190" s="543"/>
      <c r="AB190" s="543"/>
      <c r="AC190" s="543"/>
      <c r="AD190" s="543"/>
      <c r="AE190" s="543"/>
      <c r="AF190" s="544"/>
      <c r="AG190" s="457" t="s">
        <v>210</v>
      </c>
      <c r="AH190" s="457"/>
      <c r="AI190" s="457"/>
      <c r="AJ190" s="457"/>
      <c r="AK190" s="545" t="str">
        <f>IFERROR(VLOOKUP(O190,[4]!공동중개사무소,5,0),"")</f>
        <v/>
      </c>
      <c r="AL190" s="545"/>
      <c r="AM190" s="545"/>
      <c r="AN190" s="545"/>
      <c r="AO190" s="545"/>
      <c r="AP190" s="545"/>
      <c r="AQ190" s="545"/>
      <c r="AR190" s="545"/>
      <c r="AS190" s="545"/>
      <c r="AT190" s="545"/>
      <c r="AU190" s="545"/>
      <c r="AV190" s="545"/>
      <c r="AW190" s="227"/>
    </row>
    <row r="191" spans="1:49" collapsed="1">
      <c r="A191" s="383"/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383"/>
      <c r="M191" s="383"/>
      <c r="N191" s="383"/>
      <c r="O191" s="383"/>
      <c r="P191" s="383"/>
      <c r="Q191" s="383"/>
      <c r="R191" s="383"/>
      <c r="S191" s="383"/>
      <c r="T191" s="383"/>
      <c r="U191" s="383"/>
      <c r="V191" s="383"/>
      <c r="W191" s="383"/>
      <c r="X191" s="383"/>
      <c r="Y191" s="383"/>
      <c r="Z191" s="383"/>
      <c r="AA191" s="383"/>
      <c r="AB191" s="383"/>
      <c r="AC191" s="383"/>
      <c r="AD191" s="383"/>
      <c r="AE191" s="383"/>
      <c r="AF191" s="383"/>
      <c r="AG191" s="383"/>
      <c r="AH191" s="383"/>
      <c r="AI191" s="383"/>
      <c r="AJ191" s="383"/>
      <c r="AK191" s="383"/>
      <c r="AL191" s="383"/>
      <c r="AM191" s="383"/>
      <c r="AN191" s="383"/>
      <c r="AO191" s="383"/>
      <c r="AP191" s="383"/>
      <c r="AQ191" s="383"/>
      <c r="AR191" s="383"/>
      <c r="AS191" s="383"/>
      <c r="AT191" s="383"/>
      <c r="AU191" s="383"/>
      <c r="AV191" s="383"/>
      <c r="AW191" s="230"/>
    </row>
    <row r="192" spans="1:49">
      <c r="A192" s="382"/>
      <c r="B192" s="382"/>
      <c r="C192" s="382"/>
      <c r="D192" s="382"/>
      <c r="E192" s="382"/>
      <c r="F192" s="382"/>
      <c r="G192" s="382"/>
      <c r="H192" s="382"/>
      <c r="I192" s="382"/>
      <c r="J192" s="382"/>
      <c r="K192" s="382"/>
      <c r="L192" s="382"/>
      <c r="M192" s="382"/>
      <c r="N192" s="382"/>
      <c r="O192" s="382"/>
      <c r="P192" s="382"/>
      <c r="Q192" s="382"/>
      <c r="R192" s="382"/>
      <c r="S192" s="382"/>
      <c r="T192" s="382"/>
      <c r="U192" s="382"/>
      <c r="V192" s="382"/>
      <c r="W192" s="382"/>
      <c r="X192" s="382"/>
      <c r="Y192" s="382"/>
      <c r="Z192" s="382"/>
      <c r="AA192" s="382"/>
      <c r="AB192" s="382"/>
      <c r="AC192" s="382"/>
      <c r="AD192" s="382"/>
      <c r="AE192" s="382"/>
      <c r="AF192" s="382"/>
      <c r="AG192" s="382"/>
      <c r="AH192" s="382"/>
      <c r="AI192" s="382"/>
      <c r="AJ192" s="384" t="s">
        <v>798</v>
      </c>
      <c r="AK192" s="384"/>
      <c r="AL192" s="384"/>
      <c r="AM192" s="384"/>
      <c r="AN192" s="385">
        <f>AN5</f>
        <v>0</v>
      </c>
      <c r="AO192" s="385"/>
      <c r="AP192" s="385"/>
      <c r="AQ192" s="385"/>
      <c r="AR192" s="385"/>
      <c r="AS192" s="385"/>
      <c r="AT192" s="385"/>
      <c r="AU192" s="385"/>
      <c r="AV192" s="385"/>
      <c r="AW192" s="230"/>
    </row>
    <row r="193" spans="1:49">
      <c r="A193" s="382"/>
      <c r="B193" s="382"/>
      <c r="C193" s="382"/>
      <c r="D193" s="382"/>
      <c r="E193" s="382"/>
      <c r="F193" s="382"/>
      <c r="G193" s="382"/>
      <c r="H193" s="382"/>
      <c r="I193" s="382"/>
      <c r="J193" s="382"/>
      <c r="K193" s="382"/>
      <c r="L193" s="382"/>
      <c r="M193" s="382"/>
      <c r="N193" s="382"/>
      <c r="O193" s="382"/>
      <c r="P193" s="382"/>
      <c r="Q193" s="382"/>
      <c r="R193" s="382"/>
      <c r="S193" s="382"/>
      <c r="T193" s="382"/>
      <c r="U193" s="382"/>
      <c r="V193" s="382"/>
      <c r="W193" s="382"/>
      <c r="X193" s="382"/>
      <c r="Y193" s="382"/>
      <c r="Z193" s="382"/>
      <c r="AA193" s="382"/>
      <c r="AB193" s="382"/>
      <c r="AC193" s="382"/>
      <c r="AD193" s="382"/>
      <c r="AE193" s="382"/>
      <c r="AF193" s="382"/>
      <c r="AG193" s="382"/>
      <c r="AH193" s="382"/>
      <c r="AI193" s="382"/>
      <c r="AJ193" s="382"/>
      <c r="AK193" s="382"/>
      <c r="AL193" s="382"/>
      <c r="AM193" s="382"/>
      <c r="AN193" s="382"/>
      <c r="AO193" s="382"/>
      <c r="AP193" s="382"/>
      <c r="AQ193" s="382"/>
      <c r="AR193" s="382"/>
      <c r="AS193" s="382"/>
      <c r="AT193" s="382"/>
      <c r="AU193" s="382"/>
      <c r="AV193" s="382"/>
      <c r="AW193" s="230"/>
    </row>
    <row r="194" spans="1:49">
      <c r="A194" s="382" t="s">
        <v>896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382"/>
      <c r="Z194" s="382"/>
      <c r="AA194" s="382"/>
      <c r="AB194" s="382"/>
      <c r="AC194" s="382"/>
      <c r="AD194" s="382"/>
      <c r="AE194" s="382"/>
      <c r="AF194" s="382"/>
      <c r="AG194" s="382"/>
      <c r="AH194" s="382"/>
      <c r="AI194" s="382"/>
      <c r="AJ194" s="382"/>
      <c r="AK194" s="382"/>
      <c r="AL194" s="382"/>
      <c r="AM194" s="382"/>
      <c r="AN194" s="382"/>
      <c r="AO194" s="382"/>
      <c r="AP194" s="382"/>
      <c r="AQ194" s="382"/>
      <c r="AR194" s="382"/>
      <c r="AS194" s="382"/>
      <c r="AT194" s="382"/>
      <c r="AU194" s="382"/>
      <c r="AV194" s="382"/>
      <c r="AW194" s="230"/>
    </row>
    <row r="195" spans="1:49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185"/>
      <c r="AU195" s="185"/>
      <c r="AV195" s="185"/>
      <c r="AW195" s="230"/>
    </row>
    <row r="196" spans="1:49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  <c r="AV196" s="185"/>
      <c r="AW196" s="230"/>
    </row>
    <row r="197" spans="1:49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  <c r="AU197" s="185"/>
      <c r="AV197" s="185"/>
      <c r="AW197" s="230"/>
    </row>
    <row r="198" spans="1:49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85"/>
      <c r="AT198" s="185"/>
      <c r="AU198" s="185"/>
      <c r="AV198" s="185"/>
      <c r="AW198" s="230"/>
    </row>
    <row r="199" spans="1:49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85"/>
      <c r="AT199" s="185"/>
      <c r="AU199" s="185"/>
      <c r="AV199" s="185"/>
      <c r="AW199" s="230"/>
    </row>
    <row r="200" spans="1:49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5"/>
      <c r="AT200" s="185"/>
      <c r="AU200" s="185"/>
      <c r="AV200" s="185"/>
      <c r="AW200" s="230"/>
    </row>
    <row r="201" spans="1:49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185"/>
      <c r="AU201" s="185"/>
      <c r="AV201" s="185"/>
      <c r="AW201" s="230"/>
    </row>
    <row r="202" spans="1:49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185"/>
      <c r="AU202" s="185"/>
      <c r="AV202" s="185"/>
      <c r="AW202" s="230"/>
    </row>
    <row r="203" spans="1:49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185"/>
      <c r="AU203" s="185"/>
      <c r="AV203" s="185"/>
      <c r="AW203" s="230"/>
    </row>
    <row r="204" spans="1:49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230"/>
    </row>
    <row r="205" spans="1:49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230"/>
    </row>
    <row r="206" spans="1:49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230"/>
    </row>
    <row r="207" spans="1:49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230"/>
    </row>
    <row r="208" spans="1:49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230"/>
    </row>
  </sheetData>
  <sheetProtection sheet="1" objects="1" scenarios="1" formatCells="0" formatRows="0" insertHyperlinks="0" sort="0" autoFilter="0" pivotTables="0"/>
  <dataConsolidate/>
  <mergeCells count="319">
    <mergeCell ref="Q60:Z60"/>
    <mergeCell ref="F60:O60"/>
    <mergeCell ref="A185:AV185"/>
    <mergeCell ref="A183:AV183"/>
    <mergeCell ref="A184:AV184"/>
    <mergeCell ref="A182:AV182"/>
    <mergeCell ref="A186:AV186"/>
    <mergeCell ref="A187:E190"/>
    <mergeCell ref="F187:N187"/>
    <mergeCell ref="O187:AV187"/>
    <mergeCell ref="F188:N188"/>
    <mergeCell ref="O188:AO188"/>
    <mergeCell ref="AP188:AV188"/>
    <mergeCell ref="F189:N189"/>
    <mergeCell ref="O189:AV189"/>
    <mergeCell ref="F190:N190"/>
    <mergeCell ref="O190:AF190"/>
    <mergeCell ref="AG190:AJ190"/>
    <mergeCell ref="AK190:AV190"/>
    <mergeCell ref="A179:I181"/>
    <mergeCell ref="J179:P180"/>
    <mergeCell ref="Q179:AL179"/>
    <mergeCell ref="AM179:AV180"/>
    <mergeCell ref="J181:P181"/>
    <mergeCell ref="Q181:Z181"/>
    <mergeCell ref="AA181:AL181"/>
    <mergeCell ref="AM181:AV181"/>
    <mergeCell ref="Q180:Z180"/>
    <mergeCell ref="AA180:AL180"/>
    <mergeCell ref="A178:I178"/>
    <mergeCell ref="J178:L178"/>
    <mergeCell ref="P178:S178"/>
    <mergeCell ref="W178:AA178"/>
    <mergeCell ref="AE178:AI178"/>
    <mergeCell ref="AM178:AR178"/>
    <mergeCell ref="A177:I177"/>
    <mergeCell ref="A176:AV176"/>
    <mergeCell ref="J177:AV177"/>
    <mergeCell ref="A172:AV172"/>
    <mergeCell ref="A173:AV173"/>
    <mergeCell ref="A174:AV174"/>
    <mergeCell ref="A167:AV167"/>
    <mergeCell ref="A168:AV168"/>
    <mergeCell ref="A169:AV169"/>
    <mergeCell ref="A170:AV170"/>
    <mergeCell ref="A142:AV142"/>
    <mergeCell ref="A164:AV164"/>
    <mergeCell ref="A165:AV165"/>
    <mergeCell ref="A166:AV166"/>
    <mergeCell ref="A123:AV123"/>
    <mergeCell ref="A120:AV120"/>
    <mergeCell ref="A117:AV117"/>
    <mergeCell ref="A121:AV121"/>
    <mergeCell ref="A175:AV175"/>
    <mergeCell ref="A171:AV171"/>
    <mergeCell ref="A152:AV152"/>
    <mergeCell ref="A153:AV153"/>
    <mergeCell ref="A154:AV154"/>
    <mergeCell ref="A155:AV155"/>
    <mergeCell ref="A156:AV156"/>
    <mergeCell ref="A157:AV157"/>
    <mergeCell ref="A158:AV158"/>
    <mergeCell ref="A159:AV159"/>
    <mergeCell ref="A160:AV160"/>
    <mergeCell ref="A161:AV161"/>
    <mergeCell ref="A162:AV162"/>
    <mergeCell ref="A163:AV163"/>
    <mergeCell ref="A5:AI5"/>
    <mergeCell ref="A14:AV14"/>
    <mergeCell ref="A141:AV141"/>
    <mergeCell ref="A119:AV119"/>
    <mergeCell ref="C151:AV151"/>
    <mergeCell ref="B69:AV69"/>
    <mergeCell ref="B70:AV70"/>
    <mergeCell ref="C149:AV149"/>
    <mergeCell ref="AP150:AV150"/>
    <mergeCell ref="W150:AB150"/>
    <mergeCell ref="AC150:AO150"/>
    <mergeCell ref="B150:V150"/>
    <mergeCell ref="B144:AV144"/>
    <mergeCell ref="C145:AV145"/>
    <mergeCell ref="C146:AV146"/>
    <mergeCell ref="C147:AV147"/>
    <mergeCell ref="C148:AV148"/>
    <mergeCell ref="AK65:AV65"/>
    <mergeCell ref="A116:AV116"/>
    <mergeCell ref="AO59:AV59"/>
    <mergeCell ref="A115:AV115"/>
    <mergeCell ref="A125:AV125"/>
    <mergeCell ref="A122:AV122"/>
    <mergeCell ref="A71:T71"/>
    <mergeCell ref="A143:AV143"/>
    <mergeCell ref="A78:AV78"/>
    <mergeCell ref="A81:AV81"/>
    <mergeCell ref="A83:AV83"/>
    <mergeCell ref="A85:AV85"/>
    <mergeCell ref="A90:AV90"/>
    <mergeCell ref="A96:AV96"/>
    <mergeCell ref="A97:AV97"/>
    <mergeCell ref="A98:AV98"/>
    <mergeCell ref="A99:AV99"/>
    <mergeCell ref="A100:AV100"/>
    <mergeCell ref="A101:AV101"/>
    <mergeCell ref="A102:AV102"/>
    <mergeCell ref="A103:AV103"/>
    <mergeCell ref="A104:AV104"/>
    <mergeCell ref="A105:AV105"/>
    <mergeCell ref="A106:AV106"/>
    <mergeCell ref="A107:AV107"/>
    <mergeCell ref="A108:AV108"/>
    <mergeCell ref="A109:AV109"/>
    <mergeCell ref="A110:AV110"/>
    <mergeCell ref="A118:AV118"/>
    <mergeCell ref="A136:AV136"/>
    <mergeCell ref="A111:AV111"/>
    <mergeCell ref="A82:AV82"/>
    <mergeCell ref="A84:AV84"/>
    <mergeCell ref="A86:AV86"/>
    <mergeCell ref="A87:AV87"/>
    <mergeCell ref="A88:AV88"/>
    <mergeCell ref="A89:AV89"/>
    <mergeCell ref="A72:AV72"/>
    <mergeCell ref="A73:AV73"/>
    <mergeCell ref="A80:AV80"/>
    <mergeCell ref="A61:AV61"/>
    <mergeCell ref="AA63:AV63"/>
    <mergeCell ref="AK64:AV64"/>
    <mergeCell ref="B62:AV62"/>
    <mergeCell ref="A65:E65"/>
    <mergeCell ref="A67:AV67"/>
    <mergeCell ref="AR71:AV71"/>
    <mergeCell ref="A77:AV77"/>
    <mergeCell ref="A79:AV79"/>
    <mergeCell ref="AH71:AQ71"/>
    <mergeCell ref="U71:AD71"/>
    <mergeCell ref="A76:AV76"/>
    <mergeCell ref="A63:E63"/>
    <mergeCell ref="A64:E64"/>
    <mergeCell ref="AB64:AJ64"/>
    <mergeCell ref="AB65:AJ65"/>
    <mergeCell ref="F63:R63"/>
    <mergeCell ref="S63:Z63"/>
    <mergeCell ref="F64:R64"/>
    <mergeCell ref="S64:Z64"/>
    <mergeCell ref="F65:R65"/>
    <mergeCell ref="S65:Z65"/>
    <mergeCell ref="AP17:AV17"/>
    <mergeCell ref="AG19:AJ19"/>
    <mergeCell ref="O13:AF13"/>
    <mergeCell ref="O12:AV12"/>
    <mergeCell ref="F9:N9"/>
    <mergeCell ref="F8:N8"/>
    <mergeCell ref="F7:N7"/>
    <mergeCell ref="O10:AV10"/>
    <mergeCell ref="F17:N17"/>
    <mergeCell ref="O7:AO7"/>
    <mergeCell ref="A35:I35"/>
    <mergeCell ref="AG1:AV1"/>
    <mergeCell ref="A1:AF1"/>
    <mergeCell ref="AN3:AV3"/>
    <mergeCell ref="A4:AV4"/>
    <mergeCell ref="A2:AV2"/>
    <mergeCell ref="AK19:AV19"/>
    <mergeCell ref="A11:E13"/>
    <mergeCell ref="A7:E10"/>
    <mergeCell ref="A16:E19"/>
    <mergeCell ref="F12:N12"/>
    <mergeCell ref="AG9:AJ9"/>
    <mergeCell ref="AG13:AJ13"/>
    <mergeCell ref="AK13:AV13"/>
    <mergeCell ref="AK9:AV9"/>
    <mergeCell ref="F11:N11"/>
    <mergeCell ref="F10:N10"/>
    <mergeCell ref="AP7:AV7"/>
    <mergeCell ref="A6:AV6"/>
    <mergeCell ref="A15:AV15"/>
    <mergeCell ref="O9:AF9"/>
    <mergeCell ref="O8:AV8"/>
    <mergeCell ref="O11:AO11"/>
    <mergeCell ref="AP11:AV11"/>
    <mergeCell ref="A3:AM3"/>
    <mergeCell ref="F13:N13"/>
    <mergeCell ref="O19:AF19"/>
    <mergeCell ref="O18:AV18"/>
    <mergeCell ref="AJ5:AM5"/>
    <mergeCell ref="AN5:AV5"/>
    <mergeCell ref="A39:I41"/>
    <mergeCell ref="J38:P38"/>
    <mergeCell ref="Q38:Z38"/>
    <mergeCell ref="Q36:AL36"/>
    <mergeCell ref="AA38:AL38"/>
    <mergeCell ref="AA37:AL37"/>
    <mergeCell ref="AM38:AV38"/>
    <mergeCell ref="W35:AA35"/>
    <mergeCell ref="P35:S35"/>
    <mergeCell ref="J41:P41"/>
    <mergeCell ref="R41:Y41"/>
    <mergeCell ref="J34:AV34"/>
    <mergeCell ref="A31:AM31"/>
    <mergeCell ref="AN31:AV31"/>
    <mergeCell ref="AA39:AB39"/>
    <mergeCell ref="AA40:AB40"/>
    <mergeCell ref="AF39:AL41"/>
    <mergeCell ref="O17:AO17"/>
    <mergeCell ref="O16:AV16"/>
    <mergeCell ref="A45:I48"/>
    <mergeCell ref="A44:I44"/>
    <mergeCell ref="AO48:AV48"/>
    <mergeCell ref="J35:L35"/>
    <mergeCell ref="J36:P36"/>
    <mergeCell ref="J37:P37"/>
    <mergeCell ref="AM36:AV36"/>
    <mergeCell ref="AM37:AV37"/>
    <mergeCell ref="A33:AV33"/>
    <mergeCell ref="A32:AV32"/>
    <mergeCell ref="A30:AV30"/>
    <mergeCell ref="A34:I34"/>
    <mergeCell ref="F18:N18"/>
    <mergeCell ref="F19:N19"/>
    <mergeCell ref="A20:AV20"/>
    <mergeCell ref="F16:N16"/>
    <mergeCell ref="V48:AC48"/>
    <mergeCell ref="J45:L45"/>
    <mergeCell ref="AE35:AI35"/>
    <mergeCell ref="AM35:AR35"/>
    <mergeCell ref="Q37:Z37"/>
    <mergeCell ref="J39:M39"/>
    <mergeCell ref="A194:AV194"/>
    <mergeCell ref="A191:AV191"/>
    <mergeCell ref="AJ192:AM192"/>
    <mergeCell ref="AN192:AV192"/>
    <mergeCell ref="A192:AI192"/>
    <mergeCell ref="A193:AV193"/>
    <mergeCell ref="A36:I38"/>
    <mergeCell ref="V45:X45"/>
    <mergeCell ref="P45:U45"/>
    <mergeCell ref="J44:AV44"/>
    <mergeCell ref="AB45:AV45"/>
    <mergeCell ref="V47:AC47"/>
    <mergeCell ref="AA59:AN59"/>
    <mergeCell ref="A57:AV57"/>
    <mergeCell ref="A60:E60"/>
    <mergeCell ref="A58:E58"/>
    <mergeCell ref="A59:E59"/>
    <mergeCell ref="F58:Z58"/>
    <mergeCell ref="AA58:AV58"/>
    <mergeCell ref="AA60:AV60"/>
    <mergeCell ref="A55:AV55"/>
    <mergeCell ref="A56:AV56"/>
    <mergeCell ref="A94:AV94"/>
    <mergeCell ref="A95:AV95"/>
    <mergeCell ref="A91:AV91"/>
    <mergeCell ref="A92:AV92"/>
    <mergeCell ref="A93:AV93"/>
    <mergeCell ref="J49:L49"/>
    <mergeCell ref="V49:X49"/>
    <mergeCell ref="J50:L50"/>
    <mergeCell ref="P50:S50"/>
    <mergeCell ref="V50:Y50"/>
    <mergeCell ref="J52:U52"/>
    <mergeCell ref="V51:Y51"/>
    <mergeCell ref="J51:U51"/>
    <mergeCell ref="A75:AV75"/>
    <mergeCell ref="F66:R66"/>
    <mergeCell ref="S66:U66"/>
    <mergeCell ref="AH66:AK66"/>
    <mergeCell ref="AL66:AV66"/>
    <mergeCell ref="V66:AD66"/>
    <mergeCell ref="AE66:AG66"/>
    <mergeCell ref="A66:E66"/>
    <mergeCell ref="AE71:AG71"/>
    <mergeCell ref="A68:AV68"/>
    <mergeCell ref="A74:AV74"/>
    <mergeCell ref="F59:R59"/>
    <mergeCell ref="S59:Z59"/>
    <mergeCell ref="A112:AV112"/>
    <mergeCell ref="A113:AV113"/>
    <mergeCell ref="A114:AV114"/>
    <mergeCell ref="A137:AV137"/>
    <mergeCell ref="A138:AV138"/>
    <mergeCell ref="A139:AV139"/>
    <mergeCell ref="A140:AV140"/>
    <mergeCell ref="AQ135:AV135"/>
    <mergeCell ref="Z135:AB135"/>
    <mergeCell ref="AC135:AP135"/>
    <mergeCell ref="A135:Y135"/>
    <mergeCell ref="A126:AV126"/>
    <mergeCell ref="A127:AV127"/>
    <mergeCell ref="A128:AV128"/>
    <mergeCell ref="A129:AV129"/>
    <mergeCell ref="A130:AV130"/>
    <mergeCell ref="A131:AV131"/>
    <mergeCell ref="A132:AV132"/>
    <mergeCell ref="A133:AV133"/>
    <mergeCell ref="A134:AV134"/>
    <mergeCell ref="A124:AV124"/>
    <mergeCell ref="A21:AV29"/>
    <mergeCell ref="A42:I43"/>
    <mergeCell ref="J42:L42"/>
    <mergeCell ref="P42:U42"/>
    <mergeCell ref="V42:X42"/>
    <mergeCell ref="AB42:AV42"/>
    <mergeCell ref="J43:AV43"/>
    <mergeCell ref="A50:I54"/>
    <mergeCell ref="AJ52:AU52"/>
    <mergeCell ref="J53:U53"/>
    <mergeCell ref="J54:U54"/>
    <mergeCell ref="AI54:AU54"/>
    <mergeCell ref="AD48:AN48"/>
    <mergeCell ref="J46:U48"/>
    <mergeCell ref="AU46:AV46"/>
    <mergeCell ref="AD47:AT47"/>
    <mergeCell ref="AU47:AV47"/>
    <mergeCell ref="V46:AJ46"/>
    <mergeCell ref="J40:M40"/>
    <mergeCell ref="AM39:AV41"/>
    <mergeCell ref="AA41:AE41"/>
    <mergeCell ref="AK46:AT46"/>
    <mergeCell ref="A49:I49"/>
  </mergeCells>
  <phoneticPr fontId="4" type="noConversion"/>
  <conditionalFormatting sqref="AD39">
    <cfRule type="containsText" dxfId="73" priority="11" operator="containsText" text="체크해제">
      <formula>NOT(ISERROR(SEARCH("체크해제",AD39)))</formula>
    </cfRule>
  </conditionalFormatting>
  <conditionalFormatting sqref="N35">
    <cfRule type="containsText" dxfId="72" priority="10" operator="containsText" text="체크해제">
      <formula>NOT(ISERROR(SEARCH("체크해제",N35)))</formula>
    </cfRule>
  </conditionalFormatting>
  <conditionalFormatting sqref="U35 AC35 AK35 AT35 O39:O40 AD39:AD40 N45 Z45">
    <cfRule type="containsText" dxfId="71" priority="9" operator="containsText" text="체크해제">
      <formula>NOT(ISERROR(SEARCH("체크해제",N35)))</formula>
    </cfRule>
  </conditionalFormatting>
  <conditionalFormatting sqref="N49">
    <cfRule type="containsText" dxfId="70" priority="8" operator="containsText" text="체크해제">
      <formula>NOT(ISERROR(SEARCH("체크해제",N49)))</formula>
    </cfRule>
  </conditionalFormatting>
  <conditionalFormatting sqref="Z49">
    <cfRule type="containsText" dxfId="69" priority="7" operator="containsText" text="체크해제">
      <formula>NOT(ISERROR(SEARCH("체크해제",Z49)))</formula>
    </cfRule>
  </conditionalFormatting>
  <conditionalFormatting sqref="T50">
    <cfRule type="containsText" dxfId="68" priority="3" operator="containsText" text="체크해제">
      <formula>NOT(ISERROR(SEARCH("체크해제",T50)))</formula>
    </cfRule>
  </conditionalFormatting>
  <conditionalFormatting sqref="N50">
    <cfRule type="containsText" dxfId="67" priority="2" operator="containsText" text="체크해제">
      <formula>NOT(ISERROR(SEARCH("체크해제",N50)))</formula>
    </cfRule>
  </conditionalFormatting>
  <conditionalFormatting sqref="N42 Z42">
    <cfRule type="containsText" dxfId="66" priority="4" operator="containsText" text="체크해제">
      <formula>NOT(ISERROR(SEARCH("체크해제",N42)))</formula>
    </cfRule>
  </conditionalFormatting>
  <conditionalFormatting sqref="AA50">
    <cfRule type="containsText" dxfId="65" priority="1" operator="containsText" text="체크해제">
      <formula>NOT(ISERROR(SEARCH("체크해제",AA50)))</formula>
    </cfRule>
  </conditionalFormatting>
  <dataValidations count="4">
    <dataValidation type="list" allowBlank="1" showInputMessage="1" sqref="N35 U35 AC35 AK35 AT35 N42 AD39:AD40 N45 Z45 N49:N50 O39:O40 Z42 Z49 AA50 T50">
      <formula1>체크박스</formula1>
    </dataValidation>
    <dataValidation type="list" allowBlank="1" showInputMessage="1" sqref="V66">
      <formula1>은행</formula1>
    </dataValidation>
    <dataValidation type="list" allowBlank="1" showInputMessage="1" sqref="AK46">
      <formula1>담보물건의종류</formula1>
    </dataValidation>
    <dataValidation type="list" allowBlank="1" showInputMessage="1" sqref="F9:N9 F13:N13">
      <formula1>등록번호</formula1>
    </dataValidation>
  </dataValidations>
  <hyperlinks>
    <hyperlink ref="F8:N8" r:id="rId1" display="http://www.juso.go.kr/openIndexPage.do"/>
    <hyperlink ref="F12:N12" r:id="rId2" display="주소"/>
    <hyperlink ref="A187:E190" r:id="rId3" display="http://www.nsdi.go.kr/lxportal/?menuno=4085"/>
    <hyperlink ref="A34:I34" r:id="rId4" display="주택 소재지"/>
    <hyperlink ref="A16:E19" r:id="rId5" display="0-1중개사무소정보등록하기.xlsx"/>
    <hyperlink ref="F190:N190" r:id="rId6" display="등록번호"/>
    <hyperlink ref="A183:AV183" r:id="rId7" display="별지-특약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22" r:id="rId11" name="Check Box 34">
              <controlPr defaultSize="0" autoFill="0" autoLine="0" autoPict="0">
                <anchor moveWithCells="1" sizeWithCells="1">
                  <from>
                    <xdr:col>17</xdr:col>
                    <xdr:colOff>0</xdr:colOff>
                    <xdr:row>38</xdr:row>
                    <xdr:rowOff>9525</xdr:rowOff>
                  </from>
                  <to>
                    <xdr:col>21</xdr:col>
                    <xdr:colOff>57150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12" name="Check Box 35">
              <controlPr defaultSize="0" autoFill="0" autoLine="0" autoPict="0">
                <anchor moveWithCells="1" sizeWithCells="1">
                  <from>
                    <xdr:col>20</xdr:col>
                    <xdr:colOff>123825</xdr:colOff>
                    <xdr:row>38</xdr:row>
                    <xdr:rowOff>19050</xdr:rowOff>
                  </from>
                  <to>
                    <xdr:col>24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13" name="Check Box 40">
              <controlPr defaultSize="0" autoFill="0" autoLine="0" autoPict="0">
                <anchor moveWithCells="1" sizeWithCells="1">
                  <from>
                    <xdr:col>16</xdr:col>
                    <xdr:colOff>142875</xdr:colOff>
                    <xdr:row>38</xdr:row>
                    <xdr:rowOff>219075</xdr:rowOff>
                  </from>
                  <to>
                    <xdr:col>21</xdr:col>
                    <xdr:colOff>57150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14" name="Check Box 41">
              <controlPr defaultSize="0" autoFill="0" autoLine="0" autoPict="0">
                <anchor moveWithCells="1" sizeWithCells="1">
                  <from>
                    <xdr:col>20</xdr:col>
                    <xdr:colOff>123825</xdr:colOff>
                    <xdr:row>39</xdr:row>
                    <xdr:rowOff>0</xdr:rowOff>
                  </from>
                  <to>
                    <xdr:col>24</xdr:col>
                    <xdr:colOff>104775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15" name="Check Box 55">
              <controlPr defaultSize="0" autoFill="0" autoLine="0" autoPict="0">
                <anchor moveWithCells="1">
                  <from>
                    <xdr:col>26</xdr:col>
                    <xdr:colOff>104775</xdr:colOff>
                    <xdr:row>49</xdr:row>
                    <xdr:rowOff>209550</xdr:rowOff>
                  </from>
                  <to>
                    <xdr:col>38</xdr:col>
                    <xdr:colOff>0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16" name="Check Box 56">
              <controlPr defaultSize="0" autoFill="0" autoLine="0" autoPict="0">
                <anchor moveWithCells="1">
                  <from>
                    <xdr:col>26</xdr:col>
                    <xdr:colOff>104775</xdr:colOff>
                    <xdr:row>50</xdr:row>
                    <xdr:rowOff>219075</xdr:rowOff>
                  </from>
                  <to>
                    <xdr:col>32</xdr:col>
                    <xdr:colOff>76200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17" name="Check Box 57">
              <controlPr defaultSize="0" autoFill="0" autoLine="0" autoPict="0">
                <anchor moveWithCells="1">
                  <from>
                    <xdr:col>26</xdr:col>
                    <xdr:colOff>104775</xdr:colOff>
                    <xdr:row>51</xdr:row>
                    <xdr:rowOff>190500</xdr:rowOff>
                  </from>
                  <to>
                    <xdr:col>31</xdr:col>
                    <xdr:colOff>95250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18" name="Check Box 58">
              <controlPr defaultSize="0" autoFill="0" autoLine="0" autoPict="0">
                <anchor moveWithCells="1">
                  <from>
                    <xdr:col>26</xdr:col>
                    <xdr:colOff>104775</xdr:colOff>
                    <xdr:row>52</xdr:row>
                    <xdr:rowOff>180975</xdr:rowOff>
                  </from>
                  <to>
                    <xdr:col>31</xdr:col>
                    <xdr:colOff>95250</xdr:colOff>
                    <xdr:row>54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7"/>
  <sheetViews>
    <sheetView showGridLines="0" showRuler="0" view="pageLayout" topLeftCell="A10" zoomScaleNormal="100" workbookViewId="0">
      <selection activeCell="B31" sqref="B31:Y31"/>
    </sheetView>
  </sheetViews>
  <sheetFormatPr defaultColWidth="2.25" defaultRowHeight="13.5"/>
  <cols>
    <col min="1" max="16384" width="2.25" style="78"/>
  </cols>
  <sheetData>
    <row r="1" spans="2:36" ht="16.5" customHeight="1"/>
    <row r="2" spans="2:36" ht="22.5" customHeight="1"/>
    <row r="3" spans="2:36" ht="30" customHeight="1">
      <c r="B3" s="1128" t="s">
        <v>574</v>
      </c>
      <c r="C3" s="1128"/>
      <c r="D3" s="1128"/>
      <c r="E3" s="1128"/>
      <c r="F3" s="1128"/>
      <c r="G3" s="1128"/>
      <c r="H3" s="1128"/>
      <c r="I3" s="1128"/>
      <c r="J3" s="1128"/>
      <c r="K3" s="1128"/>
      <c r="L3" s="1128"/>
      <c r="M3" s="1128"/>
      <c r="N3" s="1128"/>
      <c r="O3" s="1128"/>
      <c r="P3" s="1128"/>
      <c r="Q3" s="1128"/>
      <c r="R3" s="1128"/>
      <c r="S3" s="1128"/>
      <c r="T3" s="1128"/>
      <c r="U3" s="1128"/>
      <c r="V3" s="1128"/>
      <c r="W3" s="1128"/>
      <c r="X3" s="1128"/>
      <c r="Y3" s="1128"/>
      <c r="Z3" s="1128"/>
      <c r="AA3" s="1128"/>
      <c r="AB3" s="1128"/>
      <c r="AC3" s="1128"/>
      <c r="AD3" s="1128"/>
      <c r="AE3" s="1128"/>
      <c r="AF3" s="1128"/>
      <c r="AG3" s="1128"/>
      <c r="AH3" s="1128"/>
      <c r="AI3" s="1128"/>
    </row>
    <row r="4" spans="2:36" ht="18" customHeight="1">
      <c r="B4" s="1129" t="s">
        <v>524</v>
      </c>
      <c r="C4" s="1129"/>
      <c r="D4" s="1129"/>
      <c r="E4" s="1129"/>
      <c r="F4" s="1129"/>
      <c r="G4" s="1129"/>
      <c r="H4" s="1129"/>
      <c r="I4" s="1129"/>
      <c r="J4" s="1129"/>
      <c r="K4" s="1129"/>
      <c r="L4" s="1129"/>
      <c r="M4" s="1129"/>
      <c r="N4" s="1129"/>
      <c r="O4" s="1129"/>
      <c r="P4" s="1129"/>
      <c r="Q4" s="1129"/>
      <c r="R4" s="1129"/>
      <c r="S4" s="1129"/>
      <c r="T4" s="1129"/>
      <c r="U4" s="1129"/>
      <c r="V4" s="1129"/>
      <c r="W4" s="1129"/>
      <c r="X4" s="1129"/>
      <c r="Y4" s="1129"/>
      <c r="Z4" s="1129"/>
      <c r="AA4" s="1129"/>
      <c r="AB4" s="1129"/>
      <c r="AC4" s="1129"/>
      <c r="AD4" s="1129"/>
      <c r="AE4" s="1129"/>
      <c r="AF4" s="1129"/>
      <c r="AG4" s="1129"/>
      <c r="AH4" s="1129"/>
      <c r="AI4" s="1129"/>
    </row>
    <row r="5" spans="2:36" ht="18" customHeight="1">
      <c r="B5" s="1135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5" s="1135"/>
      <c r="D5" s="1135"/>
      <c r="E5" s="1135"/>
      <c r="F5" s="1135"/>
      <c r="G5" s="1135"/>
      <c r="H5" s="1135"/>
      <c r="I5" s="1135"/>
      <c r="J5" s="1135"/>
      <c r="K5" s="1135"/>
      <c r="L5" s="1135"/>
      <c r="M5" s="1135"/>
      <c r="N5" s="1135"/>
      <c r="O5" s="1135"/>
      <c r="P5" s="1135"/>
      <c r="Q5" s="1135"/>
      <c r="R5" s="1135"/>
      <c r="S5" s="1135"/>
      <c r="T5" s="1135"/>
      <c r="U5" s="1135"/>
      <c r="V5" s="1135"/>
      <c r="W5" s="1135"/>
      <c r="X5" s="1135"/>
      <c r="Y5" s="1135"/>
      <c r="Z5" s="1135"/>
      <c r="AA5" s="1135"/>
      <c r="AB5" s="1135"/>
      <c r="AC5" s="1135"/>
      <c r="AD5" s="1135"/>
      <c r="AE5" s="1135"/>
      <c r="AF5" s="1135"/>
      <c r="AG5" s="1135"/>
      <c r="AH5" s="1135"/>
      <c r="AI5" s="1135"/>
    </row>
    <row r="6" spans="2:36">
      <c r="B6" s="1134"/>
      <c r="C6" s="1134"/>
      <c r="D6" s="1134"/>
      <c r="E6" s="1134"/>
      <c r="F6" s="1134"/>
      <c r="G6" s="1134"/>
      <c r="H6" s="1134"/>
      <c r="I6" s="1134"/>
      <c r="J6" s="1134"/>
      <c r="K6" s="1134"/>
      <c r="L6" s="1134"/>
      <c r="M6" s="1134"/>
      <c r="N6" s="1134"/>
      <c r="O6" s="1134"/>
      <c r="P6" s="1134"/>
      <c r="Q6" s="1134"/>
      <c r="R6" s="1134"/>
      <c r="S6" s="1134"/>
      <c r="T6" s="1134"/>
      <c r="U6" s="1134"/>
      <c r="V6" s="1134"/>
      <c r="W6" s="1134"/>
      <c r="X6" s="1134"/>
      <c r="Y6" s="1134"/>
      <c r="Z6" s="1134"/>
      <c r="AA6" s="1134"/>
      <c r="AB6" s="1134"/>
      <c r="AC6" s="1134"/>
      <c r="AD6" s="1134"/>
      <c r="AE6" s="1134"/>
      <c r="AF6" s="1134"/>
      <c r="AG6" s="1134"/>
      <c r="AH6" s="1134"/>
      <c r="AI6" s="1134"/>
    </row>
    <row r="7" spans="2:36" ht="16.5" customHeight="1">
      <c r="B7" s="1130"/>
      <c r="C7" s="1131"/>
      <c r="D7" s="1131"/>
      <c r="E7" s="1131"/>
      <c r="F7" s="1131"/>
      <c r="G7" s="1131"/>
      <c r="H7" s="1131"/>
      <c r="I7" s="1132" t="s">
        <v>548</v>
      </c>
      <c r="J7" s="1132"/>
      <c r="K7" s="1132"/>
      <c r="L7" s="1132"/>
      <c r="M7" s="1132"/>
      <c r="N7" s="1132"/>
      <c r="O7" s="1132"/>
      <c r="P7" s="1132"/>
      <c r="Q7" s="1132"/>
      <c r="R7" s="1132"/>
      <c r="S7" s="1132"/>
      <c r="T7" s="1132"/>
      <c r="U7" s="1132"/>
      <c r="V7" s="1132"/>
      <c r="W7" s="1132"/>
      <c r="X7" s="1132"/>
      <c r="Y7" s="1132"/>
      <c r="Z7" s="1132" t="s">
        <v>549</v>
      </c>
      <c r="AA7" s="1132"/>
      <c r="AB7" s="1132"/>
      <c r="AC7" s="1132"/>
      <c r="AD7" s="1132"/>
      <c r="AE7" s="1132"/>
      <c r="AF7" s="1132"/>
      <c r="AG7" s="1132"/>
      <c r="AH7" s="1132"/>
      <c r="AI7" s="1133"/>
    </row>
    <row r="8" spans="2:36" ht="16.5" customHeight="1">
      <c r="B8" s="1108" t="s">
        <v>575</v>
      </c>
      <c r="C8" s="1109"/>
      <c r="D8" s="1109"/>
      <c r="E8" s="1109"/>
      <c r="F8" s="1109"/>
      <c r="G8" s="1109"/>
      <c r="H8" s="1109"/>
      <c r="I8" s="1099" t="s">
        <v>725</v>
      </c>
      <c r="J8" s="1099"/>
      <c r="K8" s="1099"/>
      <c r="L8" s="1099"/>
      <c r="M8" s="1099"/>
      <c r="N8" s="1099"/>
      <c r="O8" s="1099"/>
      <c r="P8" s="1099"/>
      <c r="Q8" s="1099"/>
      <c r="R8" s="1099"/>
      <c r="S8" s="1099"/>
      <c r="T8" s="1099"/>
      <c r="U8" s="1099"/>
      <c r="V8" s="1099"/>
      <c r="W8" s="1099"/>
      <c r="X8" s="1099"/>
      <c r="Y8" s="1099"/>
      <c r="Z8" s="1100">
        <f>표준임대차계약서!S59</f>
        <v>0</v>
      </c>
      <c r="AA8" s="1100"/>
      <c r="AB8" s="1100"/>
      <c r="AC8" s="1100"/>
      <c r="AD8" s="1100"/>
      <c r="AE8" s="1100"/>
      <c r="AF8" s="1100"/>
      <c r="AG8" s="1100"/>
      <c r="AH8" s="1100"/>
      <c r="AI8" s="1101"/>
    </row>
    <row r="9" spans="2:36" ht="16.5" customHeight="1">
      <c r="B9" s="1110"/>
      <c r="C9" s="1111"/>
      <c r="D9" s="1111"/>
      <c r="E9" s="1111"/>
      <c r="F9" s="1111"/>
      <c r="G9" s="1111"/>
      <c r="H9" s="1111"/>
      <c r="I9" s="545" t="s">
        <v>726</v>
      </c>
      <c r="J9" s="545"/>
      <c r="K9" s="545"/>
      <c r="L9" s="545"/>
      <c r="M9" s="545"/>
      <c r="N9" s="545"/>
      <c r="O9" s="545"/>
      <c r="P9" s="545"/>
      <c r="Q9" s="545"/>
      <c r="R9" s="545"/>
      <c r="S9" s="545"/>
      <c r="T9" s="545"/>
      <c r="U9" s="545"/>
      <c r="V9" s="545"/>
      <c r="W9" s="545"/>
      <c r="X9" s="545"/>
      <c r="Y9" s="545"/>
      <c r="Z9" s="1102">
        <v>185000</v>
      </c>
      <c r="AA9" s="1102"/>
      <c r="AB9" s="1102"/>
      <c r="AC9" s="1102"/>
      <c r="AD9" s="1102"/>
      <c r="AE9" s="1102"/>
      <c r="AF9" s="1102"/>
      <c r="AG9" s="1102"/>
      <c r="AH9" s="1102"/>
      <c r="AI9" s="1103"/>
    </row>
    <row r="10" spans="2:36" ht="16.5" customHeight="1">
      <c r="B10" s="1110"/>
      <c r="C10" s="1111"/>
      <c r="D10" s="1111"/>
      <c r="E10" s="1111"/>
      <c r="F10" s="1111"/>
      <c r="G10" s="1111"/>
      <c r="H10" s="1111"/>
      <c r="I10" s="545" t="s">
        <v>727</v>
      </c>
      <c r="J10" s="545"/>
      <c r="K10" s="545"/>
      <c r="L10" s="545"/>
      <c r="M10" s="545"/>
      <c r="N10" s="545"/>
      <c r="O10" s="545"/>
      <c r="P10" s="545"/>
      <c r="Q10" s="545"/>
      <c r="R10" s="545"/>
      <c r="S10" s="545"/>
      <c r="T10" s="545"/>
      <c r="U10" s="545"/>
      <c r="V10" s="545"/>
      <c r="W10" s="545"/>
      <c r="X10" s="545"/>
      <c r="Y10" s="545"/>
      <c r="Z10" s="1102">
        <v>250000</v>
      </c>
      <c r="AA10" s="1102"/>
      <c r="AB10" s="1102"/>
      <c r="AC10" s="1102"/>
      <c r="AD10" s="1102"/>
      <c r="AE10" s="1102"/>
      <c r="AF10" s="1102"/>
      <c r="AG10" s="1102"/>
      <c r="AH10" s="1102"/>
      <c r="AI10" s="1103"/>
    </row>
    <row r="11" spans="2:36" ht="16.5" customHeight="1">
      <c r="B11" s="1110"/>
      <c r="C11" s="1111"/>
      <c r="D11" s="1111"/>
      <c r="E11" s="1111"/>
      <c r="F11" s="1111"/>
      <c r="G11" s="1111"/>
      <c r="H11" s="1111"/>
      <c r="I11" s="1104"/>
      <c r="J11" s="1104"/>
      <c r="K11" s="1104"/>
      <c r="L11" s="1104"/>
      <c r="M11" s="1104"/>
      <c r="N11" s="1104"/>
      <c r="O11" s="1104"/>
      <c r="P11" s="1104"/>
      <c r="Q11" s="1104"/>
      <c r="R11" s="1104"/>
      <c r="S11" s="1104"/>
      <c r="T11" s="1104"/>
      <c r="U11" s="1104"/>
      <c r="V11" s="1104"/>
      <c r="W11" s="1104"/>
      <c r="X11" s="1104"/>
      <c r="Y11" s="1104"/>
      <c r="Z11" s="1105"/>
      <c r="AA11" s="1105"/>
      <c r="AB11" s="1105"/>
      <c r="AC11" s="1105"/>
      <c r="AD11" s="1105"/>
      <c r="AE11" s="1105"/>
      <c r="AF11" s="1105"/>
      <c r="AG11" s="1105"/>
      <c r="AH11" s="1105"/>
      <c r="AI11" s="1106"/>
    </row>
    <row r="12" spans="2:36" ht="16.5" customHeight="1">
      <c r="B12" s="1112"/>
      <c r="C12" s="1069"/>
      <c r="D12" s="1069"/>
      <c r="E12" s="1069"/>
      <c r="F12" s="1069"/>
      <c r="G12" s="1069"/>
      <c r="H12" s="1069"/>
      <c r="I12" s="1113" t="s">
        <v>728</v>
      </c>
      <c r="J12" s="1114"/>
      <c r="K12" s="1114"/>
      <c r="L12" s="1114"/>
      <c r="M12" s="1114"/>
      <c r="N12" s="1114"/>
      <c r="O12" s="1114"/>
      <c r="P12" s="1114"/>
      <c r="Q12" s="1114"/>
      <c r="R12" s="1114"/>
      <c r="S12" s="1114"/>
      <c r="T12" s="1114"/>
      <c r="U12" s="1114"/>
      <c r="V12" s="1114"/>
      <c r="W12" s="1114"/>
      <c r="X12" s="1114"/>
      <c r="Y12" s="1115"/>
      <c r="Z12" s="1116">
        <f>SUM(Z8:AI11)</f>
        <v>435000</v>
      </c>
      <c r="AA12" s="1117"/>
      <c r="AB12" s="1117"/>
      <c r="AC12" s="1117"/>
      <c r="AD12" s="1117"/>
      <c r="AE12" s="1117"/>
      <c r="AF12" s="1117"/>
      <c r="AG12" s="1117"/>
      <c r="AH12" s="1117"/>
      <c r="AI12" s="1118"/>
    </row>
    <row r="13" spans="2:36" ht="16.5" customHeight="1">
      <c r="B13" s="1107"/>
      <c r="C13" s="1107"/>
      <c r="D13" s="1107"/>
      <c r="E13" s="1107"/>
      <c r="F13" s="1107"/>
      <c r="G13" s="1107"/>
      <c r="H13" s="1107"/>
      <c r="I13" s="1107"/>
      <c r="J13" s="1107"/>
      <c r="K13" s="1107"/>
      <c r="L13" s="1107"/>
      <c r="M13" s="1107"/>
      <c r="N13" s="1107"/>
      <c r="O13" s="1107"/>
      <c r="P13" s="1107"/>
      <c r="Q13" s="1107"/>
      <c r="R13" s="1107"/>
      <c r="S13" s="1107"/>
      <c r="T13" s="1107"/>
      <c r="U13" s="1107"/>
      <c r="V13" s="1107"/>
      <c r="W13" s="1107"/>
      <c r="X13" s="1107"/>
      <c r="Y13" s="1107"/>
      <c r="Z13" s="1107"/>
      <c r="AA13" s="1107"/>
      <c r="AB13" s="1107"/>
      <c r="AC13" s="1107"/>
      <c r="AD13" s="1107"/>
      <c r="AE13" s="1107"/>
      <c r="AF13" s="1107"/>
      <c r="AG13" s="1107"/>
      <c r="AH13" s="1107"/>
      <c r="AI13" s="1107"/>
      <c r="AJ13" s="75"/>
    </row>
    <row r="14" spans="2:36" ht="16.5" customHeight="1">
      <c r="B14" s="1093" t="s">
        <v>591</v>
      </c>
      <c r="C14" s="1094"/>
      <c r="D14" s="1094"/>
      <c r="E14" s="1094"/>
      <c r="F14" s="1094"/>
      <c r="G14" s="1094"/>
      <c r="H14" s="1094"/>
      <c r="I14" s="1099" t="s">
        <v>720</v>
      </c>
      <c r="J14" s="1099"/>
      <c r="K14" s="1099"/>
      <c r="L14" s="1099"/>
      <c r="M14" s="1099"/>
      <c r="N14" s="1099"/>
      <c r="O14" s="1099"/>
      <c r="P14" s="1099"/>
      <c r="Q14" s="1099"/>
      <c r="R14" s="1099"/>
      <c r="S14" s="1099"/>
      <c r="T14" s="1099"/>
      <c r="U14" s="1099"/>
      <c r="V14" s="1099"/>
      <c r="W14" s="1099"/>
      <c r="X14" s="1099"/>
      <c r="Y14" s="1099"/>
      <c r="Z14" s="1100">
        <v>250000</v>
      </c>
      <c r="AA14" s="1100"/>
      <c r="AB14" s="1100"/>
      <c r="AC14" s="1100"/>
      <c r="AD14" s="1100"/>
      <c r="AE14" s="1100"/>
      <c r="AF14" s="1100"/>
      <c r="AG14" s="1100"/>
      <c r="AH14" s="1100"/>
      <c r="AI14" s="1101"/>
    </row>
    <row r="15" spans="2:36" ht="16.5" customHeight="1">
      <c r="B15" s="1095"/>
      <c r="C15" s="1096"/>
      <c r="D15" s="1096"/>
      <c r="E15" s="1096"/>
      <c r="F15" s="1096"/>
      <c r="G15" s="1096"/>
      <c r="H15" s="1096"/>
      <c r="I15" s="545" t="s">
        <v>721</v>
      </c>
      <c r="J15" s="545"/>
      <c r="K15" s="545"/>
      <c r="L15" s="545"/>
      <c r="M15" s="545"/>
      <c r="N15" s="545"/>
      <c r="O15" s="545"/>
      <c r="P15" s="545"/>
      <c r="Q15" s="545"/>
      <c r="R15" s="545"/>
      <c r="S15" s="545"/>
      <c r="T15" s="545"/>
      <c r="U15" s="545"/>
      <c r="V15" s="545"/>
      <c r="W15" s="545"/>
      <c r="X15" s="545"/>
      <c r="Y15" s="545"/>
      <c r="Z15" s="1102">
        <v>300000</v>
      </c>
      <c r="AA15" s="1102"/>
      <c r="AB15" s="1102"/>
      <c r="AC15" s="1102"/>
      <c r="AD15" s="1102"/>
      <c r="AE15" s="1102"/>
      <c r="AF15" s="1102"/>
      <c r="AG15" s="1102"/>
      <c r="AH15" s="1102"/>
      <c r="AI15" s="1103"/>
    </row>
    <row r="16" spans="2:36" ht="16.5" customHeight="1">
      <c r="B16" s="1095"/>
      <c r="C16" s="1096"/>
      <c r="D16" s="1096"/>
      <c r="E16" s="1096"/>
      <c r="F16" s="1096"/>
      <c r="G16" s="1096"/>
      <c r="H16" s="1096"/>
      <c r="I16" s="545" t="s">
        <v>722</v>
      </c>
      <c r="J16" s="545"/>
      <c r="K16" s="545"/>
      <c r="L16" s="545"/>
      <c r="M16" s="545"/>
      <c r="N16" s="545"/>
      <c r="O16" s="545"/>
      <c r="P16" s="545"/>
      <c r="Q16" s="545"/>
      <c r="R16" s="545"/>
      <c r="S16" s="545"/>
      <c r="T16" s="545"/>
      <c r="U16" s="545"/>
      <c r="V16" s="545"/>
      <c r="W16" s="545"/>
      <c r="X16" s="545"/>
      <c r="Y16" s="545"/>
      <c r="Z16" s="1102"/>
      <c r="AA16" s="1102"/>
      <c r="AB16" s="1102"/>
      <c r="AC16" s="1102"/>
      <c r="AD16" s="1102"/>
      <c r="AE16" s="1102"/>
      <c r="AF16" s="1102"/>
      <c r="AG16" s="1102"/>
      <c r="AH16" s="1102"/>
      <c r="AI16" s="1103"/>
    </row>
    <row r="17" spans="2:35" ht="16.5" customHeight="1">
      <c r="B17" s="1095"/>
      <c r="C17" s="1096"/>
      <c r="D17" s="1096"/>
      <c r="E17" s="1096"/>
      <c r="F17" s="1096"/>
      <c r="G17" s="1096"/>
      <c r="H17" s="1096"/>
      <c r="I17" s="545" t="s">
        <v>723</v>
      </c>
      <c r="J17" s="545"/>
      <c r="K17" s="545"/>
      <c r="L17" s="545"/>
      <c r="M17" s="545"/>
      <c r="N17" s="545"/>
      <c r="O17" s="545"/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1102"/>
      <c r="AA17" s="1102"/>
      <c r="AB17" s="1102"/>
      <c r="AC17" s="1102"/>
      <c r="AD17" s="1102"/>
      <c r="AE17" s="1102"/>
      <c r="AF17" s="1102"/>
      <c r="AG17" s="1102"/>
      <c r="AH17" s="1102"/>
      <c r="AI17" s="1103"/>
    </row>
    <row r="18" spans="2:35" ht="16.5" customHeight="1">
      <c r="B18" s="1095"/>
      <c r="C18" s="1096"/>
      <c r="D18" s="1096"/>
      <c r="E18" s="1096"/>
      <c r="F18" s="1096"/>
      <c r="G18" s="1096"/>
      <c r="H18" s="1096"/>
      <c r="I18" s="545" t="s">
        <v>724</v>
      </c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1102"/>
      <c r="AA18" s="1102"/>
      <c r="AB18" s="1102"/>
      <c r="AC18" s="1102"/>
      <c r="AD18" s="1102"/>
      <c r="AE18" s="1102"/>
      <c r="AF18" s="1102"/>
      <c r="AG18" s="1102"/>
      <c r="AH18" s="1102"/>
      <c r="AI18" s="1103"/>
    </row>
    <row r="19" spans="2:35" ht="16.5" customHeight="1">
      <c r="B19" s="1095"/>
      <c r="C19" s="1096"/>
      <c r="D19" s="1096"/>
      <c r="E19" s="1096"/>
      <c r="F19" s="1096"/>
      <c r="G19" s="1096"/>
      <c r="H19" s="1096"/>
      <c r="I19" s="545"/>
      <c r="J19" s="545"/>
      <c r="K19" s="545"/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1102"/>
      <c r="AA19" s="1102"/>
      <c r="AB19" s="1102"/>
      <c r="AC19" s="1102"/>
      <c r="AD19" s="1102"/>
      <c r="AE19" s="1102"/>
      <c r="AF19" s="1102"/>
      <c r="AG19" s="1102"/>
      <c r="AH19" s="1102"/>
      <c r="AI19" s="1103"/>
    </row>
    <row r="20" spans="2:35" ht="16.5" customHeight="1">
      <c r="B20" s="1095"/>
      <c r="C20" s="1096"/>
      <c r="D20" s="1096"/>
      <c r="E20" s="1096"/>
      <c r="F20" s="1096"/>
      <c r="G20" s="1096"/>
      <c r="H20" s="1096"/>
      <c r="I20" s="545"/>
      <c r="J20" s="545"/>
      <c r="K20" s="545"/>
      <c r="L20" s="545"/>
      <c r="M20" s="545"/>
      <c r="N20" s="545"/>
      <c r="O20" s="545"/>
      <c r="P20" s="545"/>
      <c r="Q20" s="545"/>
      <c r="R20" s="545"/>
      <c r="S20" s="545"/>
      <c r="T20" s="545"/>
      <c r="U20" s="545"/>
      <c r="V20" s="545"/>
      <c r="W20" s="545"/>
      <c r="X20" s="545"/>
      <c r="Y20" s="545"/>
      <c r="Z20" s="1102"/>
      <c r="AA20" s="1102"/>
      <c r="AB20" s="1102"/>
      <c r="AC20" s="1102"/>
      <c r="AD20" s="1102"/>
      <c r="AE20" s="1102"/>
      <c r="AF20" s="1102"/>
      <c r="AG20" s="1102"/>
      <c r="AH20" s="1102"/>
      <c r="AI20" s="1103"/>
    </row>
    <row r="21" spans="2:35" ht="16.5" customHeight="1">
      <c r="B21" s="1095"/>
      <c r="C21" s="1096"/>
      <c r="D21" s="1096"/>
      <c r="E21" s="1096"/>
      <c r="F21" s="1096"/>
      <c r="G21" s="1096"/>
      <c r="H21" s="1096"/>
      <c r="I21" s="545"/>
      <c r="J21" s="545"/>
      <c r="K21" s="545"/>
      <c r="L21" s="545"/>
      <c r="M21" s="545"/>
      <c r="N21" s="545"/>
      <c r="O21" s="545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1102"/>
      <c r="AA21" s="1102"/>
      <c r="AB21" s="1102"/>
      <c r="AC21" s="1102"/>
      <c r="AD21" s="1102"/>
      <c r="AE21" s="1102"/>
      <c r="AF21" s="1102"/>
      <c r="AG21" s="1102"/>
      <c r="AH21" s="1102"/>
      <c r="AI21" s="1103"/>
    </row>
    <row r="22" spans="2:35" ht="16.5" customHeight="1">
      <c r="B22" s="1097"/>
      <c r="C22" s="1098"/>
      <c r="D22" s="1098"/>
      <c r="E22" s="1098"/>
      <c r="F22" s="1098"/>
      <c r="G22" s="1098"/>
      <c r="H22" s="1098"/>
      <c r="I22" s="1077" t="s">
        <v>729</v>
      </c>
      <c r="J22" s="1077"/>
      <c r="K22" s="1077"/>
      <c r="L22" s="1077"/>
      <c r="M22" s="1077"/>
      <c r="N22" s="1077"/>
      <c r="O22" s="1077"/>
      <c r="P22" s="1077"/>
      <c r="Q22" s="1077"/>
      <c r="R22" s="1077"/>
      <c r="S22" s="1077"/>
      <c r="T22" s="1077"/>
      <c r="U22" s="1077"/>
      <c r="V22" s="1077"/>
      <c r="W22" s="1077"/>
      <c r="X22" s="1077"/>
      <c r="Y22" s="1078"/>
      <c r="Z22" s="1079">
        <f>SUM(Z14:AI21)</f>
        <v>550000</v>
      </c>
      <c r="AA22" s="1079"/>
      <c r="AB22" s="1079"/>
      <c r="AC22" s="1079"/>
      <c r="AD22" s="1079"/>
      <c r="AE22" s="1079"/>
      <c r="AF22" s="1079"/>
      <c r="AG22" s="1079"/>
      <c r="AH22" s="1079"/>
      <c r="AI22" s="1080"/>
    </row>
    <row r="23" spans="2:35" ht="33" customHeight="1">
      <c r="B23" s="1081" t="s">
        <v>576</v>
      </c>
      <c r="C23" s="1082"/>
      <c r="D23" s="1082"/>
      <c r="E23" s="1082"/>
      <c r="F23" s="1082"/>
      <c r="G23" s="1082"/>
      <c r="H23" s="1082"/>
      <c r="I23" s="1085" t="s">
        <v>703</v>
      </c>
      <c r="J23" s="1085"/>
      <c r="K23" s="1085"/>
      <c r="L23" s="1085"/>
      <c r="M23" s="1085"/>
      <c r="N23" s="1085"/>
      <c r="O23" s="1085"/>
      <c r="P23" s="1085"/>
      <c r="Q23" s="1085"/>
      <c r="R23" s="1086">
        <v>3000000</v>
      </c>
      <c r="S23" s="1086"/>
      <c r="T23" s="1086"/>
      <c r="U23" s="1086"/>
      <c r="V23" s="1086"/>
      <c r="W23" s="1086"/>
      <c r="X23" s="1086"/>
      <c r="Y23" s="1086"/>
      <c r="Z23" s="1087">
        <f>Z12-Z22</f>
        <v>-115000</v>
      </c>
      <c r="AA23" s="1087"/>
      <c r="AB23" s="1087"/>
      <c r="AC23" s="1087"/>
      <c r="AD23" s="1087"/>
      <c r="AE23" s="1087"/>
      <c r="AF23" s="1087"/>
      <c r="AG23" s="1087"/>
      <c r="AH23" s="1087"/>
      <c r="AI23" s="1088"/>
    </row>
    <row r="24" spans="2:35" ht="33" customHeight="1">
      <c r="B24" s="1083"/>
      <c r="C24" s="1084"/>
      <c r="D24" s="1084"/>
      <c r="E24" s="1084"/>
      <c r="F24" s="1084"/>
      <c r="G24" s="1084"/>
      <c r="H24" s="1084"/>
      <c r="I24" s="1091" t="s">
        <v>704</v>
      </c>
      <c r="J24" s="1091"/>
      <c r="K24" s="1091"/>
      <c r="L24" s="1091"/>
      <c r="M24" s="1091"/>
      <c r="N24" s="1091"/>
      <c r="O24" s="1091"/>
      <c r="P24" s="1091"/>
      <c r="Q24" s="1091"/>
      <c r="R24" s="1092">
        <f>Z23-R23</f>
        <v>-3115000</v>
      </c>
      <c r="S24" s="1092"/>
      <c r="T24" s="1092"/>
      <c r="U24" s="1092"/>
      <c r="V24" s="1092"/>
      <c r="W24" s="1092"/>
      <c r="X24" s="1092"/>
      <c r="Y24" s="1092"/>
      <c r="Z24" s="1089"/>
      <c r="AA24" s="1089"/>
      <c r="AB24" s="1089"/>
      <c r="AC24" s="1089"/>
      <c r="AD24" s="1089"/>
      <c r="AE24" s="1089"/>
      <c r="AF24" s="1089"/>
      <c r="AG24" s="1089"/>
      <c r="AH24" s="1089"/>
      <c r="AI24" s="1090"/>
    </row>
    <row r="25" spans="2:35">
      <c r="B25" s="1068"/>
      <c r="C25" s="1068"/>
      <c r="D25" s="1068"/>
      <c r="E25" s="1068"/>
      <c r="F25" s="1068"/>
      <c r="G25" s="1068"/>
      <c r="H25" s="1068"/>
      <c r="I25" s="1068"/>
      <c r="J25" s="1068"/>
      <c r="K25" s="1068"/>
      <c r="L25" s="1068"/>
      <c r="M25" s="1068"/>
      <c r="N25" s="1068"/>
      <c r="O25" s="1068"/>
      <c r="P25" s="1068"/>
      <c r="Q25" s="1068"/>
      <c r="R25" s="1068"/>
      <c r="S25" s="1068"/>
      <c r="T25" s="1068"/>
      <c r="U25" s="1068"/>
      <c r="V25" s="1068"/>
      <c r="W25" s="1068"/>
      <c r="X25" s="1068"/>
      <c r="Y25" s="1068"/>
      <c r="Z25" s="1068"/>
      <c r="AA25" s="1068"/>
      <c r="AB25" s="1068"/>
      <c r="AC25" s="1068"/>
      <c r="AD25" s="1068"/>
      <c r="AE25" s="1068"/>
      <c r="AF25" s="1068"/>
      <c r="AG25" s="1068"/>
      <c r="AH25" s="1068"/>
      <c r="AI25" s="1068"/>
    </row>
    <row r="26" spans="2:35" s="126" customFormat="1">
      <c r="B26" s="1071" t="s">
        <v>705</v>
      </c>
      <c r="C26" s="1071"/>
      <c r="D26" s="1071"/>
      <c r="E26" s="1071"/>
      <c r="F26" s="1071"/>
      <c r="G26" s="1071"/>
      <c r="H26" s="1071"/>
      <c r="I26" s="1069"/>
      <c r="J26" s="1069"/>
      <c r="K26" s="1069"/>
      <c r="L26" s="1069"/>
      <c r="M26" s="1069"/>
      <c r="N26" s="1069"/>
      <c r="O26" s="1069"/>
      <c r="P26" s="1069"/>
      <c r="Q26" s="1069"/>
      <c r="R26" s="1069"/>
      <c r="S26" s="1069"/>
      <c r="T26" s="1069"/>
      <c r="U26" s="1069"/>
      <c r="V26" s="1069"/>
      <c r="W26" s="1069"/>
      <c r="X26" s="1069"/>
      <c r="Y26" s="1069"/>
      <c r="Z26" s="1069"/>
      <c r="AA26" s="1069"/>
      <c r="AB26" s="1069"/>
      <c r="AC26" s="1069"/>
      <c r="AD26" s="1069"/>
      <c r="AE26" s="1069"/>
      <c r="AF26" s="1069"/>
      <c r="AG26" s="1069"/>
      <c r="AH26" s="1069"/>
      <c r="AI26" s="1069"/>
    </row>
    <row r="27" spans="2:35" s="126" customFormat="1" ht="18" customHeight="1">
      <c r="B27" s="1139" t="s">
        <v>706</v>
      </c>
      <c r="C27" s="1140"/>
      <c r="D27" s="1140"/>
      <c r="E27" s="1140"/>
      <c r="F27" s="1140"/>
      <c r="G27" s="1140"/>
      <c r="H27" s="1140"/>
      <c r="I27" s="1143" t="s">
        <v>707</v>
      </c>
      <c r="J27" s="1144"/>
      <c r="K27" s="1144"/>
      <c r="L27" s="1144"/>
      <c r="M27" s="1144"/>
      <c r="N27" s="1144"/>
      <c r="O27" s="1144"/>
      <c r="P27" s="1144"/>
      <c r="Q27" s="134" t="s">
        <v>708</v>
      </c>
      <c r="R27" s="1149" t="s">
        <v>709</v>
      </c>
      <c r="S27" s="1149"/>
      <c r="T27" s="1149"/>
      <c r="U27" s="1149"/>
      <c r="V27" s="1149"/>
      <c r="W27" s="1149"/>
      <c r="X27" s="1149"/>
      <c r="Y27" s="1150"/>
      <c r="Z27" s="1122">
        <f>I28*R28</f>
        <v>0</v>
      </c>
      <c r="AA27" s="1123"/>
      <c r="AB27" s="1123"/>
      <c r="AC27" s="1123"/>
      <c r="AD27" s="1123"/>
      <c r="AE27" s="1123"/>
      <c r="AF27" s="1123"/>
      <c r="AG27" s="1123"/>
      <c r="AH27" s="1123"/>
      <c r="AI27" s="1124"/>
    </row>
    <row r="28" spans="2:35" s="126" customFormat="1" ht="18" customHeight="1">
      <c r="B28" s="1141"/>
      <c r="C28" s="1142"/>
      <c r="D28" s="1142"/>
      <c r="E28" s="1142"/>
      <c r="F28" s="1142"/>
      <c r="G28" s="1142"/>
      <c r="H28" s="1142"/>
      <c r="I28" s="1151">
        <f>표준임대차계약서!AO59</f>
        <v>0</v>
      </c>
      <c r="J28" s="1152"/>
      <c r="K28" s="1152"/>
      <c r="L28" s="1152"/>
      <c r="M28" s="1152"/>
      <c r="N28" s="1152"/>
      <c r="O28" s="1152"/>
      <c r="P28" s="1152"/>
      <c r="Q28" s="135" t="s">
        <v>708</v>
      </c>
      <c r="R28" s="1136"/>
      <c r="S28" s="1136"/>
      <c r="T28" s="1137" t="s">
        <v>710</v>
      </c>
      <c r="U28" s="1137"/>
      <c r="V28" s="1137"/>
      <c r="W28" s="1137"/>
      <c r="X28" s="1137"/>
      <c r="Y28" s="1138"/>
      <c r="Z28" s="1125"/>
      <c r="AA28" s="1126"/>
      <c r="AB28" s="1126"/>
      <c r="AC28" s="1126"/>
      <c r="AD28" s="1126"/>
      <c r="AE28" s="1126"/>
      <c r="AF28" s="1126"/>
      <c r="AG28" s="1126"/>
      <c r="AH28" s="1126"/>
      <c r="AI28" s="1127"/>
    </row>
    <row r="29" spans="2:35" s="126" customFormat="1" ht="18" customHeight="1">
      <c r="B29" s="1139" t="s">
        <v>711</v>
      </c>
      <c r="C29" s="1140"/>
      <c r="D29" s="1140"/>
      <c r="E29" s="1140"/>
      <c r="F29" s="1140"/>
      <c r="G29" s="1140"/>
      <c r="H29" s="1140"/>
      <c r="I29" s="1143" t="s">
        <v>712</v>
      </c>
      <c r="J29" s="1144"/>
      <c r="K29" s="1144"/>
      <c r="L29" s="1144"/>
      <c r="M29" s="1144"/>
      <c r="N29" s="1144"/>
      <c r="O29" s="1144"/>
      <c r="P29" s="1144"/>
      <c r="Q29" s="136" t="s">
        <v>713</v>
      </c>
      <c r="R29" s="1144">
        <v>30</v>
      </c>
      <c r="S29" s="1144"/>
      <c r="T29" s="1149" t="s">
        <v>714</v>
      </c>
      <c r="U29" s="1149"/>
      <c r="V29" s="77" t="s">
        <v>708</v>
      </c>
      <c r="W29" s="1109" t="s">
        <v>715</v>
      </c>
      <c r="X29" s="1109"/>
      <c r="Y29" s="1154"/>
      <c r="Z29" s="1122">
        <f>I30/R30*W30</f>
        <v>0</v>
      </c>
      <c r="AA29" s="1123"/>
      <c r="AB29" s="1123"/>
      <c r="AC29" s="1123"/>
      <c r="AD29" s="1123"/>
      <c r="AE29" s="1123"/>
      <c r="AF29" s="1123"/>
      <c r="AG29" s="1123"/>
      <c r="AH29" s="1123"/>
      <c r="AI29" s="1124"/>
    </row>
    <row r="30" spans="2:35" s="126" customFormat="1" ht="18" customHeight="1">
      <c r="B30" s="1147"/>
      <c r="C30" s="1148"/>
      <c r="D30" s="1148"/>
      <c r="E30" s="1148"/>
      <c r="F30" s="1148"/>
      <c r="G30" s="1148"/>
      <c r="H30" s="1148"/>
      <c r="I30" s="1145">
        <f>I28</f>
        <v>0</v>
      </c>
      <c r="J30" s="1146"/>
      <c r="K30" s="1146"/>
      <c r="L30" s="1146"/>
      <c r="M30" s="1146"/>
      <c r="N30" s="1146"/>
      <c r="O30" s="1146"/>
      <c r="P30" s="1146"/>
      <c r="Q30" s="137" t="s">
        <v>716</v>
      </c>
      <c r="R30" s="1153">
        <v>30</v>
      </c>
      <c r="S30" s="1153"/>
      <c r="T30" s="1137" t="s">
        <v>717</v>
      </c>
      <c r="U30" s="1137"/>
      <c r="V30" s="138" t="s">
        <v>718</v>
      </c>
      <c r="W30" s="1155">
        <v>17</v>
      </c>
      <c r="X30" s="1155"/>
      <c r="Y30" s="1156"/>
      <c r="Z30" s="1125"/>
      <c r="AA30" s="1126"/>
      <c r="AB30" s="1126"/>
      <c r="AC30" s="1126"/>
      <c r="AD30" s="1126"/>
      <c r="AE30" s="1126"/>
      <c r="AF30" s="1126"/>
      <c r="AG30" s="1126"/>
      <c r="AH30" s="1126"/>
      <c r="AI30" s="1127"/>
    </row>
    <row r="31" spans="2:35" s="126" customFormat="1" ht="18" customHeight="1">
      <c r="B31" s="1075" t="s">
        <v>719</v>
      </c>
      <c r="C31" s="1076"/>
      <c r="D31" s="1076"/>
      <c r="E31" s="1076"/>
      <c r="F31" s="1076"/>
      <c r="G31" s="1076"/>
      <c r="H31" s="1076"/>
      <c r="I31" s="1076"/>
      <c r="J31" s="1076"/>
      <c r="K31" s="1076"/>
      <c r="L31" s="1076"/>
      <c r="M31" s="1076"/>
      <c r="N31" s="1076"/>
      <c r="O31" s="1076"/>
      <c r="P31" s="1076"/>
      <c r="Q31" s="1076"/>
      <c r="R31" s="1076"/>
      <c r="S31" s="1076"/>
      <c r="T31" s="1076"/>
      <c r="U31" s="1076"/>
      <c r="V31" s="1076"/>
      <c r="W31" s="1076"/>
      <c r="X31" s="1076"/>
      <c r="Y31" s="1076"/>
      <c r="Z31" s="1119">
        <f>SUM(Z29,Z27)</f>
        <v>0</v>
      </c>
      <c r="AA31" s="1120"/>
      <c r="AB31" s="1120"/>
      <c r="AC31" s="1120"/>
      <c r="AD31" s="1120"/>
      <c r="AE31" s="1120"/>
      <c r="AF31" s="1120"/>
      <c r="AG31" s="1120"/>
      <c r="AH31" s="1120"/>
      <c r="AI31" s="1121"/>
    </row>
    <row r="32" spans="2:35" ht="33" customHeight="1">
      <c r="B32" s="1070" t="s">
        <v>550</v>
      </c>
      <c r="C32" s="1070"/>
      <c r="D32" s="1070"/>
      <c r="E32" s="1070"/>
      <c r="F32" s="1070"/>
      <c r="G32" s="1070"/>
      <c r="H32" s="1070"/>
      <c r="I32" s="1070"/>
      <c r="J32" s="1070"/>
      <c r="K32" s="1070"/>
      <c r="L32" s="1070"/>
      <c r="M32" s="1070"/>
      <c r="N32" s="1070"/>
      <c r="O32" s="1070"/>
      <c r="P32" s="1070"/>
      <c r="Q32" s="1070"/>
      <c r="R32" s="1070"/>
      <c r="S32" s="1070"/>
      <c r="T32" s="1070"/>
      <c r="U32" s="1070"/>
      <c r="V32" s="1070"/>
      <c r="W32" s="1070"/>
      <c r="X32" s="1070"/>
      <c r="Y32" s="1070"/>
      <c r="Z32" s="1070"/>
      <c r="AA32" s="1070"/>
      <c r="AB32" s="1070"/>
      <c r="AC32" s="1070"/>
      <c r="AD32" s="1070"/>
      <c r="AE32" s="1070"/>
      <c r="AF32" s="1070"/>
      <c r="AG32" s="1070"/>
      <c r="AH32" s="1070"/>
      <c r="AI32" s="1070"/>
    </row>
    <row r="33" spans="2:35" ht="26.25" customHeight="1">
      <c r="B33" s="1073">
        <f ca="1">TODAY()</f>
        <v>44581</v>
      </c>
      <c r="C33" s="1073"/>
      <c r="D33" s="1073"/>
      <c r="E33" s="1073"/>
      <c r="F33" s="1073"/>
      <c r="G33" s="1073"/>
      <c r="H33" s="1073"/>
      <c r="I33" s="1073"/>
      <c r="J33" s="1073"/>
      <c r="K33" s="1073"/>
      <c r="L33" s="1073"/>
      <c r="M33" s="1073"/>
      <c r="N33" s="1073"/>
      <c r="O33" s="1073"/>
      <c r="P33" s="1073"/>
      <c r="Q33" s="1073"/>
      <c r="R33" s="1073"/>
      <c r="S33" s="1073"/>
      <c r="T33" s="1073"/>
      <c r="U33" s="1073"/>
      <c r="V33" s="1073"/>
      <c r="W33" s="1073"/>
      <c r="X33" s="1073"/>
      <c r="Y33" s="1073"/>
      <c r="Z33" s="1073"/>
      <c r="AA33" s="1073"/>
      <c r="AB33" s="1073"/>
      <c r="AC33" s="1073"/>
      <c r="AD33" s="1073"/>
      <c r="AE33" s="1073"/>
      <c r="AF33" s="1073"/>
      <c r="AG33" s="1073"/>
      <c r="AH33" s="1073"/>
      <c r="AI33" s="1073"/>
    </row>
    <row r="34" spans="2:35">
      <c r="B34" s="1070"/>
      <c r="C34" s="1070"/>
      <c r="D34" s="1070"/>
      <c r="E34" s="1070"/>
      <c r="F34" s="1070"/>
      <c r="G34" s="1070"/>
      <c r="H34" s="1070"/>
      <c r="I34" s="1070"/>
      <c r="J34" s="1070"/>
      <c r="K34" s="1070"/>
      <c r="L34" s="1070"/>
      <c r="M34" s="1070"/>
      <c r="N34" s="1070"/>
      <c r="O34" s="1070"/>
      <c r="P34" s="1070"/>
      <c r="Q34" s="1070"/>
      <c r="R34" s="1070"/>
      <c r="S34" s="1070"/>
      <c r="T34" s="1070"/>
      <c r="U34" s="1070"/>
      <c r="V34" s="1070"/>
      <c r="W34" s="1070"/>
      <c r="X34" s="1070"/>
      <c r="Y34" s="1070"/>
      <c r="Z34" s="1070"/>
      <c r="AA34" s="1070"/>
      <c r="AB34" s="1070"/>
      <c r="AC34" s="1070"/>
      <c r="AD34" s="1070"/>
      <c r="AE34" s="1070"/>
      <c r="AF34" s="1070"/>
      <c r="AG34" s="1070"/>
      <c r="AH34" s="1070"/>
      <c r="AI34" s="1070"/>
    </row>
    <row r="35" spans="2:35" ht="24" customHeight="1">
      <c r="B35" s="1067" t="s">
        <v>588</v>
      </c>
      <c r="C35" s="1067"/>
      <c r="D35" s="1067"/>
      <c r="E35" s="1067"/>
      <c r="F35" s="1067"/>
      <c r="G35" s="1072">
        <f>표준임대차계약서!O11</f>
        <v>0</v>
      </c>
      <c r="H35" s="1072"/>
      <c r="I35" s="1072"/>
      <c r="J35" s="1072"/>
      <c r="K35" s="1072"/>
      <c r="L35" s="1072"/>
      <c r="M35" s="1072"/>
      <c r="N35" s="1072"/>
      <c r="O35" s="1072"/>
      <c r="P35" s="1072"/>
      <c r="Q35" s="1072"/>
      <c r="R35" s="1072"/>
      <c r="S35" s="1072"/>
      <c r="T35" s="1072"/>
      <c r="U35" s="1072"/>
      <c r="V35" s="1072"/>
      <c r="W35" s="1072"/>
      <c r="X35" s="1072"/>
      <c r="Y35" s="1072"/>
      <c r="Z35" s="1072"/>
      <c r="AA35" s="1072"/>
      <c r="AB35" s="1072"/>
      <c r="AC35" s="1072"/>
      <c r="AD35" s="1074" t="s">
        <v>551</v>
      </c>
      <c r="AE35" s="1074"/>
      <c r="AF35" s="1067"/>
      <c r="AG35" s="1067"/>
      <c r="AH35" s="1067"/>
      <c r="AI35" s="1067"/>
    </row>
    <row r="36" spans="2:35" ht="24" customHeight="1">
      <c r="B36" s="1067" t="s">
        <v>589</v>
      </c>
      <c r="C36" s="1067"/>
      <c r="D36" s="1067"/>
      <c r="E36" s="1067"/>
      <c r="F36" s="1067"/>
      <c r="G36" s="1072">
        <f>표준임대차계약서!AK13</f>
        <v>0</v>
      </c>
      <c r="H36" s="1072"/>
      <c r="I36" s="1072"/>
      <c r="J36" s="1072"/>
      <c r="K36" s="1072"/>
      <c r="L36" s="1072"/>
      <c r="M36" s="1072"/>
      <c r="N36" s="1072"/>
      <c r="O36" s="1072"/>
      <c r="P36" s="1072"/>
      <c r="Q36" s="1072"/>
      <c r="R36" s="1072"/>
      <c r="S36" s="1072"/>
      <c r="T36" s="1072"/>
      <c r="U36" s="1072"/>
      <c r="V36" s="1072"/>
      <c r="W36" s="1072"/>
      <c r="X36" s="1072"/>
      <c r="Y36" s="1072"/>
      <c r="Z36" s="1072"/>
      <c r="AA36" s="1072"/>
      <c r="AB36" s="1072"/>
      <c r="AC36" s="1072"/>
      <c r="AD36" s="1072"/>
      <c r="AE36" s="1072"/>
      <c r="AF36" s="1067"/>
      <c r="AG36" s="1067"/>
      <c r="AH36" s="1067"/>
      <c r="AI36" s="1067"/>
    </row>
    <row r="37" spans="2:35" ht="24" customHeight="1">
      <c r="B37" s="1067" t="s">
        <v>590</v>
      </c>
      <c r="C37" s="1067"/>
      <c r="D37" s="1067"/>
      <c r="E37" s="1067"/>
      <c r="F37" s="1067"/>
      <c r="G37" s="1072"/>
      <c r="H37" s="1072"/>
      <c r="I37" s="1072"/>
      <c r="J37" s="1072"/>
      <c r="K37" s="1072"/>
      <c r="L37" s="1072"/>
      <c r="M37" s="1072"/>
      <c r="N37" s="1072"/>
      <c r="O37" s="1072"/>
      <c r="P37" s="1072"/>
      <c r="Q37" s="1072"/>
      <c r="R37" s="1072"/>
      <c r="S37" s="1072"/>
      <c r="T37" s="1072"/>
      <c r="U37" s="1072"/>
      <c r="V37" s="1072"/>
      <c r="W37" s="1072"/>
      <c r="X37" s="1072"/>
      <c r="Y37" s="1072"/>
      <c r="Z37" s="1072"/>
      <c r="AA37" s="1072"/>
      <c r="AB37" s="1072"/>
      <c r="AC37" s="1072"/>
      <c r="AD37" s="1072"/>
      <c r="AE37" s="1072"/>
      <c r="AF37" s="1067"/>
      <c r="AG37" s="1067"/>
      <c r="AH37" s="1067"/>
      <c r="AI37" s="1067"/>
    </row>
  </sheetData>
  <sheetProtection selectLockedCells="1"/>
  <mergeCells count="79">
    <mergeCell ref="R28:S28"/>
    <mergeCell ref="T28:Y28"/>
    <mergeCell ref="Z29:AI30"/>
    <mergeCell ref="B27:H28"/>
    <mergeCell ref="I29:P29"/>
    <mergeCell ref="I30:P30"/>
    <mergeCell ref="B29:H30"/>
    <mergeCell ref="R29:S29"/>
    <mergeCell ref="R27:Y27"/>
    <mergeCell ref="I28:P28"/>
    <mergeCell ref="T29:U29"/>
    <mergeCell ref="R30:S30"/>
    <mergeCell ref="T30:U30"/>
    <mergeCell ref="W29:Y29"/>
    <mergeCell ref="W30:Y30"/>
    <mergeCell ref="I27:P27"/>
    <mergeCell ref="Z31:AI31"/>
    <mergeCell ref="Z27:AI28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1:Y31"/>
    <mergeCell ref="I22:Y22"/>
    <mergeCell ref="Z22:AI22"/>
    <mergeCell ref="B23:H24"/>
    <mergeCell ref="I23:Q23"/>
    <mergeCell ref="R23:Y23"/>
    <mergeCell ref="Z23:AI24"/>
    <mergeCell ref="I24:Q24"/>
    <mergeCell ref="R24:Y24"/>
    <mergeCell ref="B14:H22"/>
    <mergeCell ref="I14:Y14"/>
    <mergeCell ref="Z14:AI14"/>
    <mergeCell ref="I15:Y15"/>
    <mergeCell ref="Z15:AI15"/>
    <mergeCell ref="I16:Y16"/>
    <mergeCell ref="Z16:AI16"/>
    <mergeCell ref="AF37:AI37"/>
    <mergeCell ref="B25:AI25"/>
    <mergeCell ref="I26:AI26"/>
    <mergeCell ref="B34:AI34"/>
    <mergeCell ref="AF35:AI35"/>
    <mergeCell ref="AF36:AI36"/>
    <mergeCell ref="B26:H26"/>
    <mergeCell ref="B37:F37"/>
    <mergeCell ref="G37:AE37"/>
    <mergeCell ref="B32:AI32"/>
    <mergeCell ref="B33:AI33"/>
    <mergeCell ref="B35:F35"/>
    <mergeCell ref="G35:AC35"/>
    <mergeCell ref="AD35:AE35"/>
    <mergeCell ref="B36:F36"/>
    <mergeCell ref="G36:AE36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G106"/>
  <sheetViews>
    <sheetView workbookViewId="0">
      <selection activeCell="M29" sqref="M29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32.5" customWidth="1"/>
    <col min="57" max="57" width="15" customWidth="1"/>
    <col min="58" max="58" width="7.875" customWidth="1"/>
    <col min="59" max="59" width="21.875" customWidth="1"/>
  </cols>
  <sheetData>
    <row r="1" spans="1:59" ht="33.75" customHeight="1">
      <c r="A1" s="3" t="s">
        <v>239</v>
      </c>
      <c r="B1" s="4" t="s">
        <v>240</v>
      </c>
      <c r="C1" s="5"/>
      <c r="D1" s="6" t="s">
        <v>241</v>
      </c>
      <c r="E1" s="7" t="s">
        <v>242</v>
      </c>
      <c r="F1" s="1"/>
      <c r="G1" s="8" t="s">
        <v>241</v>
      </c>
      <c r="H1" s="9" t="s">
        <v>243</v>
      </c>
      <c r="J1" s="10" t="s">
        <v>241</v>
      </c>
      <c r="K1" s="10" t="s">
        <v>244</v>
      </c>
      <c r="M1" s="11" t="s">
        <v>241</v>
      </c>
      <c r="N1" s="11" t="s">
        <v>569</v>
      </c>
      <c r="P1" s="11" t="s">
        <v>241</v>
      </c>
      <c r="Q1" s="11" t="s">
        <v>570</v>
      </c>
      <c r="S1" s="11" t="s">
        <v>241</v>
      </c>
      <c r="T1" s="12" t="s">
        <v>246</v>
      </c>
      <c r="V1" s="1162" t="s">
        <v>247</v>
      </c>
      <c r="W1" s="1162"/>
      <c r="X1" s="1162"/>
      <c r="Y1" s="1162"/>
      <c r="Z1" s="1162"/>
      <c r="AA1" s="1162"/>
      <c r="AB1" s="1162"/>
      <c r="AC1" s="1162"/>
      <c r="AE1" s="1163"/>
      <c r="AF1" s="1164"/>
      <c r="AG1" s="1164"/>
    </row>
    <row r="2" spans="1:59">
      <c r="A2" s="13">
        <v>1</v>
      </c>
      <c r="B2" t="s">
        <v>248</v>
      </c>
      <c r="C2" s="5"/>
      <c r="D2" s="13">
        <v>1</v>
      </c>
      <c r="E2" t="s">
        <v>1</v>
      </c>
      <c r="G2" s="13">
        <v>1</v>
      </c>
      <c r="H2" t="s">
        <v>249</v>
      </c>
      <c r="J2">
        <v>1</v>
      </c>
      <c r="K2" t="s">
        <v>250</v>
      </c>
      <c r="M2">
        <v>1</v>
      </c>
      <c r="N2" t="s">
        <v>251</v>
      </c>
      <c r="P2">
        <v>1</v>
      </c>
      <c r="Q2" t="s">
        <v>245</v>
      </c>
      <c r="S2" s="14">
        <v>1</v>
      </c>
      <c r="T2" s="13"/>
      <c r="V2" s="10"/>
      <c r="W2" s="15" t="s">
        <v>252</v>
      </c>
      <c r="X2" s="15"/>
      <c r="Y2" s="15"/>
      <c r="Z2" s="1165" t="s">
        <v>253</v>
      </c>
      <c r="AA2" s="1165"/>
      <c r="AB2" s="1165" t="s">
        <v>254</v>
      </c>
      <c r="AC2" s="1165"/>
      <c r="AE2" s="11"/>
      <c r="AF2" s="11"/>
      <c r="AG2" s="11"/>
    </row>
    <row r="3" spans="1:59" ht="33">
      <c r="A3" s="13">
        <v>2</v>
      </c>
      <c r="B3" t="s">
        <v>255</v>
      </c>
      <c r="C3" s="5"/>
      <c r="D3" s="13">
        <v>2</v>
      </c>
      <c r="E3" t="s">
        <v>256</v>
      </c>
      <c r="G3" s="13">
        <v>2</v>
      </c>
      <c r="H3" t="s">
        <v>257</v>
      </c>
      <c r="J3">
        <v>2</v>
      </c>
      <c r="K3" t="s">
        <v>258</v>
      </c>
      <c r="M3">
        <v>2</v>
      </c>
      <c r="N3" t="s">
        <v>259</v>
      </c>
      <c r="P3">
        <v>2</v>
      </c>
      <c r="Q3" t="s">
        <v>260</v>
      </c>
      <c r="S3">
        <v>2</v>
      </c>
      <c r="T3" s="16" t="s">
        <v>261</v>
      </c>
      <c r="V3" s="10"/>
      <c r="W3" s="15" t="s">
        <v>252</v>
      </c>
      <c r="X3" s="15" t="s">
        <v>252</v>
      </c>
      <c r="Y3" s="15" t="s">
        <v>76</v>
      </c>
      <c r="Z3" s="17" t="s">
        <v>262</v>
      </c>
      <c r="AA3" s="17" t="s">
        <v>263</v>
      </c>
      <c r="AB3" s="17" t="s">
        <v>264</v>
      </c>
      <c r="AC3" s="17" t="s">
        <v>265</v>
      </c>
      <c r="AE3" s="11" t="s">
        <v>241</v>
      </c>
      <c r="AF3" s="12" t="s">
        <v>266</v>
      </c>
      <c r="AG3" s="12" t="s">
        <v>267</v>
      </c>
      <c r="AI3" s="10" t="s">
        <v>241</v>
      </c>
      <c r="AJ3" s="10" t="s">
        <v>268</v>
      </c>
      <c r="AL3" s="11" t="s">
        <v>269</v>
      </c>
      <c r="AN3" s="11" t="s">
        <v>270</v>
      </c>
      <c r="AP3" s="10" t="s">
        <v>621</v>
      </c>
      <c r="AQ3" s="11" t="s">
        <v>622</v>
      </c>
      <c r="AS3" s="10" t="s">
        <v>623</v>
      </c>
      <c r="AU3" s="11" t="s">
        <v>203</v>
      </c>
      <c r="AW3" s="10" t="s">
        <v>668</v>
      </c>
      <c r="AY3" s="11" t="s">
        <v>669</v>
      </c>
      <c r="BA3" s="10" t="s">
        <v>687</v>
      </c>
      <c r="BC3" s="11" t="s">
        <v>850</v>
      </c>
      <c r="BE3" s="10" t="s">
        <v>887</v>
      </c>
      <c r="BG3" s="10" t="s">
        <v>897</v>
      </c>
    </row>
    <row r="4" spans="1:59">
      <c r="A4" s="13">
        <v>3</v>
      </c>
      <c r="B4" t="s">
        <v>271</v>
      </c>
      <c r="C4" s="5"/>
      <c r="D4" s="13">
        <v>3</v>
      </c>
      <c r="E4" t="s">
        <v>272</v>
      </c>
      <c r="G4" s="13">
        <v>3</v>
      </c>
      <c r="H4" t="s">
        <v>273</v>
      </c>
      <c r="J4">
        <v>3</v>
      </c>
      <c r="K4" t="s">
        <v>274</v>
      </c>
      <c r="M4">
        <v>3</v>
      </c>
      <c r="N4" t="s">
        <v>910</v>
      </c>
      <c r="P4">
        <v>3</v>
      </c>
      <c r="Q4" t="s">
        <v>911</v>
      </c>
      <c r="V4">
        <v>1</v>
      </c>
      <c r="W4" t="s">
        <v>275</v>
      </c>
      <c r="X4" t="s">
        <v>276</v>
      </c>
      <c r="Y4" t="s">
        <v>277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278</v>
      </c>
      <c r="AG4" t="s">
        <v>279</v>
      </c>
      <c r="AI4">
        <v>1</v>
      </c>
      <c r="AJ4" t="s">
        <v>280</v>
      </c>
      <c r="AL4" t="s">
        <v>281</v>
      </c>
      <c r="AN4" t="s">
        <v>282</v>
      </c>
      <c r="AP4" t="s">
        <v>624</v>
      </c>
      <c r="AQ4" t="s">
        <v>625</v>
      </c>
      <c r="AS4" t="s">
        <v>626</v>
      </c>
      <c r="AU4" t="s">
        <v>670</v>
      </c>
      <c r="AW4">
        <v>10</v>
      </c>
      <c r="AY4">
        <v>3</v>
      </c>
      <c r="BA4" t="s">
        <v>681</v>
      </c>
      <c r="BC4" t="s">
        <v>857</v>
      </c>
      <c r="BE4" t="s">
        <v>888</v>
      </c>
      <c r="BG4" t="s">
        <v>250</v>
      </c>
    </row>
    <row r="5" spans="1:59">
      <c r="A5" s="13">
        <v>4</v>
      </c>
      <c r="B5" t="s">
        <v>0</v>
      </c>
      <c r="C5" s="5"/>
      <c r="D5" s="13">
        <v>4</v>
      </c>
      <c r="E5" t="s">
        <v>283</v>
      </c>
      <c r="G5" s="13">
        <v>4</v>
      </c>
      <c r="H5" t="s">
        <v>284</v>
      </c>
      <c r="J5">
        <v>4</v>
      </c>
      <c r="K5" t="s">
        <v>285</v>
      </c>
      <c r="M5">
        <v>4</v>
      </c>
      <c r="P5">
        <v>4</v>
      </c>
      <c r="V5">
        <v>2</v>
      </c>
      <c r="W5" t="s">
        <v>275</v>
      </c>
      <c r="X5" t="s">
        <v>276</v>
      </c>
      <c r="Y5" t="s">
        <v>286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287</v>
      </c>
      <c r="AG5" t="s">
        <v>288</v>
      </c>
      <c r="AI5">
        <v>2</v>
      </c>
      <c r="AJ5" t="s">
        <v>289</v>
      </c>
      <c r="AL5" t="s">
        <v>290</v>
      </c>
      <c r="AN5" t="s">
        <v>291</v>
      </c>
      <c r="AP5" t="s">
        <v>627</v>
      </c>
      <c r="AQ5" t="s">
        <v>628</v>
      </c>
      <c r="AS5" t="s">
        <v>629</v>
      </c>
      <c r="AU5" t="s">
        <v>671</v>
      </c>
      <c r="AW5">
        <v>20</v>
      </c>
      <c r="AY5">
        <v>10</v>
      </c>
      <c r="BA5" t="s">
        <v>686</v>
      </c>
      <c r="BC5" t="s">
        <v>858</v>
      </c>
      <c r="BE5" t="s">
        <v>894</v>
      </c>
      <c r="BG5" t="s">
        <v>285</v>
      </c>
    </row>
    <row r="6" spans="1:59">
      <c r="A6" s="13">
        <v>5</v>
      </c>
      <c r="B6" t="s">
        <v>292</v>
      </c>
      <c r="C6" s="5"/>
      <c r="D6" s="13">
        <v>5</v>
      </c>
      <c r="E6" t="s">
        <v>293</v>
      </c>
      <c r="G6" s="13">
        <v>5</v>
      </c>
      <c r="H6" t="s">
        <v>294</v>
      </c>
      <c r="J6">
        <v>5</v>
      </c>
      <c r="K6" t="s">
        <v>295</v>
      </c>
      <c r="M6">
        <v>5</v>
      </c>
      <c r="P6">
        <v>5</v>
      </c>
      <c r="V6">
        <v>3</v>
      </c>
      <c r="W6" t="s">
        <v>275</v>
      </c>
      <c r="X6" t="s">
        <v>276</v>
      </c>
      <c r="Y6" t="s">
        <v>297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298</v>
      </c>
      <c r="AG6" t="s">
        <v>299</v>
      </c>
      <c r="AI6">
        <v>3</v>
      </c>
      <c r="AJ6" t="s">
        <v>300</v>
      </c>
      <c r="AL6" t="s">
        <v>301</v>
      </c>
      <c r="AN6" t="s">
        <v>302</v>
      </c>
      <c r="AP6" t="s">
        <v>630</v>
      </c>
      <c r="AQ6" t="s">
        <v>631</v>
      </c>
      <c r="AS6" t="s">
        <v>632</v>
      </c>
      <c r="AU6" t="s">
        <v>672</v>
      </c>
      <c r="AW6">
        <v>30</v>
      </c>
      <c r="AY6" t="s">
        <v>296</v>
      </c>
      <c r="BA6" t="s">
        <v>684</v>
      </c>
      <c r="BC6" t="s">
        <v>852</v>
      </c>
      <c r="BE6" t="s">
        <v>889</v>
      </c>
      <c r="BG6" t="s">
        <v>898</v>
      </c>
    </row>
    <row r="7" spans="1:59">
      <c r="A7" s="13">
        <v>6</v>
      </c>
      <c r="B7" t="s">
        <v>303</v>
      </c>
      <c r="C7" s="5"/>
      <c r="D7" s="13">
        <v>6</v>
      </c>
      <c r="E7" t="s">
        <v>304</v>
      </c>
      <c r="G7" s="13">
        <v>6</v>
      </c>
      <c r="H7" t="s">
        <v>305</v>
      </c>
      <c r="J7">
        <v>6</v>
      </c>
      <c r="K7" t="s">
        <v>306</v>
      </c>
      <c r="V7">
        <v>4</v>
      </c>
      <c r="W7" t="s">
        <v>275</v>
      </c>
      <c r="X7" t="s">
        <v>307</v>
      </c>
      <c r="Y7" t="s">
        <v>308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309</v>
      </c>
      <c r="AG7" t="s">
        <v>310</v>
      </c>
      <c r="AI7">
        <v>4</v>
      </c>
      <c r="AJ7" t="s">
        <v>311</v>
      </c>
      <c r="AL7" t="s">
        <v>296</v>
      </c>
      <c r="AN7" t="s">
        <v>312</v>
      </c>
      <c r="AP7" t="s">
        <v>633</v>
      </c>
      <c r="AQ7" t="s">
        <v>634</v>
      </c>
      <c r="AS7" t="s">
        <v>635</v>
      </c>
      <c r="AU7" t="s">
        <v>673</v>
      </c>
      <c r="AW7">
        <v>40</v>
      </c>
      <c r="BA7" t="s">
        <v>685</v>
      </c>
      <c r="BC7" t="s">
        <v>853</v>
      </c>
      <c r="BE7" t="s">
        <v>890</v>
      </c>
    </row>
    <row r="8" spans="1:59">
      <c r="A8" s="13">
        <v>7</v>
      </c>
      <c r="B8" t="s">
        <v>313</v>
      </c>
      <c r="C8" s="5"/>
      <c r="D8" s="13">
        <v>7</v>
      </c>
      <c r="E8" t="s">
        <v>314</v>
      </c>
      <c r="G8" s="13">
        <v>7</v>
      </c>
      <c r="H8" t="s">
        <v>315</v>
      </c>
      <c r="J8">
        <v>7</v>
      </c>
      <c r="K8" t="s">
        <v>296</v>
      </c>
      <c r="V8">
        <v>5</v>
      </c>
      <c r="W8" t="s">
        <v>275</v>
      </c>
      <c r="X8" t="s">
        <v>276</v>
      </c>
      <c r="Y8" t="s">
        <v>316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317</v>
      </c>
      <c r="AG8" t="s">
        <v>318</v>
      </c>
      <c r="AI8">
        <v>5</v>
      </c>
      <c r="AJ8" t="s">
        <v>319</v>
      </c>
      <c r="AN8" t="s">
        <v>320</v>
      </c>
      <c r="AP8" t="s">
        <v>636</v>
      </c>
      <c r="AQ8" t="s">
        <v>637</v>
      </c>
      <c r="AS8" t="s">
        <v>638</v>
      </c>
      <c r="AW8">
        <v>50</v>
      </c>
      <c r="BA8" t="s">
        <v>682</v>
      </c>
      <c r="BC8" t="s">
        <v>851</v>
      </c>
      <c r="BE8" t="s">
        <v>891</v>
      </c>
    </row>
    <row r="9" spans="1:59">
      <c r="A9" s="13">
        <v>8</v>
      </c>
      <c r="B9" t="s">
        <v>321</v>
      </c>
      <c r="C9" s="5"/>
      <c r="D9" s="13">
        <v>8</v>
      </c>
      <c r="E9" t="s">
        <v>322</v>
      </c>
      <c r="G9" s="13">
        <v>8</v>
      </c>
      <c r="H9" t="s">
        <v>323</v>
      </c>
      <c r="V9">
        <v>6</v>
      </c>
      <c r="W9" t="s">
        <v>275</v>
      </c>
      <c r="X9" t="s">
        <v>307</v>
      </c>
      <c r="Y9" t="s">
        <v>324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325</v>
      </c>
      <c r="AG9" t="s">
        <v>296</v>
      </c>
      <c r="AI9">
        <v>6</v>
      </c>
      <c r="AJ9" t="s">
        <v>326</v>
      </c>
      <c r="AN9" t="s">
        <v>296</v>
      </c>
      <c r="AP9" t="s">
        <v>638</v>
      </c>
      <c r="AW9">
        <v>60</v>
      </c>
      <c r="BA9" t="s">
        <v>683</v>
      </c>
      <c r="BC9" t="s">
        <v>855</v>
      </c>
      <c r="BE9" t="s">
        <v>892</v>
      </c>
    </row>
    <row r="10" spans="1:59">
      <c r="A10" s="13">
        <v>9</v>
      </c>
      <c r="B10" t="s">
        <v>327</v>
      </c>
      <c r="C10" s="5"/>
      <c r="D10" s="13">
        <v>9</v>
      </c>
      <c r="E10" t="s">
        <v>328</v>
      </c>
      <c r="G10" s="13">
        <v>9</v>
      </c>
      <c r="H10" t="s">
        <v>329</v>
      </c>
      <c r="V10" s="19">
        <v>7</v>
      </c>
      <c r="W10" s="19" t="s">
        <v>275</v>
      </c>
      <c r="X10" s="19" t="s">
        <v>330</v>
      </c>
      <c r="Y10" s="19" t="s">
        <v>331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332</v>
      </c>
      <c r="AI10">
        <v>7</v>
      </c>
      <c r="AJ10" t="s">
        <v>333</v>
      </c>
      <c r="AW10" t="s">
        <v>296</v>
      </c>
      <c r="BC10" t="s">
        <v>856</v>
      </c>
      <c r="BE10" t="s">
        <v>893</v>
      </c>
    </row>
    <row r="11" spans="1:59">
      <c r="A11" s="13">
        <v>10</v>
      </c>
      <c r="B11" t="s">
        <v>334</v>
      </c>
      <c r="C11" s="5"/>
      <c r="D11" s="13">
        <v>10</v>
      </c>
      <c r="E11" t="s">
        <v>335</v>
      </c>
      <c r="G11" s="13">
        <v>10</v>
      </c>
      <c r="H11" t="s">
        <v>336</v>
      </c>
      <c r="V11" s="19">
        <v>8</v>
      </c>
      <c r="W11" s="19" t="s">
        <v>275</v>
      </c>
      <c r="X11" s="19" t="s">
        <v>330</v>
      </c>
      <c r="Y11" s="19" t="s">
        <v>337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338</v>
      </c>
      <c r="AI11">
        <v>8</v>
      </c>
      <c r="AJ11" t="s">
        <v>339</v>
      </c>
      <c r="BC11" t="s">
        <v>859</v>
      </c>
      <c r="BE11" t="s">
        <v>895</v>
      </c>
    </row>
    <row r="12" spans="1:59">
      <c r="A12" s="13">
        <v>11</v>
      </c>
      <c r="B12" t="s">
        <v>340</v>
      </c>
      <c r="C12" s="5"/>
      <c r="D12" s="13">
        <v>11</v>
      </c>
      <c r="E12" t="s">
        <v>341</v>
      </c>
      <c r="G12" s="13">
        <v>11</v>
      </c>
      <c r="H12" t="s">
        <v>342</v>
      </c>
      <c r="N12" s="11" t="s">
        <v>567</v>
      </c>
      <c r="Q12" s="11" t="s">
        <v>568</v>
      </c>
      <c r="V12" s="19">
        <v>9</v>
      </c>
      <c r="W12" s="19" t="s">
        <v>275</v>
      </c>
      <c r="X12" s="19" t="s">
        <v>330</v>
      </c>
      <c r="Y12" s="19" t="s">
        <v>343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344</v>
      </c>
      <c r="AI12">
        <v>9</v>
      </c>
      <c r="AJ12" t="s">
        <v>296</v>
      </c>
      <c r="BC12" t="s">
        <v>861</v>
      </c>
    </row>
    <row r="13" spans="1:59">
      <c r="A13" s="13">
        <v>12</v>
      </c>
      <c r="B13" t="s">
        <v>345</v>
      </c>
      <c r="C13" s="5"/>
      <c r="D13" s="13">
        <v>12</v>
      </c>
      <c r="E13" t="s">
        <v>346</v>
      </c>
      <c r="G13" s="13">
        <v>12</v>
      </c>
      <c r="H13" t="s">
        <v>347</v>
      </c>
      <c r="N13" t="s">
        <v>566</v>
      </c>
      <c r="Q13" t="s">
        <v>572</v>
      </c>
      <c r="V13" s="19">
        <v>10</v>
      </c>
      <c r="W13" s="19" t="s">
        <v>348</v>
      </c>
      <c r="X13" s="19" t="s">
        <v>330</v>
      </c>
      <c r="Y13" s="19" t="s">
        <v>349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296</v>
      </c>
      <c r="BC13" t="s">
        <v>854</v>
      </c>
    </row>
    <row r="14" spans="1:59">
      <c r="A14" s="13">
        <v>13</v>
      </c>
      <c r="B14" t="s">
        <v>350</v>
      </c>
      <c r="C14" s="5"/>
      <c r="D14" s="13">
        <v>13</v>
      </c>
      <c r="E14" t="s">
        <v>909</v>
      </c>
      <c r="G14" s="13">
        <v>13</v>
      </c>
      <c r="H14" t="s">
        <v>351</v>
      </c>
      <c r="N14" t="s">
        <v>571</v>
      </c>
      <c r="Q14" t="s">
        <v>912</v>
      </c>
      <c r="V14">
        <v>11</v>
      </c>
      <c r="W14" t="s">
        <v>275</v>
      </c>
      <c r="X14" t="s">
        <v>352</v>
      </c>
      <c r="Y14" t="s">
        <v>353</v>
      </c>
      <c r="Z14" s="18">
        <v>70</v>
      </c>
      <c r="AA14">
        <v>70</v>
      </c>
      <c r="AB14" s="18">
        <v>400</v>
      </c>
      <c r="AC14" s="1">
        <v>300</v>
      </c>
      <c r="BC14" t="s">
        <v>860</v>
      </c>
    </row>
    <row r="15" spans="1:59">
      <c r="A15" s="13">
        <v>14</v>
      </c>
      <c r="B15" t="s">
        <v>354</v>
      </c>
      <c r="C15" s="5"/>
      <c r="D15" s="13">
        <v>14</v>
      </c>
      <c r="E15" t="s">
        <v>314</v>
      </c>
      <c r="G15" s="13">
        <v>14</v>
      </c>
      <c r="H15" t="s">
        <v>355</v>
      </c>
      <c r="N15" t="s">
        <v>913</v>
      </c>
      <c r="Q15" t="s">
        <v>573</v>
      </c>
      <c r="V15">
        <v>12</v>
      </c>
      <c r="W15" t="s">
        <v>275</v>
      </c>
      <c r="X15" t="s">
        <v>352</v>
      </c>
      <c r="Y15" t="s">
        <v>356</v>
      </c>
      <c r="Z15" s="18">
        <v>70</v>
      </c>
      <c r="AA15">
        <v>70</v>
      </c>
      <c r="AB15" s="18">
        <v>400</v>
      </c>
      <c r="AC15" s="1">
        <v>350</v>
      </c>
    </row>
    <row r="16" spans="1:59">
      <c r="A16" s="13">
        <v>15</v>
      </c>
      <c r="B16" t="s">
        <v>357</v>
      </c>
      <c r="C16" s="5"/>
      <c r="D16" s="13">
        <v>15</v>
      </c>
      <c r="E16" t="s">
        <v>296</v>
      </c>
      <c r="G16" s="13">
        <v>15</v>
      </c>
      <c r="H16" t="s">
        <v>358</v>
      </c>
      <c r="V16">
        <v>13</v>
      </c>
      <c r="W16" t="s">
        <v>359</v>
      </c>
      <c r="X16" t="s">
        <v>360</v>
      </c>
      <c r="Y16" t="s">
        <v>361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362</v>
      </c>
      <c r="C17" s="5"/>
      <c r="G17" s="13">
        <v>16</v>
      </c>
      <c r="H17" t="s">
        <v>363</v>
      </c>
      <c r="V17" s="19">
        <v>14</v>
      </c>
      <c r="W17" s="19" t="s">
        <v>275</v>
      </c>
      <c r="X17" s="19" t="s">
        <v>364</v>
      </c>
      <c r="Y17" s="19" t="s">
        <v>365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366</v>
      </c>
      <c r="C18" s="5"/>
      <c r="G18" s="13">
        <v>17</v>
      </c>
      <c r="H18" t="s">
        <v>367</v>
      </c>
      <c r="V18" s="19">
        <v>15</v>
      </c>
      <c r="W18" s="19" t="s">
        <v>275</v>
      </c>
      <c r="X18" s="19" t="s">
        <v>368</v>
      </c>
      <c r="Y18" s="19" t="s">
        <v>369</v>
      </c>
      <c r="Z18" s="20">
        <v>20</v>
      </c>
      <c r="AA18" s="19">
        <v>20</v>
      </c>
      <c r="AB18" s="20">
        <v>100</v>
      </c>
      <c r="AC18" s="19">
        <v>100</v>
      </c>
      <c r="AE18" s="1162" t="s">
        <v>370</v>
      </c>
      <c r="AF18" s="1162"/>
      <c r="AG18" s="1162"/>
    </row>
    <row r="19" spans="1:33">
      <c r="A19" s="13">
        <v>18</v>
      </c>
      <c r="B19" t="s">
        <v>371</v>
      </c>
      <c r="C19" s="5"/>
      <c r="G19" s="13">
        <v>18</v>
      </c>
      <c r="H19" t="s">
        <v>372</v>
      </c>
      <c r="V19" s="19">
        <v>16</v>
      </c>
      <c r="W19" s="19" t="s">
        <v>275</v>
      </c>
      <c r="X19" s="19" t="s">
        <v>364</v>
      </c>
      <c r="Y19" s="19" t="s">
        <v>373</v>
      </c>
      <c r="Z19" s="20">
        <v>20</v>
      </c>
      <c r="AA19" s="19">
        <v>20</v>
      </c>
      <c r="AB19" s="20">
        <v>100</v>
      </c>
      <c r="AC19" s="19">
        <v>100</v>
      </c>
      <c r="AE19" s="1162"/>
      <c r="AF19" s="1162"/>
      <c r="AG19" s="1162"/>
    </row>
    <row r="20" spans="1:33">
      <c r="A20" s="13">
        <v>19</v>
      </c>
      <c r="B20" t="s">
        <v>374</v>
      </c>
      <c r="C20" s="5"/>
      <c r="G20" s="13">
        <v>19</v>
      </c>
      <c r="H20" t="s">
        <v>375</v>
      </c>
      <c r="V20">
        <v>17</v>
      </c>
      <c r="W20" t="s">
        <v>376</v>
      </c>
      <c r="Y20" t="s">
        <v>377</v>
      </c>
      <c r="Z20" s="18">
        <v>20</v>
      </c>
      <c r="AA20">
        <v>20</v>
      </c>
      <c r="AB20" s="18">
        <v>80</v>
      </c>
      <c r="AC20" s="1">
        <v>80</v>
      </c>
      <c r="AE20" s="1162"/>
      <c r="AF20" s="1162"/>
      <c r="AG20" s="1162"/>
    </row>
    <row r="21" spans="1:33">
      <c r="A21" s="13">
        <v>20</v>
      </c>
      <c r="B21" t="s">
        <v>378</v>
      </c>
      <c r="C21" s="5"/>
      <c r="G21" s="13">
        <v>20</v>
      </c>
      <c r="H21" t="s">
        <v>379</v>
      </c>
      <c r="V21">
        <v>18</v>
      </c>
      <c r="W21" t="s">
        <v>376</v>
      </c>
      <c r="Y21" t="s">
        <v>380</v>
      </c>
      <c r="Z21" s="18">
        <v>20</v>
      </c>
      <c r="AA21">
        <v>20</v>
      </c>
      <c r="AB21" s="18">
        <v>80</v>
      </c>
      <c r="AC21" s="1">
        <v>80</v>
      </c>
      <c r="AE21" s="1162"/>
      <c r="AF21" s="1162"/>
      <c r="AG21" s="1162"/>
    </row>
    <row r="22" spans="1:33">
      <c r="A22" s="13">
        <v>21</v>
      </c>
      <c r="B22" t="s">
        <v>381</v>
      </c>
      <c r="C22" s="5"/>
      <c r="G22" s="13">
        <v>21</v>
      </c>
      <c r="H22" t="s">
        <v>382</v>
      </c>
      <c r="V22">
        <v>19</v>
      </c>
      <c r="W22" t="s">
        <v>376</v>
      </c>
      <c r="Y22" t="s">
        <v>383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384</v>
      </c>
      <c r="C23" s="5"/>
      <c r="G23" s="13">
        <v>22</v>
      </c>
      <c r="H23" t="s">
        <v>385</v>
      </c>
      <c r="V23" s="19">
        <v>20</v>
      </c>
      <c r="W23" s="19" t="s">
        <v>386</v>
      </c>
      <c r="X23" s="19"/>
      <c r="Y23" s="19" t="s">
        <v>387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388</v>
      </c>
      <c r="C24" s="5"/>
      <c r="G24" s="13">
        <v>23</v>
      </c>
      <c r="H24" t="s">
        <v>342</v>
      </c>
      <c r="V24" s="19">
        <v>21</v>
      </c>
      <c r="W24" s="19" t="s">
        <v>389</v>
      </c>
      <c r="X24" s="19"/>
      <c r="Y24" s="19" t="s">
        <v>389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390</v>
      </c>
      <c r="C25" s="5"/>
      <c r="G25" s="13">
        <v>24</v>
      </c>
      <c r="H25" t="s">
        <v>391</v>
      </c>
    </row>
    <row r="26" spans="1:33" ht="16.5" customHeight="1">
      <c r="A26" s="13">
        <v>25</v>
      </c>
      <c r="B26" t="s">
        <v>392</v>
      </c>
      <c r="C26" s="5"/>
      <c r="G26" s="13">
        <v>25</v>
      </c>
      <c r="H26" t="s">
        <v>393</v>
      </c>
      <c r="W26" s="1161" t="s">
        <v>394</v>
      </c>
      <c r="X26" s="1161"/>
      <c r="Y26" s="1161"/>
      <c r="Z26" s="1161"/>
      <c r="AA26" s="1161"/>
      <c r="AB26" s="1161"/>
      <c r="AC26" s="1161"/>
    </row>
    <row r="27" spans="1:33">
      <c r="A27" s="13">
        <v>26</v>
      </c>
      <c r="B27" t="s">
        <v>395</v>
      </c>
      <c r="C27" s="5"/>
      <c r="G27" s="13">
        <v>26</v>
      </c>
      <c r="H27" t="s">
        <v>396</v>
      </c>
      <c r="W27" s="1161"/>
      <c r="X27" s="1161"/>
      <c r="Y27" s="1161"/>
      <c r="Z27" s="1161"/>
      <c r="AA27" s="1161"/>
      <c r="AB27" s="1161"/>
      <c r="AC27" s="1161"/>
    </row>
    <row r="28" spans="1:33">
      <c r="A28" s="13">
        <v>27</v>
      </c>
      <c r="B28" t="s">
        <v>397</v>
      </c>
      <c r="C28" s="5"/>
      <c r="G28" s="13">
        <v>27</v>
      </c>
      <c r="H28" t="s">
        <v>398</v>
      </c>
      <c r="W28" s="1161"/>
      <c r="X28" s="1161"/>
      <c r="Y28" s="1161"/>
      <c r="Z28" s="1161"/>
      <c r="AA28" s="1161"/>
      <c r="AB28" s="1161"/>
      <c r="AC28" s="1161"/>
    </row>
    <row r="29" spans="1:33">
      <c r="A29" s="13">
        <v>28</v>
      </c>
      <c r="B29" t="s">
        <v>399</v>
      </c>
      <c r="C29" s="5"/>
      <c r="G29" s="13">
        <v>28</v>
      </c>
      <c r="H29" t="s">
        <v>400</v>
      </c>
      <c r="W29" s="1161"/>
      <c r="X29" s="1161"/>
      <c r="Y29" s="1161"/>
      <c r="Z29" s="1161"/>
      <c r="AA29" s="1161"/>
      <c r="AB29" s="1161"/>
      <c r="AC29" s="1161"/>
    </row>
    <row r="30" spans="1:33">
      <c r="A30" s="13">
        <v>29</v>
      </c>
      <c r="B30" t="s">
        <v>401</v>
      </c>
      <c r="C30" s="5"/>
      <c r="H30" t="s">
        <v>730</v>
      </c>
      <c r="W30" s="1161"/>
      <c r="X30" s="1161"/>
      <c r="Y30" s="1161"/>
      <c r="Z30" s="1161"/>
      <c r="AA30" s="1161"/>
      <c r="AB30" s="1161"/>
      <c r="AC30" s="1161"/>
    </row>
    <row r="31" spans="1:33">
      <c r="A31" s="13">
        <v>30</v>
      </c>
      <c r="B31" t="s">
        <v>402</v>
      </c>
      <c r="C31" s="5"/>
      <c r="W31" s="1161"/>
      <c r="X31" s="1161"/>
      <c r="Y31" s="1161"/>
      <c r="Z31" s="1161"/>
      <c r="AA31" s="1161"/>
      <c r="AB31" s="1161"/>
      <c r="AC31" s="1161"/>
    </row>
    <row r="32" spans="1:33">
      <c r="A32" s="13">
        <v>31</v>
      </c>
      <c r="B32" t="s">
        <v>403</v>
      </c>
      <c r="C32" s="5"/>
      <c r="W32" s="1161"/>
      <c r="X32" s="1161"/>
      <c r="Y32" s="1161"/>
      <c r="Z32" s="1161"/>
      <c r="AA32" s="1161"/>
      <c r="AB32" s="1161"/>
      <c r="AC32" s="1161"/>
    </row>
    <row r="33" spans="1:29">
      <c r="A33" s="13">
        <v>32</v>
      </c>
      <c r="B33" t="s">
        <v>404</v>
      </c>
      <c r="C33" s="5"/>
      <c r="W33" s="1161"/>
      <c r="X33" s="1161"/>
      <c r="Y33" s="1161"/>
      <c r="Z33" s="1161"/>
      <c r="AA33" s="1161"/>
      <c r="AB33" s="1161"/>
      <c r="AC33" s="1161"/>
    </row>
    <row r="34" spans="1:29">
      <c r="A34" s="13">
        <v>33</v>
      </c>
      <c r="B34" t="s">
        <v>405</v>
      </c>
      <c r="C34" s="5"/>
      <c r="W34" s="1161"/>
      <c r="X34" s="1161"/>
      <c r="Y34" s="1161"/>
      <c r="Z34" s="1161"/>
      <c r="AA34" s="1161"/>
      <c r="AB34" s="1161"/>
      <c r="AC34" s="1161"/>
    </row>
    <row r="35" spans="1:29">
      <c r="A35" s="13">
        <v>34</v>
      </c>
      <c r="B35" t="s">
        <v>406</v>
      </c>
      <c r="C35" s="5"/>
      <c r="W35" s="1161"/>
      <c r="X35" s="1161"/>
      <c r="Y35" s="1161"/>
      <c r="Z35" s="1161"/>
      <c r="AA35" s="1161"/>
      <c r="AB35" s="1161"/>
      <c r="AC35" s="1161"/>
    </row>
    <row r="36" spans="1:29">
      <c r="A36" s="13">
        <v>35</v>
      </c>
      <c r="B36" t="s">
        <v>407</v>
      </c>
      <c r="C36" s="5"/>
      <c r="W36" s="1161"/>
      <c r="X36" s="1161"/>
      <c r="Y36" s="1161"/>
      <c r="Z36" s="1161"/>
      <c r="AA36" s="1161"/>
      <c r="AB36" s="1161"/>
      <c r="AC36" s="1161"/>
    </row>
    <row r="37" spans="1:29">
      <c r="A37" s="13">
        <v>36</v>
      </c>
      <c r="B37" t="s">
        <v>408</v>
      </c>
      <c r="C37" s="5"/>
      <c r="W37" s="1161"/>
      <c r="X37" s="1161"/>
      <c r="Y37" s="1161"/>
      <c r="Z37" s="1161"/>
      <c r="AA37" s="1161"/>
      <c r="AB37" s="1161"/>
      <c r="AC37" s="1161"/>
    </row>
    <row r="38" spans="1:29">
      <c r="C38" s="5"/>
      <c r="W38" s="1161"/>
      <c r="X38" s="1161"/>
      <c r="Y38" s="1161"/>
      <c r="Z38" s="1161"/>
      <c r="AA38" s="1161"/>
      <c r="AB38" s="1161"/>
      <c r="AC38" s="1161"/>
    </row>
    <row r="39" spans="1:29">
      <c r="C39" s="5"/>
      <c r="W39" s="1161"/>
      <c r="X39" s="1161"/>
      <c r="Y39" s="1161"/>
      <c r="Z39" s="1161"/>
      <c r="AA39" s="1161"/>
      <c r="AB39" s="1161"/>
      <c r="AC39" s="1161"/>
    </row>
    <row r="40" spans="1:29">
      <c r="C40" s="5"/>
      <c r="W40" s="1161"/>
      <c r="X40" s="1161"/>
      <c r="Y40" s="1161"/>
      <c r="Z40" s="1161"/>
      <c r="AA40" s="1161"/>
      <c r="AB40" s="1161"/>
      <c r="AC40" s="1161"/>
    </row>
    <row r="41" spans="1:29" ht="31.5" customHeight="1">
      <c r="W41" s="1157" t="s">
        <v>409</v>
      </c>
      <c r="X41" s="1157"/>
      <c r="Y41" s="1157"/>
      <c r="Z41" s="1157"/>
      <c r="AA41" s="1157"/>
      <c r="AB41" s="1157"/>
      <c r="AC41" s="1157"/>
    </row>
    <row r="42" spans="1:29" ht="16.5" customHeight="1">
      <c r="W42" s="1158" t="s">
        <v>410</v>
      </c>
      <c r="X42" s="1158"/>
      <c r="Y42" s="1158"/>
      <c r="Z42" s="1158"/>
      <c r="AA42" s="1158"/>
      <c r="AB42" s="1158"/>
      <c r="AC42" s="1158"/>
    </row>
    <row r="43" spans="1:29">
      <c r="W43" s="1158"/>
      <c r="X43" s="1158"/>
      <c r="Y43" s="1158"/>
      <c r="Z43" s="1158"/>
      <c r="AA43" s="1158"/>
      <c r="AB43" s="1158"/>
      <c r="AC43" s="1158"/>
    </row>
    <row r="44" spans="1:29">
      <c r="W44" s="1158"/>
      <c r="X44" s="1158"/>
      <c r="Y44" s="1158"/>
      <c r="Z44" s="1158"/>
      <c r="AA44" s="1158"/>
      <c r="AB44" s="1158"/>
      <c r="AC44" s="1158"/>
    </row>
    <row r="45" spans="1:29">
      <c r="W45" s="1158"/>
      <c r="X45" s="1158"/>
      <c r="Y45" s="1158"/>
      <c r="Z45" s="1158"/>
      <c r="AA45" s="1158"/>
      <c r="AB45" s="1158"/>
      <c r="AC45" s="1158"/>
    </row>
    <row r="46" spans="1:29">
      <c r="W46" s="1158"/>
      <c r="X46" s="1158"/>
      <c r="Y46" s="1158"/>
      <c r="Z46" s="1158"/>
      <c r="AA46" s="1158"/>
      <c r="AB46" s="1158"/>
      <c r="AC46" s="1158"/>
    </row>
    <row r="47" spans="1:29">
      <c r="W47" s="1158"/>
      <c r="X47" s="1158"/>
      <c r="Y47" s="1158"/>
      <c r="Z47" s="1158"/>
      <c r="AA47" s="1158"/>
      <c r="AB47" s="1158"/>
      <c r="AC47" s="1158"/>
    </row>
    <row r="48" spans="1:29">
      <c r="W48" s="1158"/>
      <c r="X48" s="1158"/>
      <c r="Y48" s="1158"/>
      <c r="Z48" s="1158"/>
      <c r="AA48" s="1158"/>
      <c r="AB48" s="1158"/>
      <c r="AC48" s="1158"/>
    </row>
    <row r="49" spans="23:29">
      <c r="W49" s="1158"/>
      <c r="X49" s="1158"/>
      <c r="Y49" s="1158"/>
      <c r="Z49" s="1158"/>
      <c r="AA49" s="1158"/>
      <c r="AB49" s="1158"/>
      <c r="AC49" s="1158"/>
    </row>
    <row r="50" spans="23:29">
      <c r="W50" s="1158"/>
      <c r="X50" s="1158"/>
      <c r="Y50" s="1158"/>
      <c r="Z50" s="1158"/>
      <c r="AA50" s="1158"/>
      <c r="AB50" s="1158"/>
      <c r="AC50" s="1158"/>
    </row>
    <row r="51" spans="23:29">
      <c r="W51" s="1158"/>
      <c r="X51" s="1158"/>
      <c r="Y51" s="1158"/>
      <c r="Z51" s="1158"/>
      <c r="AA51" s="1158"/>
      <c r="AB51" s="1158"/>
      <c r="AC51" s="1158"/>
    </row>
    <row r="52" spans="23:29">
      <c r="W52" s="1158"/>
      <c r="X52" s="1158"/>
      <c r="Y52" s="1158"/>
      <c r="Z52" s="1158"/>
      <c r="AA52" s="1158"/>
      <c r="AB52" s="1158"/>
      <c r="AC52" s="1158"/>
    </row>
    <row r="53" spans="23:29">
      <c r="W53" s="1158"/>
      <c r="X53" s="1158"/>
      <c r="Y53" s="1158"/>
      <c r="Z53" s="1158"/>
      <c r="AA53" s="1158"/>
      <c r="AB53" s="1158"/>
      <c r="AC53" s="1158"/>
    </row>
    <row r="54" spans="23:29">
      <c r="W54" s="1158"/>
      <c r="X54" s="1158"/>
      <c r="Y54" s="1158"/>
      <c r="Z54" s="1158"/>
      <c r="AA54" s="1158"/>
      <c r="AB54" s="1158"/>
      <c r="AC54" s="1158"/>
    </row>
    <row r="55" spans="23:29">
      <c r="W55" s="1158"/>
      <c r="X55" s="1158"/>
      <c r="Y55" s="1158"/>
      <c r="Z55" s="1158"/>
      <c r="AA55" s="1158"/>
      <c r="AB55" s="1158"/>
      <c r="AC55" s="1158"/>
    </row>
    <row r="56" spans="23:29">
      <c r="W56" s="1158"/>
      <c r="X56" s="1158"/>
      <c r="Y56" s="1158"/>
      <c r="Z56" s="1158"/>
      <c r="AA56" s="1158"/>
      <c r="AB56" s="1158"/>
      <c r="AC56" s="1158"/>
    </row>
    <row r="57" spans="23:29">
      <c r="W57" s="1158"/>
      <c r="X57" s="1158"/>
      <c r="Y57" s="1158"/>
      <c r="Z57" s="1158"/>
      <c r="AA57" s="1158"/>
      <c r="AB57" s="1158"/>
      <c r="AC57" s="1158"/>
    </row>
    <row r="58" spans="23:29" ht="37.5" customHeight="1">
      <c r="W58" s="1159" t="s">
        <v>411</v>
      </c>
      <c r="X58" s="1159"/>
      <c r="Y58" s="1159"/>
      <c r="Z58" s="1159"/>
      <c r="AA58" s="1159"/>
      <c r="AB58" s="1159"/>
      <c r="AC58" s="1159"/>
    </row>
    <row r="59" spans="23:29" ht="16.5" customHeight="1">
      <c r="W59" s="1157" t="s">
        <v>412</v>
      </c>
      <c r="X59" s="1157"/>
      <c r="Y59" s="1157"/>
      <c r="Z59" s="1157"/>
      <c r="AA59" s="1157"/>
      <c r="AB59" s="1157"/>
      <c r="AC59" s="1157"/>
    </row>
    <row r="60" spans="23:29">
      <c r="W60" s="1157"/>
      <c r="X60" s="1157"/>
      <c r="Y60" s="1157"/>
      <c r="Z60" s="1157"/>
      <c r="AA60" s="1157"/>
      <c r="AB60" s="1157"/>
      <c r="AC60" s="1157"/>
    </row>
    <row r="61" spans="23:29">
      <c r="W61" s="1157"/>
      <c r="X61" s="1157"/>
      <c r="Y61" s="1157"/>
      <c r="Z61" s="1157"/>
      <c r="AA61" s="1157"/>
      <c r="AB61" s="1157"/>
      <c r="AC61" s="1157"/>
    </row>
    <row r="62" spans="23:29">
      <c r="W62" s="1157"/>
      <c r="X62" s="1157"/>
      <c r="Y62" s="1157"/>
      <c r="Z62" s="1157"/>
      <c r="AA62" s="1157"/>
      <c r="AB62" s="1157"/>
      <c r="AC62" s="1157"/>
    </row>
    <row r="63" spans="23:29">
      <c r="W63" s="1157"/>
      <c r="X63" s="1157"/>
      <c r="Y63" s="1157"/>
      <c r="Z63" s="1157"/>
      <c r="AA63" s="1157"/>
      <c r="AB63" s="1157"/>
      <c r="AC63" s="1157"/>
    </row>
    <row r="64" spans="23:29">
      <c r="W64" s="1157"/>
      <c r="X64" s="1157"/>
      <c r="Y64" s="1157"/>
      <c r="Z64" s="1157"/>
      <c r="AA64" s="1157"/>
      <c r="AB64" s="1157"/>
      <c r="AC64" s="1157"/>
    </row>
    <row r="65" spans="23:29">
      <c r="W65" s="1157"/>
      <c r="X65" s="1157"/>
      <c r="Y65" s="1157"/>
      <c r="Z65" s="1157"/>
      <c r="AA65" s="1157"/>
      <c r="AB65" s="1157"/>
      <c r="AC65" s="1157"/>
    </row>
    <row r="66" spans="23:29">
      <c r="W66" s="1157"/>
      <c r="X66" s="1157"/>
      <c r="Y66" s="1157"/>
      <c r="Z66" s="1157"/>
      <c r="AA66" s="1157"/>
      <c r="AB66" s="1157"/>
      <c r="AC66" s="1157"/>
    </row>
    <row r="67" spans="23:29">
      <c r="W67" s="1157"/>
      <c r="X67" s="1157"/>
      <c r="Y67" s="1157"/>
      <c r="Z67" s="1157"/>
      <c r="AA67" s="1157"/>
      <c r="AB67" s="1157"/>
      <c r="AC67" s="1157"/>
    </row>
    <row r="68" spans="23:29">
      <c r="W68" s="1157"/>
      <c r="X68" s="1157"/>
      <c r="Y68" s="1157"/>
      <c r="Z68" s="1157"/>
      <c r="AA68" s="1157"/>
      <c r="AB68" s="1157"/>
      <c r="AC68" s="1157"/>
    </row>
    <row r="69" spans="23:29">
      <c r="W69" s="1157"/>
      <c r="X69" s="1157"/>
      <c r="Y69" s="1157"/>
      <c r="Z69" s="1157"/>
      <c r="AA69" s="1157"/>
      <c r="AB69" s="1157"/>
      <c r="AC69" s="1157"/>
    </row>
    <row r="70" spans="23:29">
      <c r="W70" s="1157"/>
      <c r="X70" s="1157"/>
      <c r="Y70" s="1157"/>
      <c r="Z70" s="1157"/>
      <c r="AA70" s="1157"/>
      <c r="AB70" s="1157"/>
      <c r="AC70" s="1157"/>
    </row>
    <row r="71" spans="23:29">
      <c r="W71" s="1157"/>
      <c r="X71" s="1157"/>
      <c r="Y71" s="1157"/>
      <c r="Z71" s="1157"/>
      <c r="AA71" s="1157"/>
      <c r="AB71" s="1157"/>
      <c r="AC71" s="1157"/>
    </row>
    <row r="72" spans="23:29">
      <c r="W72" s="1157"/>
      <c r="X72" s="1157"/>
      <c r="Y72" s="1157"/>
      <c r="Z72" s="1157"/>
      <c r="AA72" s="1157"/>
      <c r="AB72" s="1157"/>
      <c r="AC72" s="1157"/>
    </row>
    <row r="73" spans="23:29">
      <c r="W73" s="1157"/>
      <c r="X73" s="1157"/>
      <c r="Y73" s="1157"/>
      <c r="Z73" s="1157"/>
      <c r="AA73" s="1157"/>
      <c r="AB73" s="1157"/>
      <c r="AC73" s="1157"/>
    </row>
    <row r="74" spans="23:29">
      <c r="W74" s="1157"/>
      <c r="X74" s="1157"/>
      <c r="Y74" s="1157"/>
      <c r="Z74" s="1157"/>
      <c r="AA74" s="1157"/>
      <c r="AB74" s="1157"/>
      <c r="AC74" s="1157"/>
    </row>
    <row r="75" spans="23:29">
      <c r="W75" s="1157"/>
      <c r="X75" s="1157"/>
      <c r="Y75" s="1157"/>
      <c r="Z75" s="1157"/>
      <c r="AA75" s="1157"/>
      <c r="AB75" s="1157"/>
      <c r="AC75" s="1157"/>
    </row>
    <row r="76" spans="23:29">
      <c r="W76" s="1157"/>
      <c r="X76" s="1157"/>
      <c r="Y76" s="1157"/>
      <c r="Z76" s="1157"/>
      <c r="AA76" s="1157"/>
      <c r="AB76" s="1157"/>
      <c r="AC76" s="1157"/>
    </row>
    <row r="77" spans="23:29">
      <c r="W77" s="1157"/>
      <c r="X77" s="1157"/>
      <c r="Y77" s="1157"/>
      <c r="Z77" s="1157"/>
      <c r="AA77" s="1157"/>
      <c r="AB77" s="1157"/>
      <c r="AC77" s="1157"/>
    </row>
    <row r="78" spans="23:29">
      <c r="W78" s="1157"/>
      <c r="X78" s="1157"/>
      <c r="Y78" s="1157"/>
      <c r="Z78" s="1157"/>
      <c r="AA78" s="1157"/>
      <c r="AB78" s="1157"/>
      <c r="AC78" s="1157"/>
    </row>
    <row r="79" spans="23:29">
      <c r="W79" s="1157"/>
      <c r="X79" s="1157"/>
      <c r="Y79" s="1157"/>
      <c r="Z79" s="1157"/>
      <c r="AA79" s="1157"/>
      <c r="AB79" s="1157"/>
      <c r="AC79" s="1157"/>
    </row>
    <row r="80" spans="23:29" ht="48.75" customHeight="1">
      <c r="W80" s="1157"/>
      <c r="X80" s="1157"/>
      <c r="Y80" s="1157"/>
      <c r="Z80" s="1157"/>
      <c r="AA80" s="1157"/>
      <c r="AB80" s="1157"/>
      <c r="AC80" s="1157"/>
    </row>
    <row r="81" spans="23:29">
      <c r="W81" s="1157" t="s">
        <v>413</v>
      </c>
      <c r="X81" s="1160"/>
      <c r="Y81" s="1160"/>
      <c r="Z81" s="1160"/>
      <c r="AA81" s="1160"/>
      <c r="AB81" s="1160"/>
      <c r="AC81" s="1160"/>
    </row>
    <row r="82" spans="23:29">
      <c r="W82" s="1160"/>
      <c r="X82" s="1160"/>
      <c r="Y82" s="1160"/>
      <c r="Z82" s="1160"/>
      <c r="AA82" s="1160"/>
      <c r="AB82" s="1160"/>
      <c r="AC82" s="1160"/>
    </row>
    <row r="83" spans="23:29">
      <c r="W83" s="1160"/>
      <c r="X83" s="1160"/>
      <c r="Y83" s="1160"/>
      <c r="Z83" s="1160"/>
      <c r="AA83" s="1160"/>
      <c r="AB83" s="1160"/>
      <c r="AC83" s="1160"/>
    </row>
    <row r="84" spans="23:29">
      <c r="W84" s="1160"/>
      <c r="X84" s="1160"/>
      <c r="Y84" s="1160"/>
      <c r="Z84" s="1160"/>
      <c r="AA84" s="1160"/>
      <c r="AB84" s="1160"/>
      <c r="AC84" s="1160"/>
    </row>
    <row r="85" spans="23:29">
      <c r="W85" s="1160"/>
      <c r="X85" s="1160"/>
      <c r="Y85" s="1160"/>
      <c r="Z85" s="1160"/>
      <c r="AA85" s="1160"/>
      <c r="AB85" s="1160"/>
      <c r="AC85" s="1160"/>
    </row>
    <row r="86" spans="23:29">
      <c r="W86" s="1160"/>
      <c r="X86" s="1160"/>
      <c r="Y86" s="1160"/>
      <c r="Z86" s="1160"/>
      <c r="AA86" s="1160"/>
      <c r="AB86" s="1160"/>
      <c r="AC86" s="1160"/>
    </row>
    <row r="87" spans="23:29">
      <c r="W87" s="1160"/>
      <c r="X87" s="1160"/>
      <c r="Y87" s="1160"/>
      <c r="Z87" s="1160"/>
      <c r="AA87" s="1160"/>
      <c r="AB87" s="1160"/>
      <c r="AC87" s="1160"/>
    </row>
    <row r="88" spans="23:29">
      <c r="W88" s="1160"/>
      <c r="X88" s="1160"/>
      <c r="Y88" s="1160"/>
      <c r="Z88" s="1160"/>
      <c r="AA88" s="1160"/>
      <c r="AB88" s="1160"/>
      <c r="AC88" s="1160"/>
    </row>
    <row r="89" spans="23:29">
      <c r="W89" s="1160"/>
      <c r="X89" s="1160"/>
      <c r="Y89" s="1160"/>
      <c r="Z89" s="1160"/>
      <c r="AA89" s="1160"/>
      <c r="AB89" s="1160"/>
      <c r="AC89" s="1160"/>
    </row>
    <row r="90" spans="23:29">
      <c r="W90" s="1160"/>
      <c r="X90" s="1160"/>
      <c r="Y90" s="1160"/>
      <c r="Z90" s="1160"/>
      <c r="AA90" s="1160"/>
      <c r="AB90" s="1160"/>
      <c r="AC90" s="1160"/>
    </row>
    <row r="91" spans="23:29">
      <c r="W91" s="1160"/>
      <c r="X91" s="1160"/>
      <c r="Y91" s="1160"/>
      <c r="Z91" s="1160"/>
      <c r="AA91" s="1160"/>
      <c r="AB91" s="1160"/>
      <c r="AC91" s="1160"/>
    </row>
    <row r="92" spans="23:29">
      <c r="W92" s="1160"/>
      <c r="X92" s="1160"/>
      <c r="Y92" s="1160"/>
      <c r="Z92" s="1160"/>
      <c r="AA92" s="1160"/>
      <c r="AB92" s="1160"/>
      <c r="AC92" s="1160"/>
    </row>
    <row r="93" spans="23:29">
      <c r="W93" s="1160"/>
      <c r="X93" s="1160"/>
      <c r="Y93" s="1160"/>
      <c r="Z93" s="1160"/>
      <c r="AA93" s="1160"/>
      <c r="AB93" s="1160"/>
      <c r="AC93" s="1160"/>
    </row>
    <row r="94" spans="23:29">
      <c r="W94" s="1160"/>
      <c r="X94" s="1160"/>
      <c r="Y94" s="1160"/>
      <c r="Z94" s="1160"/>
      <c r="AA94" s="1160"/>
      <c r="AB94" s="1160"/>
      <c r="AC94" s="1160"/>
    </row>
    <row r="95" spans="23:29">
      <c r="W95" s="1160"/>
      <c r="X95" s="1160"/>
      <c r="Y95" s="1160"/>
      <c r="Z95" s="1160"/>
      <c r="AA95" s="1160"/>
      <c r="AB95" s="1160"/>
      <c r="AC95" s="1160"/>
    </row>
    <row r="96" spans="23:29">
      <c r="W96" s="1160"/>
      <c r="X96" s="1160"/>
      <c r="Y96" s="1160"/>
      <c r="Z96" s="1160"/>
      <c r="AA96" s="1160"/>
      <c r="AB96" s="1160"/>
      <c r="AC96" s="1160"/>
    </row>
    <row r="97" spans="23:29">
      <c r="W97" s="1160"/>
      <c r="X97" s="1160"/>
      <c r="Y97" s="1160"/>
      <c r="Z97" s="1160"/>
      <c r="AA97" s="1160"/>
      <c r="AB97" s="1160"/>
      <c r="AC97" s="1160"/>
    </row>
    <row r="98" spans="23:29">
      <c r="W98" s="1160"/>
      <c r="X98" s="1160"/>
      <c r="Y98" s="1160"/>
      <c r="Z98" s="1160"/>
      <c r="AA98" s="1160"/>
      <c r="AB98" s="1160"/>
      <c r="AC98" s="1160"/>
    </row>
    <row r="99" spans="23:29">
      <c r="W99" s="1160"/>
      <c r="X99" s="1160"/>
      <c r="Y99" s="1160"/>
      <c r="Z99" s="1160"/>
      <c r="AA99" s="1160"/>
      <c r="AB99" s="1160"/>
      <c r="AC99" s="1160"/>
    </row>
    <row r="100" spans="23:29">
      <c r="W100" s="1160"/>
      <c r="X100" s="1160"/>
      <c r="Y100" s="1160"/>
      <c r="Z100" s="1160"/>
      <c r="AA100" s="1160"/>
      <c r="AB100" s="1160"/>
      <c r="AC100" s="1160"/>
    </row>
    <row r="101" spans="23:29">
      <c r="W101" s="1160"/>
      <c r="X101" s="1160"/>
      <c r="Y101" s="1160"/>
      <c r="Z101" s="1160"/>
      <c r="AA101" s="1160"/>
      <c r="AB101" s="1160"/>
      <c r="AC101" s="1160"/>
    </row>
    <row r="102" spans="23:29">
      <c r="W102" s="1160"/>
      <c r="X102" s="1160"/>
      <c r="Y102" s="1160"/>
      <c r="Z102" s="1160"/>
      <c r="AA102" s="1160"/>
      <c r="AB102" s="1160"/>
      <c r="AC102" s="1160"/>
    </row>
    <row r="103" spans="23:29">
      <c r="W103" s="1160"/>
      <c r="X103" s="1160"/>
      <c r="Y103" s="1160"/>
      <c r="Z103" s="1160"/>
      <c r="AA103" s="1160"/>
      <c r="AB103" s="1160"/>
      <c r="AC103" s="1160"/>
    </row>
    <row r="104" spans="23:29">
      <c r="W104" s="1160"/>
      <c r="X104" s="1160"/>
      <c r="Y104" s="1160"/>
      <c r="Z104" s="1160"/>
      <c r="AA104" s="1160"/>
      <c r="AB104" s="1160"/>
      <c r="AC104" s="1160"/>
    </row>
    <row r="105" spans="23:29">
      <c r="W105" s="1160"/>
      <c r="X105" s="1160"/>
      <c r="Y105" s="1160"/>
      <c r="Z105" s="1160"/>
      <c r="AA105" s="1160"/>
      <c r="AB105" s="1160"/>
      <c r="AC105" s="1160"/>
    </row>
    <row r="106" spans="23:29">
      <c r="W106" s="1160"/>
      <c r="X106" s="1160"/>
      <c r="Y106" s="1160"/>
      <c r="Z106" s="1160"/>
      <c r="AA106" s="1160"/>
      <c r="AB106" s="1160"/>
      <c r="AC106" s="1160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414</v>
      </c>
      <c r="B1" s="22" t="s">
        <v>415</v>
      </c>
      <c r="C1" s="22" t="s">
        <v>416</v>
      </c>
      <c r="D1" s="23" t="s">
        <v>664</v>
      </c>
      <c r="E1" s="24" t="s">
        <v>417</v>
      </c>
      <c r="G1"/>
      <c r="I1" s="26" t="s">
        <v>665</v>
      </c>
    </row>
    <row r="2" spans="1:9" ht="18" customHeight="1">
      <c r="A2" s="1175" t="s">
        <v>418</v>
      </c>
      <c r="B2" s="1176" t="s">
        <v>419</v>
      </c>
      <c r="C2" s="27" t="s">
        <v>420</v>
      </c>
      <c r="D2" s="87">
        <v>0.6</v>
      </c>
      <c r="E2" s="28" t="s">
        <v>421</v>
      </c>
      <c r="I2" s="86">
        <v>0.3</v>
      </c>
    </row>
    <row r="3" spans="1:9" ht="18" customHeight="1">
      <c r="A3" s="1175"/>
      <c r="B3" s="1176"/>
      <c r="C3" s="27" t="s">
        <v>422</v>
      </c>
      <c r="D3" s="87">
        <v>0.5</v>
      </c>
      <c r="E3" s="28" t="s">
        <v>423</v>
      </c>
      <c r="I3" s="86">
        <v>0.4</v>
      </c>
    </row>
    <row r="4" spans="1:9" ht="18" customHeight="1">
      <c r="A4" s="1175"/>
      <c r="B4" s="1176"/>
      <c r="C4" s="27" t="s">
        <v>424</v>
      </c>
      <c r="D4" s="87">
        <v>0.4</v>
      </c>
      <c r="E4" s="28"/>
      <c r="I4" s="86">
        <v>0.5</v>
      </c>
    </row>
    <row r="5" spans="1:9" ht="18" customHeight="1">
      <c r="A5" s="1175"/>
      <c r="B5" s="1176"/>
      <c r="C5" s="27" t="s">
        <v>425</v>
      </c>
      <c r="D5" s="87">
        <v>0.5</v>
      </c>
      <c r="E5" s="28"/>
      <c r="I5" s="86">
        <v>0.6</v>
      </c>
    </row>
    <row r="6" spans="1:9" ht="18" customHeight="1">
      <c r="A6" s="1175"/>
      <c r="B6" s="1176"/>
      <c r="C6" s="27" t="s">
        <v>426</v>
      </c>
      <c r="D6" s="87">
        <v>0.9</v>
      </c>
      <c r="E6" s="29"/>
      <c r="I6" s="86">
        <v>0.7</v>
      </c>
    </row>
    <row r="7" spans="1:9" ht="18" customHeight="1">
      <c r="A7" s="1175"/>
      <c r="B7" s="1176" t="s">
        <v>427</v>
      </c>
      <c r="C7" s="27" t="s">
        <v>420</v>
      </c>
      <c r="D7" s="87">
        <v>0.5</v>
      </c>
      <c r="E7" s="28" t="s">
        <v>428</v>
      </c>
      <c r="I7" s="86">
        <v>0.8</v>
      </c>
    </row>
    <row r="8" spans="1:9" ht="18" customHeight="1">
      <c r="A8" s="1175"/>
      <c r="B8" s="1176"/>
      <c r="C8" s="27" t="s">
        <v>429</v>
      </c>
      <c r="D8" s="87">
        <v>0.4</v>
      </c>
      <c r="E8" s="28" t="s">
        <v>430</v>
      </c>
      <c r="I8" s="86">
        <v>0.9</v>
      </c>
    </row>
    <row r="9" spans="1:9" ht="18" customHeight="1">
      <c r="A9" s="1175"/>
      <c r="B9" s="1176"/>
      <c r="C9" s="27" t="s">
        <v>431</v>
      </c>
      <c r="D9" s="87">
        <v>0.3</v>
      </c>
      <c r="E9" s="28"/>
      <c r="I9" s="86" t="s">
        <v>408</v>
      </c>
    </row>
    <row r="10" spans="1:9" ht="18" customHeight="1">
      <c r="A10" s="1175"/>
      <c r="B10" s="1176"/>
      <c r="C10" s="27" t="s">
        <v>432</v>
      </c>
      <c r="D10" s="87">
        <v>0.4</v>
      </c>
      <c r="E10" s="30"/>
    </row>
    <row r="11" spans="1:9" ht="18" customHeight="1">
      <c r="A11" s="1175"/>
      <c r="B11" s="1176"/>
      <c r="C11" s="27" t="s">
        <v>433</v>
      </c>
      <c r="D11" s="87">
        <v>0.8</v>
      </c>
      <c r="E11" s="31"/>
    </row>
    <row r="12" spans="1:9" ht="33" customHeight="1">
      <c r="A12" s="32" t="s">
        <v>434</v>
      </c>
      <c r="B12" s="33" t="s">
        <v>435</v>
      </c>
      <c r="C12" s="27" t="s">
        <v>416</v>
      </c>
      <c r="D12" s="88">
        <v>0.9</v>
      </c>
      <c r="E12" s="31"/>
    </row>
    <row r="13" spans="1:9" ht="18" customHeight="1">
      <c r="A13" s="1177" t="s">
        <v>436</v>
      </c>
      <c r="B13" s="33" t="s">
        <v>437</v>
      </c>
      <c r="C13" s="34" t="s">
        <v>416</v>
      </c>
      <c r="D13" s="88">
        <v>0.5</v>
      </c>
      <c r="E13" s="31"/>
    </row>
    <row r="14" spans="1:9" ht="18" customHeight="1">
      <c r="A14" s="1178"/>
      <c r="B14" s="35" t="s">
        <v>438</v>
      </c>
      <c r="C14" s="36" t="s">
        <v>416</v>
      </c>
      <c r="D14" s="89">
        <v>0.4</v>
      </c>
      <c r="E14" s="37"/>
    </row>
    <row r="15" spans="1:9" ht="25.5" customHeight="1">
      <c r="A15" s="1179" t="s">
        <v>439</v>
      </c>
      <c r="B15" s="1179"/>
      <c r="C15" s="1179"/>
      <c r="D15" s="1179"/>
      <c r="E15" s="1179"/>
      <c r="G15" s="38"/>
    </row>
    <row r="16" spans="1:9" ht="18.75" customHeight="1">
      <c r="A16" s="1166" t="s">
        <v>440</v>
      </c>
      <c r="B16" s="1167"/>
      <c r="C16" s="1167"/>
      <c r="D16" s="1167"/>
      <c r="E16" s="1168"/>
    </row>
    <row r="17" spans="1:5" ht="18.75" customHeight="1">
      <c r="A17" s="1169"/>
      <c r="B17" s="1170"/>
      <c r="C17" s="1170"/>
      <c r="D17" s="1170"/>
      <c r="E17" s="1171"/>
    </row>
    <row r="18" spans="1:5" ht="18.75" customHeight="1">
      <c r="A18" s="1169"/>
      <c r="B18" s="1170"/>
      <c r="C18" s="1170"/>
      <c r="D18" s="1170"/>
      <c r="E18" s="1171"/>
    </row>
    <row r="19" spans="1:5" ht="18.75" customHeight="1">
      <c r="A19" s="1169"/>
      <c r="B19" s="1170"/>
      <c r="C19" s="1170"/>
      <c r="D19" s="1170"/>
      <c r="E19" s="1171"/>
    </row>
    <row r="20" spans="1:5" ht="18.75" customHeight="1">
      <c r="A20" s="1172"/>
      <c r="B20" s="1173"/>
      <c r="C20" s="1173"/>
      <c r="D20" s="1173"/>
      <c r="E20" s="1174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CE26"/>
  <sheetViews>
    <sheetView workbookViewId="0">
      <selection activeCell="CK26" sqref="CK26"/>
    </sheetView>
  </sheetViews>
  <sheetFormatPr defaultColWidth="1.875" defaultRowHeight="16.5"/>
  <cols>
    <col min="12" max="12" width="3.5" bestFit="1" customWidth="1"/>
    <col min="14" max="14" width="3.5" bestFit="1" customWidth="1"/>
    <col min="16" max="16" width="3.5" bestFit="1" customWidth="1"/>
    <col min="18" max="18" width="4.5" bestFit="1" customWidth="1"/>
    <col min="20" max="20" width="4.5" bestFit="1" customWidth="1"/>
    <col min="22" max="22" width="4.5" bestFit="1" customWidth="1"/>
    <col min="24" max="24" width="4.5" bestFit="1" customWidth="1"/>
    <col min="27" max="44" width="1.875" customWidth="1"/>
  </cols>
  <sheetData>
    <row r="2" spans="2:83">
      <c r="B2" t="s">
        <v>901</v>
      </c>
      <c r="J2" s="1180" t="s">
        <v>793</v>
      </c>
      <c r="K2" s="1181"/>
      <c r="L2" s="1180" t="s">
        <v>794</v>
      </c>
      <c r="M2" s="1181"/>
      <c r="N2" s="1180" t="s">
        <v>876</v>
      </c>
      <c r="O2" s="1181"/>
      <c r="P2" s="1180" t="s">
        <v>877</v>
      </c>
      <c r="Q2" s="1181"/>
      <c r="R2" s="1180" t="s">
        <v>878</v>
      </c>
      <c r="S2" s="1181"/>
      <c r="T2" s="1180" t="s">
        <v>879</v>
      </c>
      <c r="U2" s="1181"/>
      <c r="V2" s="1180" t="s">
        <v>880</v>
      </c>
      <c r="W2" s="1181"/>
      <c r="X2" s="1180" t="s">
        <v>795</v>
      </c>
      <c r="Y2" s="1181"/>
      <c r="AC2" s="192"/>
      <c r="AE2" s="1180" t="s">
        <v>793</v>
      </c>
      <c r="AF2" s="1181"/>
      <c r="AG2" s="1182" t="s">
        <v>794</v>
      </c>
      <c r="AH2" s="1183"/>
      <c r="AI2" s="1182" t="s">
        <v>876</v>
      </c>
      <c r="AJ2" s="1183"/>
      <c r="AK2" s="1182" t="s">
        <v>877</v>
      </c>
      <c r="AL2" s="1183"/>
      <c r="AM2" s="1182" t="s">
        <v>878</v>
      </c>
      <c r="AN2" s="1183"/>
      <c r="AO2" s="1182" t="s">
        <v>879</v>
      </c>
      <c r="AP2" s="1183"/>
      <c r="AQ2" s="1182" t="s">
        <v>880</v>
      </c>
      <c r="AR2" s="1183"/>
    </row>
    <row r="3" spans="2:83">
      <c r="L3">
        <v>50</v>
      </c>
      <c r="N3">
        <v>76</v>
      </c>
      <c r="P3">
        <v>96</v>
      </c>
      <c r="R3">
        <v>123</v>
      </c>
      <c r="T3">
        <v>151</v>
      </c>
      <c r="V3">
        <v>190</v>
      </c>
      <c r="X3">
        <v>192</v>
      </c>
    </row>
    <row r="5" spans="2:83">
      <c r="I5" s="191"/>
      <c r="J5" s="1184" t="s">
        <v>793</v>
      </c>
      <c r="K5" s="1185"/>
      <c r="L5" s="1184" t="s">
        <v>794</v>
      </c>
      <c r="M5" s="1185"/>
      <c r="N5" s="1184" t="s">
        <v>876</v>
      </c>
      <c r="O5" s="1185"/>
      <c r="P5" s="1184" t="s">
        <v>877</v>
      </c>
      <c r="Q5" s="1185"/>
      <c r="R5" s="1184" t="s">
        <v>878</v>
      </c>
      <c r="S5" s="1185"/>
      <c r="T5" s="1184" t="s">
        <v>879</v>
      </c>
      <c r="U5" s="1185"/>
      <c r="V5" s="1184" t="s">
        <v>880</v>
      </c>
      <c r="W5" s="1185"/>
      <c r="X5" s="1184" t="s">
        <v>795</v>
      </c>
      <c r="Y5" s="1186"/>
      <c r="Z5" s="191"/>
      <c r="AE5" s="1182" t="s">
        <v>793</v>
      </c>
      <c r="AF5" s="1183"/>
      <c r="AG5" s="1180" t="s">
        <v>794</v>
      </c>
      <c r="AH5" s="1181"/>
      <c r="AI5" s="1182" t="s">
        <v>876</v>
      </c>
      <c r="AJ5" s="1183"/>
      <c r="AK5" s="1182" t="s">
        <v>877</v>
      </c>
      <c r="AL5" s="1183"/>
      <c r="AM5" s="1182" t="s">
        <v>878</v>
      </c>
      <c r="AN5" s="1183"/>
      <c r="AO5" s="1182" t="s">
        <v>879</v>
      </c>
      <c r="AP5" s="1183"/>
      <c r="AQ5" s="1182" t="s">
        <v>880</v>
      </c>
      <c r="AR5" s="1183"/>
    </row>
    <row r="6" spans="2:83">
      <c r="L6">
        <v>50</v>
      </c>
      <c r="N6">
        <v>76</v>
      </c>
      <c r="P6">
        <v>96</v>
      </c>
      <c r="R6">
        <v>123</v>
      </c>
      <c r="T6">
        <v>151</v>
      </c>
      <c r="V6">
        <v>190</v>
      </c>
    </row>
    <row r="9" spans="2:83">
      <c r="G9" s="193"/>
      <c r="I9" s="191"/>
      <c r="J9" s="1184" t="s">
        <v>782</v>
      </c>
      <c r="K9" s="1185"/>
      <c r="L9" s="1184" t="s">
        <v>794</v>
      </c>
      <c r="M9" s="1185"/>
      <c r="N9" s="1184" t="s">
        <v>876</v>
      </c>
      <c r="O9" s="1185"/>
      <c r="P9" s="1184" t="s">
        <v>877</v>
      </c>
      <c r="Q9" s="1185"/>
      <c r="R9" s="1184" t="s">
        <v>878</v>
      </c>
      <c r="S9" s="1185"/>
      <c r="T9" s="1184" t="s">
        <v>879</v>
      </c>
      <c r="U9" s="1185"/>
      <c r="V9" s="1184" t="s">
        <v>880</v>
      </c>
      <c r="W9" s="1185"/>
      <c r="X9" s="1184" t="s">
        <v>795</v>
      </c>
      <c r="Y9" s="1186"/>
      <c r="AE9" s="1182" t="s">
        <v>793</v>
      </c>
      <c r="AF9" s="1183"/>
      <c r="AG9" s="1182" t="s">
        <v>794</v>
      </c>
      <c r="AH9" s="1183"/>
      <c r="AI9" s="1180" t="s">
        <v>876</v>
      </c>
      <c r="AJ9" s="1181"/>
      <c r="AK9" s="1182" t="s">
        <v>877</v>
      </c>
      <c r="AL9" s="1183"/>
      <c r="AM9" s="1182" t="s">
        <v>878</v>
      </c>
      <c r="AN9" s="1183"/>
      <c r="AO9" s="1182" t="s">
        <v>879</v>
      </c>
      <c r="AP9" s="1183"/>
      <c r="AQ9" s="1182" t="s">
        <v>880</v>
      </c>
      <c r="AR9" s="1183"/>
    </row>
    <row r="10" spans="2:83">
      <c r="L10">
        <v>30</v>
      </c>
      <c r="N10">
        <v>67</v>
      </c>
      <c r="P10">
        <v>97</v>
      </c>
      <c r="R10">
        <v>123</v>
      </c>
      <c r="T10">
        <v>155</v>
      </c>
      <c r="V10">
        <v>190</v>
      </c>
    </row>
    <row r="13" spans="2:83">
      <c r="G13" s="193"/>
      <c r="I13" s="191"/>
      <c r="J13" s="1184" t="s">
        <v>782</v>
      </c>
      <c r="K13" s="1185"/>
      <c r="L13" s="1184" t="s">
        <v>794</v>
      </c>
      <c r="M13" s="1185"/>
      <c r="N13" s="1184" t="s">
        <v>876</v>
      </c>
      <c r="O13" s="1185"/>
      <c r="P13" s="1184" t="s">
        <v>877</v>
      </c>
      <c r="Q13" s="1185"/>
      <c r="R13" s="1184" t="s">
        <v>878</v>
      </c>
      <c r="S13" s="1185"/>
      <c r="T13" s="1184" t="s">
        <v>879</v>
      </c>
      <c r="U13" s="1185"/>
      <c r="V13" s="1184" t="s">
        <v>880</v>
      </c>
      <c r="W13" s="1185"/>
      <c r="X13" s="1184" t="s">
        <v>795</v>
      </c>
      <c r="Y13" s="1186"/>
      <c r="AE13" s="1182" t="s">
        <v>793</v>
      </c>
      <c r="AF13" s="1183"/>
      <c r="AG13" s="1182" t="s">
        <v>794</v>
      </c>
      <c r="AH13" s="1183"/>
      <c r="AI13" s="1182" t="s">
        <v>876</v>
      </c>
      <c r="AJ13" s="1183"/>
      <c r="AK13" s="1180" t="s">
        <v>877</v>
      </c>
      <c r="AL13" s="1181"/>
      <c r="AM13" s="1182" t="s">
        <v>878</v>
      </c>
      <c r="AN13" s="1183"/>
      <c r="AO13" s="1182" t="s">
        <v>879</v>
      </c>
      <c r="AP13" s="1183"/>
      <c r="AQ13" s="1182" t="s">
        <v>880</v>
      </c>
      <c r="AR13" s="1183"/>
    </row>
    <row r="14" spans="2:83">
      <c r="L14">
        <v>30</v>
      </c>
      <c r="N14">
        <v>67</v>
      </c>
      <c r="P14">
        <v>97</v>
      </c>
      <c r="R14">
        <v>123</v>
      </c>
      <c r="T14">
        <v>155</v>
      </c>
      <c r="V14">
        <v>190</v>
      </c>
      <c r="CE14" s="193"/>
    </row>
    <row r="17" spans="7:83">
      <c r="G17" s="193"/>
      <c r="I17" s="191"/>
      <c r="J17" s="1184" t="s">
        <v>782</v>
      </c>
      <c r="K17" s="1185"/>
      <c r="L17" s="1184" t="s">
        <v>794</v>
      </c>
      <c r="M17" s="1185"/>
      <c r="N17" s="1184" t="s">
        <v>876</v>
      </c>
      <c r="O17" s="1185"/>
      <c r="P17" s="1184" t="s">
        <v>877</v>
      </c>
      <c r="Q17" s="1185"/>
      <c r="R17" s="1184" t="s">
        <v>878</v>
      </c>
      <c r="S17" s="1185"/>
      <c r="T17" s="1184" t="s">
        <v>879</v>
      </c>
      <c r="U17" s="1185"/>
      <c r="V17" s="1184" t="s">
        <v>880</v>
      </c>
      <c r="W17" s="1185"/>
      <c r="X17" s="1184" t="s">
        <v>795</v>
      </c>
      <c r="Y17" s="1186"/>
      <c r="AE17" s="1182" t="s">
        <v>793</v>
      </c>
      <c r="AF17" s="1183"/>
      <c r="AG17" s="1182" t="s">
        <v>794</v>
      </c>
      <c r="AH17" s="1183"/>
      <c r="AI17" s="1182" t="s">
        <v>876</v>
      </c>
      <c r="AJ17" s="1183"/>
      <c r="AK17" s="1182" t="s">
        <v>877</v>
      </c>
      <c r="AL17" s="1183"/>
      <c r="AM17" s="1180" t="s">
        <v>878</v>
      </c>
      <c r="AN17" s="1181"/>
      <c r="AO17" s="1182" t="s">
        <v>879</v>
      </c>
      <c r="AP17" s="1183"/>
      <c r="AQ17" s="1182" t="s">
        <v>880</v>
      </c>
      <c r="AR17" s="1183"/>
    </row>
    <row r="18" spans="7:83">
      <c r="L18">
        <v>30</v>
      </c>
      <c r="N18">
        <v>67</v>
      </c>
      <c r="P18">
        <v>83</v>
      </c>
      <c r="R18">
        <v>109</v>
      </c>
      <c r="T18">
        <v>155</v>
      </c>
      <c r="V18">
        <v>190</v>
      </c>
      <c r="CE18" s="193"/>
    </row>
    <row r="21" spans="7:83">
      <c r="I21" s="191"/>
      <c r="J21" s="1184" t="s">
        <v>782</v>
      </c>
      <c r="K21" s="1185"/>
      <c r="L21" s="1184" t="s">
        <v>794</v>
      </c>
      <c r="M21" s="1185"/>
      <c r="N21" s="1184" t="s">
        <v>876</v>
      </c>
      <c r="O21" s="1185"/>
      <c r="P21" s="1184" t="s">
        <v>877</v>
      </c>
      <c r="Q21" s="1185"/>
      <c r="R21" s="1184" t="s">
        <v>878</v>
      </c>
      <c r="S21" s="1185"/>
      <c r="T21" s="1184" t="s">
        <v>879</v>
      </c>
      <c r="U21" s="1185"/>
      <c r="V21" s="1184" t="s">
        <v>880</v>
      </c>
      <c r="W21" s="1185"/>
      <c r="X21" s="1184" t="s">
        <v>795</v>
      </c>
      <c r="Y21" s="1186"/>
      <c r="AE21" s="1182" t="s">
        <v>793</v>
      </c>
      <c r="AF21" s="1183"/>
      <c r="AG21" s="1182" t="s">
        <v>794</v>
      </c>
      <c r="AH21" s="1183"/>
      <c r="AI21" s="1182" t="s">
        <v>876</v>
      </c>
      <c r="AJ21" s="1183"/>
      <c r="AK21" s="1182" t="s">
        <v>877</v>
      </c>
      <c r="AL21" s="1183"/>
      <c r="AM21" s="1182" t="s">
        <v>878</v>
      </c>
      <c r="AN21" s="1183"/>
      <c r="AO21" s="1180" t="s">
        <v>879</v>
      </c>
      <c r="AP21" s="1181"/>
      <c r="AQ21" s="1182" t="s">
        <v>880</v>
      </c>
      <c r="AR21" s="1183"/>
    </row>
    <row r="22" spans="7:83">
      <c r="L22">
        <v>30</v>
      </c>
      <c r="N22">
        <v>67</v>
      </c>
      <c r="P22">
        <v>83</v>
      </c>
      <c r="R22">
        <v>109</v>
      </c>
      <c r="T22">
        <v>138</v>
      </c>
      <c r="V22">
        <v>190</v>
      </c>
      <c r="CE22" s="193"/>
    </row>
    <row r="25" spans="7:83">
      <c r="I25" s="75"/>
      <c r="J25" s="1184" t="s">
        <v>793</v>
      </c>
      <c r="K25" s="1185"/>
      <c r="L25" s="1184" t="s">
        <v>794</v>
      </c>
      <c r="M25" s="1185"/>
      <c r="N25" s="1184" t="s">
        <v>876</v>
      </c>
      <c r="O25" s="1185"/>
      <c r="P25" s="1184" t="s">
        <v>877</v>
      </c>
      <c r="Q25" s="1185"/>
      <c r="R25" s="1184" t="s">
        <v>878</v>
      </c>
      <c r="S25" s="1185"/>
      <c r="T25" s="1184" t="s">
        <v>879</v>
      </c>
      <c r="U25" s="1185"/>
      <c r="V25" s="1184" t="s">
        <v>880</v>
      </c>
      <c r="W25" s="1185"/>
      <c r="X25" s="1184" t="s">
        <v>795</v>
      </c>
      <c r="Y25" s="1186"/>
      <c r="AE25" s="1182" t="s">
        <v>793</v>
      </c>
      <c r="AF25" s="1183"/>
      <c r="AG25" s="1182" t="s">
        <v>794</v>
      </c>
      <c r="AH25" s="1183"/>
      <c r="AI25" s="1182" t="s">
        <v>876</v>
      </c>
      <c r="AJ25" s="1183"/>
      <c r="AK25" s="1182" t="s">
        <v>877</v>
      </c>
      <c r="AL25" s="1183"/>
      <c r="AM25" s="1182" t="s">
        <v>878</v>
      </c>
      <c r="AN25" s="1183"/>
      <c r="AO25" s="1182" t="s">
        <v>879</v>
      </c>
      <c r="AP25" s="1183"/>
      <c r="AQ25" s="1180" t="s">
        <v>880</v>
      </c>
      <c r="AR25" s="1181"/>
    </row>
    <row r="26" spans="7:83">
      <c r="L26">
        <v>30</v>
      </c>
      <c r="N26">
        <v>67</v>
      </c>
      <c r="P26">
        <v>83</v>
      </c>
      <c r="R26">
        <v>109</v>
      </c>
      <c r="T26">
        <v>138</v>
      </c>
      <c r="V26">
        <v>190</v>
      </c>
    </row>
  </sheetData>
  <mergeCells count="105">
    <mergeCell ref="V2:W2"/>
    <mergeCell ref="X2:Y2"/>
    <mergeCell ref="J2:K2"/>
    <mergeCell ref="L2:M2"/>
    <mergeCell ref="N2:O2"/>
    <mergeCell ref="P2:Q2"/>
    <mergeCell ref="R2:S2"/>
    <mergeCell ref="T2:U2"/>
    <mergeCell ref="V5:W5"/>
    <mergeCell ref="X5:Y5"/>
    <mergeCell ref="J9:K9"/>
    <mergeCell ref="L9:M9"/>
    <mergeCell ref="N9:O9"/>
    <mergeCell ref="P9:Q9"/>
    <mergeCell ref="R9:S9"/>
    <mergeCell ref="T9:U9"/>
    <mergeCell ref="V9:W9"/>
    <mergeCell ref="X9:Y9"/>
    <mergeCell ref="J5:K5"/>
    <mergeCell ref="L5:M5"/>
    <mergeCell ref="N5:O5"/>
    <mergeCell ref="P5:Q5"/>
    <mergeCell ref="R5:S5"/>
    <mergeCell ref="T5:U5"/>
    <mergeCell ref="V13:W13"/>
    <mergeCell ref="X13:Y13"/>
    <mergeCell ref="J17:K17"/>
    <mergeCell ref="L17:M17"/>
    <mergeCell ref="N17:O17"/>
    <mergeCell ref="P17:Q17"/>
    <mergeCell ref="R17:S17"/>
    <mergeCell ref="T17:U17"/>
    <mergeCell ref="V17:W17"/>
    <mergeCell ref="X17:Y17"/>
    <mergeCell ref="J13:K13"/>
    <mergeCell ref="L13:M13"/>
    <mergeCell ref="N13:O13"/>
    <mergeCell ref="P13:Q13"/>
    <mergeCell ref="R13:S13"/>
    <mergeCell ref="T13:U13"/>
    <mergeCell ref="V21:W21"/>
    <mergeCell ref="X21:Y21"/>
    <mergeCell ref="J25:K25"/>
    <mergeCell ref="L25:M25"/>
    <mergeCell ref="N25:O25"/>
    <mergeCell ref="P25:Q25"/>
    <mergeCell ref="R25:S25"/>
    <mergeCell ref="T25:U25"/>
    <mergeCell ref="V25:W25"/>
    <mergeCell ref="X25:Y25"/>
    <mergeCell ref="J21:K21"/>
    <mergeCell ref="L21:M21"/>
    <mergeCell ref="N21:O21"/>
    <mergeCell ref="P21:Q21"/>
    <mergeCell ref="R21:S21"/>
    <mergeCell ref="T21:U21"/>
    <mergeCell ref="AQ2:AR2"/>
    <mergeCell ref="AE5:AF5"/>
    <mergeCell ref="AG5:AH5"/>
    <mergeCell ref="AI5:AJ5"/>
    <mergeCell ref="AK5:AL5"/>
    <mergeCell ref="AM5:AN5"/>
    <mergeCell ref="AO5:AP5"/>
    <mergeCell ref="AQ5:AR5"/>
    <mergeCell ref="AE2:AF2"/>
    <mergeCell ref="AG2:AH2"/>
    <mergeCell ref="AI2:AJ2"/>
    <mergeCell ref="AK2:AL2"/>
    <mergeCell ref="AM2:AN2"/>
    <mergeCell ref="AO2:AP2"/>
    <mergeCell ref="AQ9:AR9"/>
    <mergeCell ref="AE13:AF13"/>
    <mergeCell ref="AG13:AH13"/>
    <mergeCell ref="AI13:AJ13"/>
    <mergeCell ref="AK13:AL13"/>
    <mergeCell ref="AM13:AN13"/>
    <mergeCell ref="AO13:AP13"/>
    <mergeCell ref="AQ13:AR13"/>
    <mergeCell ref="AE9:AF9"/>
    <mergeCell ref="AG9:AH9"/>
    <mergeCell ref="AI9:AJ9"/>
    <mergeCell ref="AK9:AL9"/>
    <mergeCell ref="AM9:AN9"/>
    <mergeCell ref="AO9:AP9"/>
    <mergeCell ref="AQ25:AR25"/>
    <mergeCell ref="AE25:AF25"/>
    <mergeCell ref="AG25:AH25"/>
    <mergeCell ref="AI25:AJ25"/>
    <mergeCell ref="AK25:AL25"/>
    <mergeCell ref="AM25:AN25"/>
    <mergeCell ref="AO25:AP25"/>
    <mergeCell ref="AQ17:AR17"/>
    <mergeCell ref="AE21:AF21"/>
    <mergeCell ref="AG21:AH21"/>
    <mergeCell ref="AI21:AJ21"/>
    <mergeCell ref="AK21:AL21"/>
    <mergeCell ref="AM21:AN21"/>
    <mergeCell ref="AO21:AP21"/>
    <mergeCell ref="AQ21:AR21"/>
    <mergeCell ref="AE17:AF17"/>
    <mergeCell ref="AG17:AH17"/>
    <mergeCell ref="AI17:AJ17"/>
    <mergeCell ref="AK17:AL17"/>
    <mergeCell ref="AM17:AN17"/>
    <mergeCell ref="AO17:AP17"/>
  </mergeCells>
  <phoneticPr fontId="4" type="noConversion"/>
  <hyperlinks>
    <hyperlink ref="J2:K2" location="표준임대차계약서!AZ1" display="1쪽"/>
    <hyperlink ref="L2:M2" location="표준임대차계약서!AZ50" display="2쪽"/>
    <hyperlink ref="N2:O2" location="표준임대차계약서!AZ76" display="3쪽"/>
    <hyperlink ref="P2:Q2" location="표준임대차계약서!AZ96" display="4쪽"/>
    <hyperlink ref="R2:S2" location="표준임대차계약서!AZ123" display="5쪽"/>
    <hyperlink ref="T2:U2" location="표준임대차계약서!AZ151" display="6쪽"/>
    <hyperlink ref="X2:Y2" location="표준임대차계약서!AZ192" display="맨끝"/>
    <hyperlink ref="V2:W2" location="표준임대차계약서!AZ190" display="별지"/>
    <hyperlink ref="J5:K5" location="표준임대차계약서!AZ1" display="1쪽"/>
    <hyperlink ref="L5:M5" location="표준임대차계약서!AZ50" display="2쪽"/>
    <hyperlink ref="N5:O5" location="표준임대차계약서!AZ76" display="3쪽"/>
    <hyperlink ref="P5:Q5" location="표준임대차계약서!AZ96" display="4쪽"/>
    <hyperlink ref="R5:S5" location="표준임대차계약서!AZ123" display="5쪽"/>
    <hyperlink ref="T5:U5" location="표준임대차계약서!AZ151" display="6쪽"/>
    <hyperlink ref="X5:Y5" location="표준임대차계약서!AZ192" display="맨끝"/>
    <hyperlink ref="V5:W5" location="표준임대차계약서!AZ190" display="별지"/>
    <hyperlink ref="T9:U9" location="표준임대차계약서!AZ155" display="6쪽"/>
    <hyperlink ref="R9:S9" location="표준임대차계약서!AZ123" display="5쪽"/>
    <hyperlink ref="P9:Q9" location="표준임대차계약서!AZ97" display="4쪽"/>
    <hyperlink ref="N9:O9" location="표준임대차계약서!AZ67" display="3쪽"/>
    <hyperlink ref="L9:M9" location="표준임대차계약서!AZ30" display="2쪽"/>
    <hyperlink ref="J9:K9" location="표준임대차계약서!AZ1" display="1쪽"/>
    <hyperlink ref="X9:Y9" location="표준임대차계약서!AZ192" display="맨끝"/>
    <hyperlink ref="V9:W9" location="표준임대차계약서!AZ190" display="별지"/>
    <hyperlink ref="N13:O13" location="표준임대차계약서!AZ67" display="3쪽"/>
    <hyperlink ref="L13:M13" location="표준임대차계약서!AZ30" display="2쪽"/>
    <hyperlink ref="J13:K13" location="표준임대차계약서!AZ1" display="1쪽"/>
    <hyperlink ref="T13:U13" location="표준임대차계약서!AZ155" display="6쪽"/>
    <hyperlink ref="R13:S13" location="표준임대차계약서!AZ123" display="5쪽"/>
    <hyperlink ref="P13:Q13" location="표준임대차계약서!AZ97" display="4쪽"/>
    <hyperlink ref="X13:Y13" location="표준임대차계약서!AZ192" display="맨끝"/>
    <hyperlink ref="V13:W13" location="표준임대차계약서!AZ190" display="별지"/>
    <hyperlink ref="T17:U17" location="표준임대차계약서!AZ155" display="6쪽"/>
    <hyperlink ref="R17:S17" location="표준임대차계약서!AZ109" display="5쪽"/>
    <hyperlink ref="P17:Q17" location="표준임대차계약서!AZ83" display="4쪽"/>
    <hyperlink ref="N17:O17" location="표준임대차계약서!AZ67" display="3쪽"/>
    <hyperlink ref="L17:M17" location="표준임대차계약서!AZ30" display="2쪽"/>
    <hyperlink ref="J17:K17" location="표준임대차계약서!AZ1" display="1쪽"/>
    <hyperlink ref="X17:Y17" location="표준임대차계약서!AZ192" display="맨끝"/>
    <hyperlink ref="V17:W17" location="표준임대차계약서!AZ190" display="별지"/>
    <hyperlink ref="T21:U21" location="표준임대차계약서!AZ138" display="6쪽"/>
    <hyperlink ref="R21:S21" location="표준임대차계약서!AZ109" display="5쪽"/>
    <hyperlink ref="P21:Q21" location="표준임대차계약서!AZ83" display="4쪽"/>
    <hyperlink ref="N21:O21" location="표준임대차계약서!AZ67" display="3쪽"/>
    <hyperlink ref="L21:M21" location="표준임대차계약서!AZ30" display="2쪽"/>
    <hyperlink ref="J21:K21" location="표준임대차계약서!AZ1" display="1쪽"/>
    <hyperlink ref="X21:Y21" location="표준임대차계약서!AZ192" display="맨끝"/>
    <hyperlink ref="V21:W21" location="표준임대차계약서!AZ190" display="별지"/>
    <hyperlink ref="X25:Y25" location="표준임대차계약서!AZ192" display="맨끝"/>
    <hyperlink ref="V25:W25" location="표준임대차계약서!AZ190" display="별지"/>
    <hyperlink ref="T25:U25" location="표준임대차계약서!AZ138" display="6쪽"/>
    <hyperlink ref="R25:S25" location="표준임대차계약서!AZ109" display="5쪽"/>
    <hyperlink ref="P25:Q25" location="표준임대차계약서!AZ83" display="4쪽"/>
    <hyperlink ref="N25:O25" location="표준임대차계약서!AZ67" display="3쪽"/>
    <hyperlink ref="L25:M25" location="표준임대차계약서!AZ30" display="2쪽"/>
    <hyperlink ref="J25:K25" location="표준임대차계약서!AZ1" display="1쪽"/>
    <hyperlink ref="AE2:AF2" location="표준임대차계약서!AZ1" display="1쪽"/>
    <hyperlink ref="AG2:AH2" location="표준임대차계약서!AZ50" display="2쪽"/>
    <hyperlink ref="AI2:AJ2" location="표준임대차계약서!AZ76" display="3쪽"/>
    <hyperlink ref="AK2:AL2" location="표준임대차계약서!AZ96" display="4쪽"/>
    <hyperlink ref="AM2:AN2" location="표준임대차계약서!AZ123" display="5쪽"/>
    <hyperlink ref="AO2:AP2" location="표준임대차계약서!AZ151" display="6쪽"/>
    <hyperlink ref="AQ2:AR2" location="표준임대차계약서!AZ190" display="별지"/>
    <hyperlink ref="AE5:AF5" location="표준임대차계약서!AZ1" display="1쪽"/>
    <hyperlink ref="AG5:AH5" location="표준임대차계약서!AZ50" display="2쪽"/>
    <hyperlink ref="AI5:AJ5" location="표준임대차계약서!AZ76" display="3쪽"/>
    <hyperlink ref="AK5:AL5" location="표준임대차계약서!AZ96" display="4쪽"/>
    <hyperlink ref="AM5:AN5" location="표준임대차계약서!AZ123" display="5쪽"/>
    <hyperlink ref="AO5:AP5" location="표준임대차계약서!AZ151" display="6쪽"/>
    <hyperlink ref="AQ5:AR5" location="표준임대차계약서!AZ190" display="별지"/>
    <hyperlink ref="AE9:AF9" location="표준임대차계약서!AZ1" display="1쪽"/>
    <hyperlink ref="AG9:AH9" location="표준임대차계약서!AZ50" display="2쪽"/>
    <hyperlink ref="AI9:AJ9" location="표준임대차계약서!AZ76" display="3쪽"/>
    <hyperlink ref="AK9:AL9" location="표준임대차계약서!AZ96" display="4쪽"/>
    <hyperlink ref="AM9:AN9" location="표준임대차계약서!AZ123" display="5쪽"/>
    <hyperlink ref="AO9:AP9" location="표준임대차계약서!AZ151" display="6쪽"/>
    <hyperlink ref="AQ9:AR9" location="표준임대차계약서!AZ190" display="별지"/>
    <hyperlink ref="AE13:AF13" location="표준임대차계약서!AZ1" display="1쪽"/>
    <hyperlink ref="AG13:AH13" location="표준임대차계약서!AZ50" display="2쪽"/>
    <hyperlink ref="AI13:AJ13" location="표준임대차계약서!AZ76" display="3쪽"/>
    <hyperlink ref="AK13:AL13" location="표준임대차계약서!AZ96" display="4쪽"/>
    <hyperlink ref="AM13:AN13" location="표준임대차계약서!AZ123" display="5쪽"/>
    <hyperlink ref="AO13:AP13" location="표준임대차계약서!AZ151" display="6쪽"/>
    <hyperlink ref="AQ13:AR13" location="표준임대차계약서!AZ190" display="별지"/>
    <hyperlink ref="AE17:AF17" location="표준임대차계약서!AZ1" display="1쪽"/>
    <hyperlink ref="AG17:AH17" location="표준임대차계약서!AZ50" display="2쪽"/>
    <hyperlink ref="AI17:AJ17" location="표준임대차계약서!AZ76" display="3쪽"/>
    <hyperlink ref="AK17:AL17" location="표준임대차계약서!AZ96" display="4쪽"/>
    <hyperlink ref="AM17:AN17" location="표준임대차계약서!AZ123" display="5쪽"/>
    <hyperlink ref="AO17:AP17" location="표준임대차계약서!AZ151" display="6쪽"/>
    <hyperlink ref="AQ17:AR17" location="표준임대차계약서!AZ190" display="별지"/>
    <hyperlink ref="AE21:AF21" location="표준임대차계약서!AZ1" display="1쪽"/>
    <hyperlink ref="AG21:AH21" location="표준임대차계약서!AZ50" display="2쪽"/>
    <hyperlink ref="AI21:AJ21" location="표준임대차계약서!AZ76" display="3쪽"/>
    <hyperlink ref="AK21:AL21" location="표준임대차계약서!AZ96" display="4쪽"/>
    <hyperlink ref="AM21:AN21" location="표준임대차계약서!AZ123" display="5쪽"/>
    <hyperlink ref="AO21:AP21" location="표준임대차계약서!AZ151" display="6쪽"/>
    <hyperlink ref="AQ21:AR21" location="표준임대차계약서!AZ190" display="별지"/>
    <hyperlink ref="AE25:AF25" location="표준임대차계약서!AZ1" display="1쪽"/>
    <hyperlink ref="AG25:AH25" location="표준임대차계약서!AZ50" display="2쪽"/>
    <hyperlink ref="AI25:AJ25" location="표준임대차계약서!AZ76" display="3쪽"/>
    <hyperlink ref="AK25:AL25" location="표준임대차계약서!AZ96" display="4쪽"/>
    <hyperlink ref="AM25:AN25" location="표준임대차계약서!AZ123" display="5쪽"/>
    <hyperlink ref="AO25:AP25" location="표준임대차계약서!AZ151" display="6쪽"/>
    <hyperlink ref="AQ25:AR25" location="표준임대차계약서!AZ190" display="별지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>
      <selection activeCell="CK26" sqref="CK2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441</v>
      </c>
      <c r="D2" s="46" t="s">
        <v>442</v>
      </c>
      <c r="E2" s="46" t="s">
        <v>443</v>
      </c>
      <c r="F2" s="47"/>
      <c r="G2" s="47"/>
      <c r="H2" s="47"/>
      <c r="I2" s="47"/>
      <c r="J2" s="47"/>
    </row>
    <row r="3" spans="3:25" ht="29.25" customHeight="1"/>
    <row r="5" spans="3:25">
      <c r="Y5" t="s">
        <v>783</v>
      </c>
    </row>
    <row r="7" spans="3:25">
      <c r="Y7" t="s">
        <v>784</v>
      </c>
    </row>
    <row r="9" spans="3:25">
      <c r="Y9" t="s">
        <v>785</v>
      </c>
    </row>
    <row r="10" spans="3:25">
      <c r="F10" s="48"/>
    </row>
    <row r="11" spans="3:25">
      <c r="Y11" t="s">
        <v>786</v>
      </c>
    </row>
    <row r="13" spans="3:25">
      <c r="Y13" t="s">
        <v>787</v>
      </c>
    </row>
    <row r="29" spans="2:2">
      <c r="B29" t="s">
        <v>444</v>
      </c>
    </row>
    <row r="33" spans="2:15">
      <c r="B33" s="1187" t="s">
        <v>445</v>
      </c>
      <c r="C33" s="1188"/>
      <c r="D33" s="1188"/>
      <c r="E33" s="1188"/>
      <c r="F33" s="1188"/>
      <c r="G33" s="1189"/>
      <c r="J33" s="1187" t="s">
        <v>592</v>
      </c>
      <c r="K33" s="1188"/>
      <c r="L33" s="1188"/>
      <c r="M33" s="1188"/>
      <c r="N33" s="1188"/>
      <c r="O33" s="1189"/>
    </row>
    <row r="34" spans="2:15" ht="22.5" customHeight="1">
      <c r="B34" s="49" t="s">
        <v>446</v>
      </c>
      <c r="C34" s="50" t="s">
        <v>447</v>
      </c>
      <c r="D34" s="50" t="s">
        <v>448</v>
      </c>
      <c r="E34" s="50" t="s">
        <v>449</v>
      </c>
      <c r="F34" s="50" t="s">
        <v>450</v>
      </c>
      <c r="G34" s="50" t="s">
        <v>451</v>
      </c>
      <c r="J34" s="49" t="s">
        <v>593</v>
      </c>
      <c r="K34" s="50" t="s">
        <v>594</v>
      </c>
      <c r="L34" s="50" t="s">
        <v>595</v>
      </c>
      <c r="M34" s="50" t="s">
        <v>596</v>
      </c>
      <c r="N34" s="50" t="s">
        <v>597</v>
      </c>
      <c r="O34" s="50" t="s">
        <v>598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187" t="s">
        <v>452</v>
      </c>
      <c r="C36" s="1188"/>
      <c r="D36" s="1188"/>
      <c r="E36" s="1188"/>
      <c r="F36" s="1188"/>
      <c r="G36" s="1189"/>
      <c r="J36" s="1187" t="s">
        <v>599</v>
      </c>
      <c r="K36" s="1188"/>
      <c r="L36" s="1188"/>
      <c r="M36" s="1188"/>
      <c r="N36" s="1188"/>
      <c r="O36" s="1189"/>
    </row>
    <row r="37" spans="2:15" ht="22.5" customHeight="1">
      <c r="B37" s="50" t="s">
        <v>3</v>
      </c>
      <c r="C37" s="49" t="s">
        <v>447</v>
      </c>
      <c r="D37" s="50" t="s">
        <v>448</v>
      </c>
      <c r="E37" s="50" t="s">
        <v>449</v>
      </c>
      <c r="F37" s="50" t="s">
        <v>450</v>
      </c>
      <c r="G37" s="50" t="s">
        <v>451</v>
      </c>
      <c r="J37" s="50" t="s">
        <v>600</v>
      </c>
      <c r="K37" s="49" t="s">
        <v>601</v>
      </c>
      <c r="L37" s="50" t="s">
        <v>595</v>
      </c>
      <c r="M37" s="50" t="s">
        <v>596</v>
      </c>
      <c r="N37" s="50" t="s">
        <v>602</v>
      </c>
      <c r="O37" s="50" t="s">
        <v>603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187" t="s">
        <v>445</v>
      </c>
      <c r="C39" s="1188"/>
      <c r="D39" s="1188"/>
      <c r="E39" s="1188"/>
      <c r="F39" s="1188"/>
      <c r="G39" s="1189"/>
      <c r="J39" s="1187" t="s">
        <v>592</v>
      </c>
      <c r="K39" s="1188"/>
      <c r="L39" s="1188"/>
      <c r="M39" s="1188"/>
      <c r="N39" s="1188"/>
      <c r="O39" s="1189"/>
    </row>
    <row r="40" spans="2:15" ht="22.5" customHeight="1">
      <c r="B40" s="50" t="s">
        <v>446</v>
      </c>
      <c r="C40" s="50" t="s">
        <v>447</v>
      </c>
      <c r="D40" s="49" t="s">
        <v>448</v>
      </c>
      <c r="E40" s="50" t="s">
        <v>449</v>
      </c>
      <c r="F40" s="50" t="s">
        <v>450</v>
      </c>
      <c r="G40" s="50" t="s">
        <v>451</v>
      </c>
      <c r="J40" s="50" t="s">
        <v>604</v>
      </c>
      <c r="K40" s="50" t="s">
        <v>605</v>
      </c>
      <c r="L40" s="49" t="s">
        <v>595</v>
      </c>
      <c r="M40" s="50" t="s">
        <v>596</v>
      </c>
      <c r="N40" s="50" t="s">
        <v>597</v>
      </c>
      <c r="O40" s="50" t="s">
        <v>606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187" t="s">
        <v>445</v>
      </c>
      <c r="C42" s="1188"/>
      <c r="D42" s="1188"/>
      <c r="E42" s="1188"/>
      <c r="F42" s="1188"/>
      <c r="G42" s="1189"/>
      <c r="J42" s="1187" t="s">
        <v>607</v>
      </c>
      <c r="K42" s="1188"/>
      <c r="L42" s="1188"/>
      <c r="M42" s="1188"/>
      <c r="N42" s="1188"/>
      <c r="O42" s="1189"/>
    </row>
    <row r="43" spans="2:15" ht="22.5" customHeight="1">
      <c r="B43" s="50" t="s">
        <v>446</v>
      </c>
      <c r="C43" s="50" t="s">
        <v>447</v>
      </c>
      <c r="D43" s="50" t="s">
        <v>453</v>
      </c>
      <c r="E43" s="49" t="s">
        <v>449</v>
      </c>
      <c r="F43" s="50" t="s">
        <v>450</v>
      </c>
      <c r="G43" s="50" t="s">
        <v>451</v>
      </c>
      <c r="J43" s="50" t="s">
        <v>608</v>
      </c>
      <c r="K43" s="50" t="s">
        <v>605</v>
      </c>
      <c r="L43" s="50" t="s">
        <v>609</v>
      </c>
      <c r="M43" s="49" t="s">
        <v>596</v>
      </c>
      <c r="N43" s="50" t="s">
        <v>610</v>
      </c>
      <c r="O43" s="50" t="s">
        <v>603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187" t="s">
        <v>445</v>
      </c>
      <c r="C45" s="1188"/>
      <c r="D45" s="1188"/>
      <c r="E45" s="1188"/>
      <c r="F45" s="1188"/>
      <c r="G45" s="1189"/>
      <c r="J45" s="1187" t="s">
        <v>611</v>
      </c>
      <c r="K45" s="1188"/>
      <c r="L45" s="1188"/>
      <c r="M45" s="1188"/>
      <c r="N45" s="1188"/>
      <c r="O45" s="1189"/>
    </row>
    <row r="46" spans="2:15" ht="22.5" customHeight="1">
      <c r="B46" s="50" t="s">
        <v>446</v>
      </c>
      <c r="C46" s="50" t="s">
        <v>454</v>
      </c>
      <c r="D46" s="50" t="s">
        <v>448</v>
      </c>
      <c r="E46" s="50" t="s">
        <v>449</v>
      </c>
      <c r="F46" s="49" t="s">
        <v>450</v>
      </c>
      <c r="G46" s="50" t="s">
        <v>451</v>
      </c>
      <c r="J46" s="50" t="s">
        <v>612</v>
      </c>
      <c r="K46" s="50" t="s">
        <v>605</v>
      </c>
      <c r="L46" s="50" t="s">
        <v>613</v>
      </c>
      <c r="M46" s="50" t="s">
        <v>596</v>
      </c>
      <c r="N46" s="49" t="s">
        <v>597</v>
      </c>
      <c r="O46" s="50" t="s">
        <v>614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187" t="s">
        <v>445</v>
      </c>
      <c r="C48" s="1188"/>
      <c r="D48" s="1188"/>
      <c r="E48" s="1188"/>
      <c r="F48" s="1188"/>
      <c r="G48" s="1189"/>
      <c r="J48" s="1187" t="s">
        <v>607</v>
      </c>
      <c r="K48" s="1188"/>
      <c r="L48" s="1188"/>
      <c r="M48" s="1188"/>
      <c r="N48" s="1188"/>
      <c r="O48" s="1189"/>
    </row>
    <row r="49" spans="2:15" ht="22.5" customHeight="1">
      <c r="B49" s="50" t="s">
        <v>446</v>
      </c>
      <c r="C49" s="50" t="s">
        <v>447</v>
      </c>
      <c r="D49" s="50" t="s">
        <v>448</v>
      </c>
      <c r="E49" s="50" t="s">
        <v>449</v>
      </c>
      <c r="F49" s="50" t="s">
        <v>450</v>
      </c>
      <c r="G49" s="49" t="s">
        <v>451</v>
      </c>
      <c r="J49" s="50" t="s">
        <v>608</v>
      </c>
      <c r="K49" s="50" t="s">
        <v>605</v>
      </c>
      <c r="L49" s="50" t="s">
        <v>615</v>
      </c>
      <c r="M49" s="50" t="s">
        <v>596</v>
      </c>
      <c r="N49" s="50" t="s">
        <v>597</v>
      </c>
      <c r="O49" s="49" t="s">
        <v>616</v>
      </c>
    </row>
    <row r="50" spans="2:15">
      <c r="K50" s="13"/>
      <c r="L50" s="13"/>
      <c r="M50" s="13"/>
      <c r="N50" s="13"/>
    </row>
    <row r="51" spans="2:15">
      <c r="B51" s="1187" t="s">
        <v>445</v>
      </c>
      <c r="C51" s="1188"/>
      <c r="D51" s="1188"/>
      <c r="E51" s="1188"/>
      <c r="F51" s="1188"/>
      <c r="G51" s="1189"/>
      <c r="J51" s="1187" t="s">
        <v>611</v>
      </c>
      <c r="K51" s="1188"/>
      <c r="L51" s="1188"/>
      <c r="M51" s="1188"/>
      <c r="N51" s="1188"/>
      <c r="O51" s="1189"/>
    </row>
    <row r="52" spans="2:15" ht="22.5" customHeight="1">
      <c r="B52" s="50" t="s">
        <v>3</v>
      </c>
      <c r="C52" s="50" t="s">
        <v>6</v>
      </c>
      <c r="D52" s="50" t="s">
        <v>9</v>
      </c>
      <c r="E52" s="50" t="s">
        <v>2</v>
      </c>
      <c r="F52" s="50" t="s">
        <v>450</v>
      </c>
      <c r="G52" s="76" t="s">
        <v>451</v>
      </c>
      <c r="J52" s="50" t="s">
        <v>612</v>
      </c>
      <c r="K52" s="50" t="s">
        <v>617</v>
      </c>
      <c r="L52" s="50" t="s">
        <v>595</v>
      </c>
      <c r="M52" s="50" t="s">
        <v>596</v>
      </c>
      <c r="N52" s="50" t="s">
        <v>618</v>
      </c>
      <c r="O52" s="76" t="s">
        <v>616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CK26" sqref="CK2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455</v>
      </c>
      <c r="B1" s="11" t="s">
        <v>456</v>
      </c>
      <c r="C1" s="11" t="s">
        <v>457</v>
      </c>
    </row>
    <row r="2" spans="1:4">
      <c r="A2">
        <v>1</v>
      </c>
      <c r="B2" s="51" t="s">
        <v>458</v>
      </c>
      <c r="C2" s="52" t="s">
        <v>886</v>
      </c>
    </row>
    <row r="3" spans="1:4">
      <c r="A3">
        <v>2</v>
      </c>
      <c r="B3" t="s">
        <v>459</v>
      </c>
      <c r="C3" s="52" t="s">
        <v>883</v>
      </c>
    </row>
    <row r="4" spans="1:4">
      <c r="A4">
        <v>3</v>
      </c>
      <c r="B4" t="s">
        <v>460</v>
      </c>
      <c r="C4" s="52" t="s">
        <v>788</v>
      </c>
      <c r="D4" t="s">
        <v>461</v>
      </c>
    </row>
    <row r="5" spans="1:4">
      <c r="A5">
        <v>4</v>
      </c>
      <c r="B5" t="s">
        <v>462</v>
      </c>
      <c r="C5" s="52" t="s">
        <v>789</v>
      </c>
      <c r="D5" t="s">
        <v>463</v>
      </c>
    </row>
    <row r="6" spans="1:4">
      <c r="A6">
        <v>5</v>
      </c>
      <c r="B6" t="s">
        <v>464</v>
      </c>
      <c r="C6" s="52" t="s">
        <v>790</v>
      </c>
      <c r="D6" t="s">
        <v>465</v>
      </c>
    </row>
    <row r="7" spans="1:4">
      <c r="A7">
        <v>6</v>
      </c>
      <c r="B7" t="s">
        <v>466</v>
      </c>
      <c r="C7" s="52" t="s">
        <v>792</v>
      </c>
      <c r="D7" t="s">
        <v>467</v>
      </c>
    </row>
    <row r="8" spans="1:4" ht="66">
      <c r="A8">
        <v>7</v>
      </c>
      <c r="B8" t="s">
        <v>468</v>
      </c>
      <c r="C8" s="52" t="s">
        <v>791</v>
      </c>
      <c r="D8" s="53" t="s">
        <v>469</v>
      </c>
    </row>
    <row r="9" spans="1:4">
      <c r="A9">
        <v>8</v>
      </c>
      <c r="B9" t="s">
        <v>470</v>
      </c>
    </row>
    <row r="10" spans="1:4">
      <c r="A10">
        <v>9</v>
      </c>
      <c r="B10" t="s">
        <v>577</v>
      </c>
      <c r="C10" s="52" t="s">
        <v>578</v>
      </c>
    </row>
    <row r="11" spans="1:4">
      <c r="A11">
        <v>10</v>
      </c>
      <c r="B11" t="s">
        <v>579</v>
      </c>
      <c r="C11" t="s">
        <v>580</v>
      </c>
    </row>
    <row r="12" spans="1:4">
      <c r="A12">
        <v>11</v>
      </c>
      <c r="B12" t="s">
        <v>581</v>
      </c>
      <c r="C12" s="52" t="s">
        <v>582</v>
      </c>
    </row>
    <row r="13" spans="1:4">
      <c r="A13">
        <v>12</v>
      </c>
      <c r="B13" t="s">
        <v>583</v>
      </c>
      <c r="C13" s="52" t="s">
        <v>584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0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2" t="str">
        <f>[5]부동산취득세율!$A$2</f>
        <v>부동산의종류</v>
      </c>
      <c r="B2" s="142" t="str">
        <f>[5]부동산취득세율!$B$2</f>
        <v>취득가격</v>
      </c>
      <c r="C2" s="142" t="str">
        <f>[5]부동산취득세율!$C$2</f>
        <v>취득세율(%)</v>
      </c>
      <c r="D2" s="143" t="str">
        <f>[5]부동산취득세율!$D$2</f>
        <v>농어촌특별세(%)
85㎡이하</v>
      </c>
      <c r="E2" s="143" t="str">
        <f>[5]부동산취득세율!$E$2</f>
        <v>농어촌특별세(%)
85㎡초과</v>
      </c>
      <c r="F2" s="143" t="str">
        <f>[5]부동산취득세율!$F$2</f>
        <v>지방교육세(취특세율의 10%)</v>
      </c>
      <c r="H2" s="149" t="s">
        <v>778</v>
      </c>
      <c r="I2" s="150" t="s">
        <v>766</v>
      </c>
      <c r="J2" s="160" t="s">
        <v>767</v>
      </c>
      <c r="K2" s="151" t="s">
        <v>768</v>
      </c>
      <c r="M2" s="165" t="s">
        <v>780</v>
      </c>
    </row>
    <row r="3" spans="1:13">
      <c r="A3" t="str">
        <f>[5]부동산취득세율!A3</f>
        <v>1주택 및 2주택 비조정</v>
      </c>
      <c r="B3" s="144">
        <f>[5]부동산취득세율!B3</f>
        <v>600000000</v>
      </c>
      <c r="C3">
        <f>[5]부동산취득세율!C3</f>
        <v>1</v>
      </c>
      <c r="D3" s="140" t="str">
        <f>[5]부동산취득세율!D3</f>
        <v>비과세</v>
      </c>
      <c r="E3">
        <f>[5]부동산취득세율!E3</f>
        <v>0.2</v>
      </c>
      <c r="F3" s="145">
        <f>C3*10%</f>
        <v>0.1</v>
      </c>
      <c r="H3" s="147" t="s">
        <v>769</v>
      </c>
      <c r="I3" s="154">
        <f>[5]부동산취득세율!I3</f>
        <v>4</v>
      </c>
      <c r="J3" s="161">
        <f>[5]부동산취득세율!J3</f>
        <v>0.2</v>
      </c>
      <c r="K3" s="155">
        <f>[5]부동산취득세율!K3</f>
        <v>0.4</v>
      </c>
      <c r="M3" t="str">
        <f>[5]부동산취득세율!$M$3</f>
        <v>1주택 및 2주택 비조정</v>
      </c>
    </row>
    <row r="4" spans="1:13">
      <c r="A4" t="str">
        <f>[5]부동산취득세율!A4</f>
        <v>1주택 및 2주택 비조정</v>
      </c>
      <c r="B4" s="144">
        <f>[5]부동산취득세율!B4</f>
        <v>610000000</v>
      </c>
      <c r="C4">
        <f>[5]부동산취득세율!C4</f>
        <v>1.07</v>
      </c>
      <c r="D4" s="140" t="str">
        <f>[5]부동산취득세율!D4</f>
        <v>비과세</v>
      </c>
      <c r="E4">
        <f>[5]부동산취득세율!E4</f>
        <v>0.2</v>
      </c>
      <c r="F4" s="145">
        <f t="shared" ref="F4:F34" si="0">C4*10%</f>
        <v>0.10700000000000001</v>
      </c>
      <c r="H4" s="146" t="s">
        <v>770</v>
      </c>
      <c r="I4" s="156">
        <f>[5]부동산취득세율!I4</f>
        <v>3</v>
      </c>
      <c r="J4" s="162">
        <f>[5]부동산취득세율!J4</f>
        <v>0.2</v>
      </c>
      <c r="K4" s="157">
        <f>[5]부동산취득세율!K4</f>
        <v>0.2</v>
      </c>
      <c r="M4" t="str">
        <f>[5]부동산취득세율!$M$4</f>
        <v>2주택 조정</v>
      </c>
    </row>
    <row r="5" spans="1:13">
      <c r="A5" t="str">
        <f>[5]부동산취득세율!A5</f>
        <v>1주택 및 2주택 비조정</v>
      </c>
      <c r="B5" s="144">
        <f>[5]부동산취득세율!B5</f>
        <v>620000000</v>
      </c>
      <c r="C5">
        <f>[5]부동산취득세율!C5</f>
        <v>1.1299999999999999</v>
      </c>
      <c r="D5" s="140" t="str">
        <f>[5]부동산취득세율!D5</f>
        <v>비과세</v>
      </c>
      <c r="E5">
        <f>[5]부동산취득세율!E5</f>
        <v>0.2</v>
      </c>
      <c r="F5" s="145">
        <f t="shared" si="0"/>
        <v>0.11299999999999999</v>
      </c>
      <c r="H5" s="148" t="s">
        <v>771</v>
      </c>
      <c r="I5" s="158">
        <f>[5]부동산취득세율!I5</f>
        <v>1.5</v>
      </c>
      <c r="J5" s="163" t="str">
        <f>[5]부동산취득세율!J5</f>
        <v>비과세</v>
      </c>
      <c r="K5" s="159">
        <f>[5]부동산취득세율!K5</f>
        <v>0.1</v>
      </c>
      <c r="M5" t="str">
        <f>[5]부동산취득세율!$M$5</f>
        <v>3주택 비조정</v>
      </c>
    </row>
    <row r="6" spans="1:13">
      <c r="A6" t="str">
        <f>[5]부동산취득세율!A6</f>
        <v>1주택 및 2주택 비조정</v>
      </c>
      <c r="B6" s="144">
        <f>[5]부동산취득세율!B6</f>
        <v>630000000</v>
      </c>
      <c r="C6">
        <f>[5]부동산취득세율!C6</f>
        <v>1.2</v>
      </c>
      <c r="D6" s="140" t="str">
        <f>[5]부동산취득세율!D6</f>
        <v>비과세</v>
      </c>
      <c r="E6">
        <f>[5]부동산취득세율!E6</f>
        <v>0.2</v>
      </c>
      <c r="F6" s="145">
        <f t="shared" si="0"/>
        <v>0.12</v>
      </c>
      <c r="H6" s="147" t="s">
        <v>772</v>
      </c>
      <c r="I6" s="154">
        <f>[5]부동산취득세율!I6</f>
        <v>2.2999999999999998</v>
      </c>
      <c r="J6" s="161">
        <f>[5]부동산취득세율!J6</f>
        <v>0.2</v>
      </c>
      <c r="K6" s="155">
        <f>[5]부동산취득세율!K6</f>
        <v>0.06</v>
      </c>
    </row>
    <row r="7" spans="1:13">
      <c r="A7" t="str">
        <f>[5]부동산취득세율!A7</f>
        <v>1주택 및 2주택 비조정</v>
      </c>
      <c r="B7" s="144">
        <f>[5]부동산취득세율!B7</f>
        <v>640000000</v>
      </c>
      <c r="C7">
        <f>[5]부동산취득세율!C7</f>
        <v>1.27</v>
      </c>
      <c r="D7" s="140" t="str">
        <f>[5]부동산취득세율!D7</f>
        <v>비과세</v>
      </c>
      <c r="E7">
        <f>[5]부동산취득세율!E7</f>
        <v>0.2</v>
      </c>
      <c r="F7" s="145">
        <f t="shared" si="0"/>
        <v>0.127</v>
      </c>
      <c r="H7" s="146" t="s">
        <v>773</v>
      </c>
      <c r="I7" s="156">
        <f>[5]부동산취득세율!I7</f>
        <v>0.3</v>
      </c>
      <c r="J7" s="162" t="str">
        <f>[5]부동산취득세율!J7</f>
        <v>비과세</v>
      </c>
      <c r="K7" s="157">
        <f>[5]부동산취득세율!K7</f>
        <v>0.06</v>
      </c>
    </row>
    <row r="8" spans="1:13">
      <c r="A8" t="str">
        <f>[5]부동산취득세율!A8</f>
        <v>1주택 및 2주택 비조정</v>
      </c>
      <c r="B8" s="144">
        <f>[5]부동산취득세율!B8</f>
        <v>650000000</v>
      </c>
      <c r="C8">
        <f>[5]부동산취득세율!C8</f>
        <v>1.33</v>
      </c>
      <c r="D8" s="140" t="str">
        <f>[5]부동산취득세율!D8</f>
        <v>비과세</v>
      </c>
      <c r="E8">
        <f>[5]부동산취득세율!E8</f>
        <v>0.2</v>
      </c>
      <c r="F8" s="145">
        <f t="shared" si="0"/>
        <v>0.13300000000000001</v>
      </c>
      <c r="H8" s="146" t="s">
        <v>779</v>
      </c>
      <c r="I8" s="156">
        <f>[5]부동산취득세율!I8</f>
        <v>0.8</v>
      </c>
      <c r="J8" s="162" t="str">
        <f>[5]부동산취득세율!J8</f>
        <v>비과세</v>
      </c>
      <c r="K8" s="157">
        <f>[5]부동산취득세율!K8</f>
        <v>0.16</v>
      </c>
    </row>
    <row r="9" spans="1:13">
      <c r="A9" t="str">
        <f>[5]부동산취득세율!A9</f>
        <v>1주택 및 2주택 비조정</v>
      </c>
      <c r="B9" s="144">
        <f>[5]부동산취득세율!B9</f>
        <v>660000000</v>
      </c>
      <c r="C9">
        <f>[5]부동산취득세율!C9</f>
        <v>1.4</v>
      </c>
      <c r="D9" s="140" t="str">
        <f>[5]부동산취득세율!D9</f>
        <v>비과세</v>
      </c>
      <c r="E9">
        <f>[5]부동산취득세율!E9</f>
        <v>0.2</v>
      </c>
      <c r="F9" s="145">
        <f t="shared" si="0"/>
        <v>0.13999999999999999</v>
      </c>
      <c r="H9" s="148" t="s">
        <v>774</v>
      </c>
      <c r="I9" s="158">
        <f>[5]부동산취득세율!I9</f>
        <v>2.8</v>
      </c>
      <c r="J9" s="163">
        <f>[5]부동산취득세율!J9</f>
        <v>0.2</v>
      </c>
      <c r="K9" s="159">
        <f>[5]부동산취득세율!K9</f>
        <v>0.16</v>
      </c>
    </row>
    <row r="10" spans="1:13">
      <c r="A10" t="str">
        <f>[5]부동산취득세율!A10</f>
        <v>1주택 및 2주택 비조정</v>
      </c>
      <c r="B10" s="144">
        <f>[5]부동산취득세율!B10</f>
        <v>670000000</v>
      </c>
      <c r="C10">
        <f>[5]부동산취득세율!C10</f>
        <v>1.47</v>
      </c>
      <c r="D10" s="140" t="str">
        <f>[5]부동산취득세율!D10</f>
        <v>비과세</v>
      </c>
      <c r="E10">
        <f>[5]부동산취득세율!E10</f>
        <v>0.2</v>
      </c>
      <c r="F10" s="145">
        <f t="shared" si="0"/>
        <v>0.14699999999999999</v>
      </c>
      <c r="H10" s="147" t="s">
        <v>775</v>
      </c>
      <c r="I10" s="154">
        <f>[5]부동산취득세율!I10</f>
        <v>3.5</v>
      </c>
      <c r="J10" s="161">
        <f>[5]부동산취득세율!J10</f>
        <v>0.2</v>
      </c>
      <c r="K10" s="155">
        <f>[5]부동산취득세율!K10</f>
        <v>0.3</v>
      </c>
    </row>
    <row r="11" spans="1:13">
      <c r="A11" t="str">
        <f>[5]부동산취득세율!A11</f>
        <v>1주택 및 2주택 비조정</v>
      </c>
      <c r="B11" s="144">
        <f>[5]부동산취득세율!B11</f>
        <v>680000000</v>
      </c>
      <c r="C11">
        <f>[5]부동산취득세율!C11</f>
        <v>1.53</v>
      </c>
      <c r="D11" s="140" t="str">
        <f>[5]부동산취득세율!D11</f>
        <v>비과세</v>
      </c>
      <c r="E11">
        <f>[5]부동산취득세율!E11</f>
        <v>0.2</v>
      </c>
      <c r="F11" s="145">
        <f t="shared" si="0"/>
        <v>0.15300000000000002</v>
      </c>
      <c r="H11" s="148" t="s">
        <v>776</v>
      </c>
      <c r="I11" s="158">
        <f>[5]부동산취득세율!I11</f>
        <v>3.5</v>
      </c>
      <c r="J11" s="163" t="str">
        <f>[5]부동산취득세율!J11</f>
        <v>비과세</v>
      </c>
      <c r="K11" s="159">
        <f>[5]부동산취득세율!K11</f>
        <v>0.3</v>
      </c>
    </row>
    <row r="12" spans="1:13">
      <c r="A12" t="str">
        <f>[5]부동산취득세율!A12</f>
        <v>1주택 및 2주택 비조정</v>
      </c>
      <c r="B12" s="144">
        <f>[5]부동산취득세율!B12</f>
        <v>690000000</v>
      </c>
      <c r="C12">
        <f>[5]부동산취득세율!C12</f>
        <v>1.6</v>
      </c>
      <c r="D12" s="140" t="str">
        <f>[5]부동산취득세율!D12</f>
        <v>비과세</v>
      </c>
      <c r="E12">
        <f>[5]부동산취득세율!E12</f>
        <v>0.2</v>
      </c>
      <c r="F12" s="145">
        <f t="shared" si="0"/>
        <v>0.16000000000000003</v>
      </c>
      <c r="H12" s="148" t="s">
        <v>777</v>
      </c>
      <c r="I12" s="152">
        <f>[5]부동산취득세율!I12</f>
        <v>2.8</v>
      </c>
      <c r="J12" s="164">
        <f>[5]부동산취득세율!J12</f>
        <v>0.2</v>
      </c>
      <c r="K12" s="153">
        <f>[5]부동산취득세율!K12</f>
        <v>0.16</v>
      </c>
    </row>
    <row r="13" spans="1:13">
      <c r="A13" t="str">
        <f>[5]부동산취득세율!A13</f>
        <v>1주택 및 2주택 비조정</v>
      </c>
      <c r="B13" s="144">
        <f>[5]부동산취득세율!B13</f>
        <v>700000000</v>
      </c>
      <c r="C13">
        <f>[5]부동산취득세율!C13</f>
        <v>1.67</v>
      </c>
      <c r="D13" s="140" t="str">
        <f>[5]부동산취득세율!D13</f>
        <v>비과세</v>
      </c>
      <c r="E13">
        <f>[5]부동산취득세율!E13</f>
        <v>0.2</v>
      </c>
      <c r="F13" s="145">
        <f t="shared" si="0"/>
        <v>0.16700000000000001</v>
      </c>
    </row>
    <row r="14" spans="1:13">
      <c r="A14" t="str">
        <f>[5]부동산취득세율!A14</f>
        <v>1주택 및 2주택 비조정</v>
      </c>
      <c r="B14" s="144">
        <f>[5]부동산취득세율!B14</f>
        <v>710000000</v>
      </c>
      <c r="C14">
        <f>[5]부동산취득세율!C14</f>
        <v>1.73</v>
      </c>
      <c r="D14" s="140" t="str">
        <f>[5]부동산취득세율!D14</f>
        <v>비과세</v>
      </c>
      <c r="E14">
        <f>[5]부동산취득세율!E14</f>
        <v>0.2</v>
      </c>
      <c r="F14" s="145">
        <f t="shared" si="0"/>
        <v>0.17300000000000001</v>
      </c>
    </row>
    <row r="15" spans="1:13">
      <c r="A15" t="str">
        <f>[5]부동산취득세율!A15</f>
        <v>1주택 및 2주택 비조정</v>
      </c>
      <c r="B15" s="144">
        <f>[5]부동산취득세율!B15</f>
        <v>720000000</v>
      </c>
      <c r="C15">
        <f>[5]부동산취득세율!C15</f>
        <v>1.8</v>
      </c>
      <c r="D15" s="140" t="str">
        <f>[5]부동산취득세율!D15</f>
        <v>비과세</v>
      </c>
      <c r="E15">
        <f>[5]부동산취득세율!E15</f>
        <v>0.2</v>
      </c>
      <c r="F15" s="145">
        <f t="shared" si="0"/>
        <v>0.18000000000000002</v>
      </c>
    </row>
    <row r="16" spans="1:13">
      <c r="A16" t="str">
        <f>[5]부동산취득세율!A16</f>
        <v>1주택 및 2주택 비조정</v>
      </c>
      <c r="B16" s="144">
        <f>[5]부동산취득세율!B16</f>
        <v>730000000</v>
      </c>
      <c r="C16">
        <f>[5]부동산취득세율!C16</f>
        <v>1.87</v>
      </c>
      <c r="D16" s="140" t="str">
        <f>[5]부동산취득세율!D16</f>
        <v>비과세</v>
      </c>
      <c r="E16">
        <f>[5]부동산취득세율!E16</f>
        <v>0.2</v>
      </c>
      <c r="F16" s="145">
        <f t="shared" si="0"/>
        <v>0.18700000000000003</v>
      </c>
    </row>
    <row r="17" spans="1:6">
      <c r="A17" t="str">
        <f>[5]부동산취득세율!A17</f>
        <v>1주택 및 2주택 비조정</v>
      </c>
      <c r="B17" s="144">
        <f>[5]부동산취득세율!B17</f>
        <v>740000000</v>
      </c>
      <c r="C17">
        <f>[5]부동산취득세율!C17</f>
        <v>1.93</v>
      </c>
      <c r="D17" s="140" t="str">
        <f>[5]부동산취득세율!D17</f>
        <v>비과세</v>
      </c>
      <c r="E17">
        <f>[5]부동산취득세율!E17</f>
        <v>0.2</v>
      </c>
      <c r="F17" s="145">
        <f t="shared" si="0"/>
        <v>0.193</v>
      </c>
    </row>
    <row r="18" spans="1:6">
      <c r="A18" t="str">
        <f>[5]부동산취득세율!A18</f>
        <v>1주택 및 2주택 비조정</v>
      </c>
      <c r="B18" s="144">
        <f>[5]부동산취득세율!B18</f>
        <v>750000000</v>
      </c>
      <c r="C18">
        <f>[5]부동산취득세율!C18</f>
        <v>2</v>
      </c>
      <c r="D18" s="140" t="str">
        <f>[5]부동산취득세율!D18</f>
        <v>비과세</v>
      </c>
      <c r="E18">
        <f>[5]부동산취득세율!E18</f>
        <v>0.2</v>
      </c>
      <c r="F18" s="145">
        <f t="shared" si="0"/>
        <v>0.2</v>
      </c>
    </row>
    <row r="19" spans="1:6">
      <c r="A19" t="str">
        <f>[5]부동산취득세율!A19</f>
        <v>1주택 및 2주택 비조정</v>
      </c>
      <c r="B19" s="144">
        <f>[5]부동산취득세율!B19</f>
        <v>760000000</v>
      </c>
      <c r="C19">
        <f>[5]부동산취득세율!C19</f>
        <v>2.0699999999999998</v>
      </c>
      <c r="D19" s="140" t="str">
        <f>[5]부동산취득세율!D19</f>
        <v>비과세</v>
      </c>
      <c r="E19">
        <f>[5]부동산취득세율!E19</f>
        <v>0.2</v>
      </c>
      <c r="F19" s="145">
        <f t="shared" si="0"/>
        <v>0.20699999999999999</v>
      </c>
    </row>
    <row r="20" spans="1:6">
      <c r="A20" t="str">
        <f>[5]부동산취득세율!A20</f>
        <v>1주택 및 2주택 비조정</v>
      </c>
      <c r="B20" s="144">
        <f>[5]부동산취득세율!B20</f>
        <v>770000000</v>
      </c>
      <c r="C20">
        <f>[5]부동산취득세율!C20</f>
        <v>2.13</v>
      </c>
      <c r="D20" s="140" t="str">
        <f>[5]부동산취득세율!D20</f>
        <v>비과세</v>
      </c>
      <c r="E20">
        <f>[5]부동산취득세율!E20</f>
        <v>0.2</v>
      </c>
      <c r="F20" s="145">
        <f t="shared" si="0"/>
        <v>0.21299999999999999</v>
      </c>
    </row>
    <row r="21" spans="1:6">
      <c r="A21" t="str">
        <f>[5]부동산취득세율!A21</f>
        <v>1주택 및 2주택 비조정</v>
      </c>
      <c r="B21" s="144">
        <f>[5]부동산취득세율!B21</f>
        <v>780000000</v>
      </c>
      <c r="C21">
        <f>[5]부동산취득세율!C21</f>
        <v>2.2000000000000002</v>
      </c>
      <c r="D21" s="140" t="str">
        <f>[5]부동산취득세율!D21</f>
        <v>비과세</v>
      </c>
      <c r="E21">
        <f>[5]부동산취득세율!E21</f>
        <v>0.2</v>
      </c>
      <c r="F21" s="145">
        <f t="shared" si="0"/>
        <v>0.22000000000000003</v>
      </c>
    </row>
    <row r="22" spans="1:6">
      <c r="A22" t="str">
        <f>[5]부동산취득세율!A22</f>
        <v>1주택 및 2주택 비조정</v>
      </c>
      <c r="B22" s="144">
        <f>[5]부동산취득세율!B22</f>
        <v>790000000</v>
      </c>
      <c r="C22">
        <f>[5]부동산취득세율!C22</f>
        <v>2.27</v>
      </c>
      <c r="D22" s="140" t="str">
        <f>[5]부동산취득세율!D22</f>
        <v>비과세</v>
      </c>
      <c r="E22">
        <f>[5]부동산취득세율!E22</f>
        <v>0.2</v>
      </c>
      <c r="F22" s="145">
        <f t="shared" si="0"/>
        <v>0.22700000000000001</v>
      </c>
    </row>
    <row r="23" spans="1:6">
      <c r="A23" t="str">
        <f>[5]부동산취득세율!A23</f>
        <v>1주택 및 2주택 비조정</v>
      </c>
      <c r="B23" s="144">
        <f>[5]부동산취득세율!B23</f>
        <v>800000000</v>
      </c>
      <c r="C23">
        <f>[5]부동산취득세율!C23</f>
        <v>2.33</v>
      </c>
      <c r="D23" s="140" t="str">
        <f>[5]부동산취득세율!D23</f>
        <v>비과세</v>
      </c>
      <c r="E23">
        <f>[5]부동산취득세율!E23</f>
        <v>0.2</v>
      </c>
      <c r="F23" s="145">
        <f t="shared" si="0"/>
        <v>0.23300000000000001</v>
      </c>
    </row>
    <row r="24" spans="1:6">
      <c r="A24" t="str">
        <f>[5]부동산취득세율!A24</f>
        <v>1주택 및 2주택 비조정</v>
      </c>
      <c r="B24" s="144">
        <f>[5]부동산취득세율!B24</f>
        <v>810000000</v>
      </c>
      <c r="C24">
        <f>[5]부동산취득세율!C24</f>
        <v>2.4</v>
      </c>
      <c r="D24" s="140" t="str">
        <f>[5]부동산취득세율!D24</f>
        <v>비과세</v>
      </c>
      <c r="E24">
        <f>[5]부동산취득세율!E24</f>
        <v>0.2</v>
      </c>
      <c r="F24" s="145">
        <f t="shared" si="0"/>
        <v>0.24</v>
      </c>
    </row>
    <row r="25" spans="1:6">
      <c r="A25" t="str">
        <f>[5]부동산취득세율!A25</f>
        <v>1주택 및 2주택 비조정</v>
      </c>
      <c r="B25" s="144">
        <f>[5]부동산취득세율!B25</f>
        <v>820000000</v>
      </c>
      <c r="C25">
        <f>[5]부동산취득세율!C25</f>
        <v>2.4700000000000002</v>
      </c>
      <c r="D25" s="140" t="str">
        <f>[5]부동산취득세율!D25</f>
        <v>비과세</v>
      </c>
      <c r="E25">
        <f>[5]부동산취득세율!E25</f>
        <v>0.2</v>
      </c>
      <c r="F25" s="145">
        <f t="shared" si="0"/>
        <v>0.24700000000000003</v>
      </c>
    </row>
    <row r="26" spans="1:6">
      <c r="A26" t="str">
        <f>[5]부동산취득세율!A26</f>
        <v>1주택 및 2주택 비조정</v>
      </c>
      <c r="B26" s="144">
        <f>[5]부동산취득세율!B26</f>
        <v>830000000</v>
      </c>
      <c r="C26">
        <f>[5]부동산취득세율!C26</f>
        <v>2.5299999999999998</v>
      </c>
      <c r="D26" s="140" t="str">
        <f>[5]부동산취득세율!D26</f>
        <v>비과세</v>
      </c>
      <c r="E26">
        <f>[5]부동산취득세율!E26</f>
        <v>0.2</v>
      </c>
      <c r="F26" s="145">
        <f t="shared" si="0"/>
        <v>0.253</v>
      </c>
    </row>
    <row r="27" spans="1:6">
      <c r="A27" t="str">
        <f>[5]부동산취득세율!A27</f>
        <v>1주택 및 2주택 비조정</v>
      </c>
      <c r="B27" s="144">
        <f>[5]부동산취득세율!B27</f>
        <v>840000000</v>
      </c>
      <c r="C27">
        <f>[5]부동산취득세율!C27</f>
        <v>2.6</v>
      </c>
      <c r="D27" s="140" t="str">
        <f>[5]부동산취득세율!D27</f>
        <v>비과세</v>
      </c>
      <c r="E27">
        <f>[5]부동산취득세율!E27</f>
        <v>0.2</v>
      </c>
      <c r="F27" s="145">
        <f t="shared" si="0"/>
        <v>0.26</v>
      </c>
    </row>
    <row r="28" spans="1:6">
      <c r="A28" t="str">
        <f>[5]부동산취득세율!A28</f>
        <v>1주택 및 2주택 비조정</v>
      </c>
      <c r="B28" s="144">
        <f>[5]부동산취득세율!B28</f>
        <v>850000000</v>
      </c>
      <c r="C28">
        <f>[5]부동산취득세율!C28</f>
        <v>2.67</v>
      </c>
      <c r="D28" s="140" t="str">
        <f>[5]부동산취득세율!D28</f>
        <v>비과세</v>
      </c>
      <c r="E28">
        <f>[5]부동산취득세율!E28</f>
        <v>0.2</v>
      </c>
      <c r="F28" s="145">
        <f t="shared" si="0"/>
        <v>0.26700000000000002</v>
      </c>
    </row>
    <row r="29" spans="1:6">
      <c r="A29" t="str">
        <f>[5]부동산취득세율!A29</f>
        <v>1주택 및 2주택 비조정</v>
      </c>
      <c r="B29" s="144">
        <f>[5]부동산취득세율!B29</f>
        <v>860000000</v>
      </c>
      <c r="C29">
        <f>[5]부동산취득세율!C29</f>
        <v>2.73</v>
      </c>
      <c r="D29" s="140" t="str">
        <f>[5]부동산취득세율!D29</f>
        <v>비과세</v>
      </c>
      <c r="E29">
        <f>[5]부동산취득세율!E29</f>
        <v>0.2</v>
      </c>
      <c r="F29" s="145">
        <f t="shared" si="0"/>
        <v>0.27300000000000002</v>
      </c>
    </row>
    <row r="30" spans="1:6">
      <c r="A30" t="str">
        <f>[5]부동산취득세율!A30</f>
        <v>1주택 및 2주택 비조정</v>
      </c>
      <c r="B30" s="144">
        <f>[5]부동산취득세율!B30</f>
        <v>870000000</v>
      </c>
      <c r="C30">
        <f>[5]부동산취득세율!C30</f>
        <v>2.8</v>
      </c>
      <c r="D30" s="140" t="str">
        <f>[5]부동산취득세율!D30</f>
        <v>비과세</v>
      </c>
      <c r="E30">
        <f>[5]부동산취득세율!E30</f>
        <v>0.2</v>
      </c>
      <c r="F30" s="145">
        <f t="shared" si="0"/>
        <v>0.27999999999999997</v>
      </c>
    </row>
    <row r="31" spans="1:6">
      <c r="A31" t="str">
        <f>[5]부동산취득세율!A31</f>
        <v>1주택 및 2주택 비조정</v>
      </c>
      <c r="B31" s="144">
        <f>[5]부동산취득세율!B31</f>
        <v>880000000</v>
      </c>
      <c r="C31">
        <f>[5]부동산취득세율!C31</f>
        <v>2.87</v>
      </c>
      <c r="D31" s="140" t="str">
        <f>[5]부동산취득세율!D31</f>
        <v>비과세</v>
      </c>
      <c r="E31">
        <f>[5]부동산취득세율!E31</f>
        <v>0.2</v>
      </c>
      <c r="F31" s="145">
        <f t="shared" si="0"/>
        <v>0.28700000000000003</v>
      </c>
    </row>
    <row r="32" spans="1:6">
      <c r="A32" t="str">
        <f>[5]부동산취득세율!A32</f>
        <v>1주택 및 2주택 비조정</v>
      </c>
      <c r="B32" s="144">
        <f>[5]부동산취득세율!B32</f>
        <v>890000000</v>
      </c>
      <c r="C32">
        <f>[5]부동산취득세율!C32</f>
        <v>2.93</v>
      </c>
      <c r="D32" s="140" t="str">
        <f>[5]부동산취득세율!D32</f>
        <v>비과세</v>
      </c>
      <c r="E32">
        <f>[5]부동산취득세율!E32</f>
        <v>0.2</v>
      </c>
      <c r="F32" s="145">
        <f t="shared" si="0"/>
        <v>0.29300000000000004</v>
      </c>
    </row>
    <row r="33" spans="1:6">
      <c r="A33" t="str">
        <f>[5]부동산취득세율!A33</f>
        <v>1주택 및 2주택 비조정</v>
      </c>
      <c r="B33" s="144">
        <f>[5]부동산취득세율!B33</f>
        <v>900000000</v>
      </c>
      <c r="C33">
        <f>[5]부동산취득세율!C33</f>
        <v>3</v>
      </c>
      <c r="D33" s="140" t="str">
        <f>[5]부동산취득세율!D33</f>
        <v>비과세</v>
      </c>
      <c r="E33">
        <f>[5]부동산취득세율!E33</f>
        <v>0.2</v>
      </c>
      <c r="F33" s="145">
        <f t="shared" si="0"/>
        <v>0.30000000000000004</v>
      </c>
    </row>
    <row r="34" spans="1:6">
      <c r="A34" t="str">
        <f>[5]부동산취득세율!A34</f>
        <v>4주택이상</v>
      </c>
      <c r="B34" t="str">
        <f>[5]부동산취득세율!B34</f>
        <v>취득가격</v>
      </c>
      <c r="C34">
        <f>[5]부동산취득세율!C34</f>
        <v>4</v>
      </c>
      <c r="D34" s="140">
        <f>[5]부동산취득세율!D34</f>
        <v>0.2</v>
      </c>
      <c r="E34">
        <f>[5]부동산취득세율!E34</f>
        <v>0.2</v>
      </c>
      <c r="F34" s="145">
        <f t="shared" si="0"/>
        <v>0.4</v>
      </c>
    </row>
    <row r="35" spans="1:6">
      <c r="F35" s="145"/>
    </row>
    <row r="36" spans="1:6">
      <c r="F36" s="145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905</v>
      </c>
      <c r="D1" s="54" t="s">
        <v>471</v>
      </c>
      <c r="E1" s="54" t="s">
        <v>472</v>
      </c>
      <c r="G1" s="54" t="s">
        <v>552</v>
      </c>
      <c r="I1" s="54"/>
      <c r="K1" s="80" t="s">
        <v>639</v>
      </c>
      <c r="M1" s="141" t="s">
        <v>764</v>
      </c>
    </row>
    <row r="2" spans="2:13">
      <c r="B2" s="13"/>
      <c r="C2" s="13" t="s">
        <v>473</v>
      </c>
      <c r="D2" s="13" t="s">
        <v>471</v>
      </c>
      <c r="E2" s="13" t="s">
        <v>472</v>
      </c>
      <c r="F2" s="13"/>
      <c r="G2" s="13" t="s">
        <v>553</v>
      </c>
      <c r="I2" s="13"/>
      <c r="K2" t="s">
        <v>640</v>
      </c>
      <c r="M2" t="s">
        <v>903</v>
      </c>
    </row>
    <row r="3" spans="2:13">
      <c r="B3" s="13"/>
      <c r="C3" s="13" t="s">
        <v>474</v>
      </c>
      <c r="D3" s="13" t="s">
        <v>475</v>
      </c>
      <c r="E3" s="13" t="s">
        <v>476</v>
      </c>
      <c r="F3" s="13"/>
      <c r="G3" s="13" t="s">
        <v>554</v>
      </c>
      <c r="I3" s="13"/>
      <c r="K3" t="s">
        <v>641</v>
      </c>
      <c r="M3" t="s">
        <v>732</v>
      </c>
    </row>
    <row r="4" spans="2:13">
      <c r="B4" s="13"/>
      <c r="C4" s="13" t="s">
        <v>477</v>
      </c>
      <c r="D4" s="13" t="s">
        <v>478</v>
      </c>
      <c r="E4" s="13" t="s">
        <v>479</v>
      </c>
      <c r="F4" s="13"/>
      <c r="G4" s="13" t="s">
        <v>555</v>
      </c>
      <c r="I4" s="13"/>
      <c r="K4" t="s">
        <v>642</v>
      </c>
      <c r="M4" t="s">
        <v>733</v>
      </c>
    </row>
    <row r="5" spans="2:13">
      <c r="B5" s="13"/>
      <c r="C5" s="13" t="s">
        <v>480</v>
      </c>
      <c r="D5" s="13" t="s">
        <v>481</v>
      </c>
      <c r="E5" s="13" t="s">
        <v>482</v>
      </c>
      <c r="F5" s="13"/>
      <c r="G5" s="13"/>
      <c r="I5" s="13"/>
      <c r="K5" t="s">
        <v>643</v>
      </c>
      <c r="M5" t="s">
        <v>734</v>
      </c>
    </row>
    <row r="6" spans="2:13">
      <c r="B6" s="13"/>
      <c r="C6" s="199" t="s">
        <v>557</v>
      </c>
      <c r="D6" s="13" t="s">
        <v>483</v>
      </c>
      <c r="E6" s="13" t="s">
        <v>484</v>
      </c>
      <c r="F6" s="13"/>
      <c r="I6" s="13"/>
      <c r="K6" t="s">
        <v>644</v>
      </c>
      <c r="M6" t="s">
        <v>735</v>
      </c>
    </row>
    <row r="7" spans="2:13">
      <c r="B7" s="13"/>
      <c r="C7" s="199" t="s">
        <v>558</v>
      </c>
      <c r="D7" s="13" t="s">
        <v>485</v>
      </c>
      <c r="E7" s="13" t="s">
        <v>486</v>
      </c>
      <c r="F7" s="13"/>
      <c r="I7" s="13"/>
      <c r="K7" t="s">
        <v>645</v>
      </c>
      <c r="M7" t="s">
        <v>736</v>
      </c>
    </row>
    <row r="8" spans="2:13">
      <c r="B8" s="13"/>
      <c r="C8" s="199" t="s">
        <v>559</v>
      </c>
      <c r="D8" s="13" t="s">
        <v>487</v>
      </c>
      <c r="E8" s="13" t="s">
        <v>488</v>
      </c>
      <c r="F8" s="13"/>
      <c r="I8" s="13"/>
      <c r="K8" t="s">
        <v>646</v>
      </c>
      <c r="M8" t="s">
        <v>737</v>
      </c>
    </row>
    <row r="9" spans="2:13">
      <c r="B9" s="13"/>
      <c r="C9" s="199" t="s">
        <v>560</v>
      </c>
      <c r="D9" s="13" t="s">
        <v>489</v>
      </c>
      <c r="E9" s="13" t="s">
        <v>490</v>
      </c>
      <c r="F9" s="13"/>
      <c r="I9" s="13"/>
      <c r="K9" t="s">
        <v>647</v>
      </c>
      <c r="M9" t="s">
        <v>738</v>
      </c>
    </row>
    <row r="10" spans="2:13">
      <c r="B10" s="13"/>
      <c r="C10" s="199" t="s">
        <v>561</v>
      </c>
      <c r="D10" s="13" t="s">
        <v>491</v>
      </c>
      <c r="E10" s="13" t="s">
        <v>492</v>
      </c>
      <c r="F10" s="13"/>
      <c r="I10" s="13"/>
      <c r="K10" t="s">
        <v>648</v>
      </c>
      <c r="M10" t="s">
        <v>739</v>
      </c>
    </row>
    <row r="11" spans="2:13">
      <c r="B11" s="13"/>
      <c r="C11" s="199" t="s">
        <v>562</v>
      </c>
      <c r="D11" s="13" t="s">
        <v>493</v>
      </c>
      <c r="E11" s="13" t="s">
        <v>494</v>
      </c>
      <c r="F11" s="13"/>
      <c r="I11" s="13"/>
      <c r="K11" t="s">
        <v>649</v>
      </c>
      <c r="M11" t="s">
        <v>740</v>
      </c>
    </row>
    <row r="12" spans="2:13">
      <c r="B12" s="13"/>
      <c r="C12" s="199" t="s">
        <v>563</v>
      </c>
      <c r="D12" s="13" t="s">
        <v>7</v>
      </c>
      <c r="E12" s="13" t="s">
        <v>495</v>
      </c>
      <c r="F12" s="13"/>
      <c r="I12" s="13"/>
      <c r="K12" t="s">
        <v>650</v>
      </c>
      <c r="M12" t="s">
        <v>741</v>
      </c>
    </row>
    <row r="13" spans="2:13">
      <c r="B13" s="13"/>
      <c r="C13" s="199" t="s">
        <v>564</v>
      </c>
      <c r="D13" s="13" t="s">
        <v>4</v>
      </c>
      <c r="E13" s="13" t="s">
        <v>496</v>
      </c>
      <c r="F13" s="13"/>
      <c r="I13" s="13"/>
      <c r="K13" t="s">
        <v>651</v>
      </c>
      <c r="M13" t="s">
        <v>742</v>
      </c>
    </row>
    <row r="14" spans="2:13">
      <c r="B14" s="13"/>
      <c r="C14" s="13" t="s">
        <v>906</v>
      </c>
      <c r="D14" s="13" t="s">
        <v>497</v>
      </c>
      <c r="E14" s="13" t="s">
        <v>498</v>
      </c>
      <c r="F14" s="13"/>
      <c r="I14" s="13"/>
      <c r="K14" t="s">
        <v>652</v>
      </c>
      <c r="M14" t="s">
        <v>743</v>
      </c>
    </row>
    <row r="15" spans="2:13">
      <c r="B15" s="13"/>
      <c r="C15" s="13"/>
      <c r="D15" s="13" t="s">
        <v>499</v>
      </c>
      <c r="E15" s="13" t="s">
        <v>500</v>
      </c>
      <c r="F15" s="13"/>
      <c r="I15" s="13"/>
      <c r="K15" t="s">
        <v>731</v>
      </c>
      <c r="M15" t="s">
        <v>744</v>
      </c>
    </row>
    <row r="16" spans="2:13">
      <c r="B16" s="13"/>
      <c r="C16" s="13"/>
      <c r="D16" s="13"/>
      <c r="E16" s="13" t="s">
        <v>501</v>
      </c>
      <c r="F16" s="13"/>
      <c r="I16" s="13"/>
      <c r="M16" t="s">
        <v>745</v>
      </c>
    </row>
    <row r="17" spans="2:13">
      <c r="B17" s="13"/>
      <c r="C17" s="13"/>
      <c r="D17" s="13"/>
      <c r="E17" s="13" t="s">
        <v>502</v>
      </c>
      <c r="F17" s="13"/>
      <c r="I17" s="13"/>
      <c r="M17" t="s">
        <v>746</v>
      </c>
    </row>
    <row r="18" spans="2:13">
      <c r="B18" s="13"/>
      <c r="C18" s="13"/>
      <c r="D18" s="13"/>
      <c r="E18" s="13" t="s">
        <v>503</v>
      </c>
      <c r="F18" s="13"/>
      <c r="I18" s="13"/>
      <c r="M18" t="s">
        <v>747</v>
      </c>
    </row>
    <row r="19" spans="2:13">
      <c r="B19" s="13"/>
      <c r="C19" s="13"/>
      <c r="D19" s="13"/>
      <c r="E19" s="13" t="s">
        <v>504</v>
      </c>
      <c r="F19" s="13"/>
      <c r="M19" t="s">
        <v>748</v>
      </c>
    </row>
    <row r="20" spans="2:13">
      <c r="B20" s="13"/>
      <c r="C20" s="13"/>
      <c r="D20" s="13"/>
      <c r="E20" s="13" t="s">
        <v>505</v>
      </c>
      <c r="F20" s="13"/>
      <c r="M20" t="s">
        <v>749</v>
      </c>
    </row>
    <row r="21" spans="2:13">
      <c r="B21" s="13"/>
      <c r="C21" s="13"/>
      <c r="D21" s="13"/>
      <c r="E21" s="13" t="s">
        <v>506</v>
      </c>
      <c r="F21" s="13"/>
      <c r="M21" t="s">
        <v>750</v>
      </c>
    </row>
    <row r="22" spans="2:13">
      <c r="B22" s="13"/>
      <c r="C22" s="13"/>
      <c r="D22" s="13"/>
      <c r="E22" s="13" t="s">
        <v>507</v>
      </c>
      <c r="F22" s="13"/>
      <c r="M22" t="s">
        <v>751</v>
      </c>
    </row>
    <row r="23" spans="2:13">
      <c r="B23" s="13"/>
      <c r="C23" s="13"/>
      <c r="D23" s="13"/>
      <c r="E23" s="13" t="s">
        <v>508</v>
      </c>
      <c r="F23" s="13"/>
      <c r="M23" t="s">
        <v>752</v>
      </c>
    </row>
    <row r="24" spans="2:13">
      <c r="B24" s="13"/>
      <c r="C24" s="13"/>
      <c r="D24" s="13"/>
      <c r="E24" s="13" t="s">
        <v>509</v>
      </c>
      <c r="F24" s="13"/>
      <c r="M24" t="s">
        <v>753</v>
      </c>
    </row>
    <row r="25" spans="2:13">
      <c r="B25" s="13"/>
      <c r="C25" s="13"/>
      <c r="D25" s="13"/>
      <c r="E25" s="13" t="s">
        <v>510</v>
      </c>
      <c r="F25" s="13"/>
      <c r="M25" t="s">
        <v>754</v>
      </c>
    </row>
    <row r="26" spans="2:13">
      <c r="B26" s="13"/>
      <c r="C26" s="13"/>
      <c r="D26" s="13"/>
      <c r="E26" s="13" t="s">
        <v>511</v>
      </c>
      <c r="F26" s="13"/>
      <c r="M26" t="s">
        <v>755</v>
      </c>
    </row>
    <row r="27" spans="2:13">
      <c r="B27" s="13"/>
      <c r="C27" s="13"/>
      <c r="D27" s="13"/>
      <c r="E27" s="13" t="s">
        <v>512</v>
      </c>
      <c r="F27" s="13"/>
      <c r="M27" t="s">
        <v>756</v>
      </c>
    </row>
    <row r="28" spans="2:13">
      <c r="B28" s="13"/>
      <c r="C28" s="13"/>
      <c r="D28" s="13"/>
      <c r="E28" s="13" t="s">
        <v>513</v>
      </c>
      <c r="F28" s="13"/>
      <c r="M28" t="s">
        <v>757</v>
      </c>
    </row>
    <row r="29" spans="2:13">
      <c r="B29" s="13"/>
      <c r="C29" s="13"/>
      <c r="D29" s="13"/>
      <c r="E29" s="13" t="s">
        <v>8</v>
      </c>
      <c r="F29" s="13"/>
      <c r="M29" t="s">
        <v>758</v>
      </c>
    </row>
    <row r="30" spans="2:13">
      <c r="B30" s="13"/>
      <c r="C30" s="13"/>
      <c r="D30" s="13"/>
      <c r="E30" s="13" t="s">
        <v>514</v>
      </c>
      <c r="F30" s="13"/>
      <c r="M30" t="s">
        <v>759</v>
      </c>
    </row>
    <row r="31" spans="2:13">
      <c r="B31" s="13"/>
      <c r="C31" s="13"/>
      <c r="D31" s="13"/>
      <c r="E31" s="13" t="s">
        <v>515</v>
      </c>
      <c r="F31" s="13"/>
      <c r="M31" t="s">
        <v>760</v>
      </c>
    </row>
    <row r="32" spans="2:13">
      <c r="B32" s="13"/>
      <c r="C32" s="13"/>
      <c r="D32" s="13"/>
      <c r="E32" s="13" t="s">
        <v>5</v>
      </c>
      <c r="F32" s="13"/>
      <c r="M32" t="s">
        <v>761</v>
      </c>
    </row>
    <row r="33" spans="2:13">
      <c r="B33" s="13"/>
      <c r="C33" s="13"/>
      <c r="D33" s="13"/>
      <c r="E33" s="13" t="s">
        <v>10</v>
      </c>
      <c r="F33" s="13"/>
      <c r="M33" t="s">
        <v>762</v>
      </c>
    </row>
    <row r="34" spans="2:13">
      <c r="B34" s="13"/>
      <c r="C34" s="13"/>
      <c r="D34" s="13"/>
      <c r="E34" s="13" t="s">
        <v>556</v>
      </c>
      <c r="F34" s="13"/>
      <c r="M34" t="s">
        <v>763</v>
      </c>
    </row>
    <row r="35" spans="2:13">
      <c r="E35" s="13" t="s">
        <v>499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S142"/>
  <sheetViews>
    <sheetView showGridLines="0" showRuler="0" view="pageLayout" zoomScale="120" zoomScaleNormal="100" zoomScalePageLayoutView="120" workbookViewId="0">
      <selection sqref="A1:T1"/>
    </sheetView>
  </sheetViews>
  <sheetFormatPr defaultColWidth="2.25" defaultRowHeight="16.5" outlineLevelRow="1"/>
  <cols>
    <col min="1" max="9" width="2" style="90" customWidth="1"/>
    <col min="10" max="10" width="2.25" style="90" customWidth="1"/>
    <col min="11" max="12" width="1.875" style="90" customWidth="1"/>
    <col min="13" max="13" width="2.5" style="90" customWidth="1"/>
    <col min="14" max="14" width="1.875" style="90" customWidth="1"/>
    <col min="15" max="15" width="2.25" style="90" customWidth="1"/>
    <col min="16" max="16" width="2" style="90" customWidth="1"/>
    <col min="17" max="17" width="2.5" style="90" customWidth="1"/>
    <col min="18" max="18" width="2" style="90" customWidth="1"/>
    <col min="19" max="19" width="2.5" style="90" customWidth="1"/>
    <col min="20" max="20" width="1.75" style="90" customWidth="1"/>
    <col min="21" max="21" width="2" style="90" customWidth="1"/>
    <col min="22" max="23" width="2.5" style="90" bestFit="1" customWidth="1"/>
    <col min="24" max="24" width="2" style="90" customWidth="1"/>
    <col min="25" max="25" width="3" style="90" bestFit="1" customWidth="1"/>
    <col min="26" max="26" width="1.625" style="90" customWidth="1"/>
    <col min="27" max="27" width="2.5" style="90" customWidth="1"/>
    <col min="28" max="29" width="2.25" style="90"/>
    <col min="30" max="31" width="2.125" style="90" customWidth="1"/>
    <col min="32" max="32" width="2.375" style="90" customWidth="1"/>
    <col min="33" max="33" width="2.125" style="90" customWidth="1"/>
    <col min="34" max="35" width="2.25" style="90"/>
    <col min="36" max="36" width="2.25" style="90" customWidth="1"/>
    <col min="37" max="37" width="2.5" style="90" customWidth="1"/>
    <col min="38" max="38" width="1.375" style="90" customWidth="1"/>
    <col min="39" max="39" width="2.5" style="90" customWidth="1"/>
    <col min="40" max="40" width="1.25" style="90" customWidth="1"/>
    <col min="41" max="42" width="1.875" style="90" customWidth="1"/>
    <col min="43" max="16384" width="2.25" style="90"/>
  </cols>
  <sheetData>
    <row r="1" spans="1:45" s="91" customFormat="1" ht="16.5" customHeight="1">
      <c r="A1" s="840" t="s">
        <v>1045</v>
      </c>
      <c r="B1" s="840"/>
      <c r="C1" s="840"/>
      <c r="D1" s="840"/>
      <c r="E1" s="840"/>
      <c r="F1" s="840"/>
      <c r="G1" s="840"/>
      <c r="H1" s="840"/>
      <c r="I1" s="840"/>
      <c r="J1" s="840"/>
      <c r="K1" s="840"/>
      <c r="L1" s="840"/>
      <c r="M1" s="840"/>
      <c r="N1" s="840"/>
      <c r="O1" s="840"/>
      <c r="P1" s="840"/>
      <c r="Q1" s="840"/>
      <c r="R1" s="840"/>
      <c r="S1" s="840"/>
      <c r="T1" s="840"/>
      <c r="U1" s="607"/>
      <c r="V1" s="607"/>
      <c r="W1" s="607"/>
      <c r="X1" s="607"/>
      <c r="Y1" s="607"/>
      <c r="Z1" s="607"/>
      <c r="AA1" s="607"/>
      <c r="AB1" s="607"/>
      <c r="AC1" s="607"/>
      <c r="AD1" s="607"/>
      <c r="AE1" s="607"/>
      <c r="AF1" s="607"/>
      <c r="AG1" s="607"/>
      <c r="AH1" s="607"/>
      <c r="AI1" s="607"/>
      <c r="AJ1" s="607"/>
      <c r="AK1" s="607"/>
      <c r="AL1" s="841" t="s">
        <v>15</v>
      </c>
      <c r="AM1" s="841"/>
      <c r="AN1" s="841"/>
      <c r="AO1" s="841"/>
      <c r="AP1" s="841"/>
      <c r="AQ1" s="841"/>
      <c r="AR1" s="75"/>
    </row>
    <row r="2" spans="1:45" s="91" customFormat="1" ht="24.75" customHeight="1">
      <c r="A2" s="95"/>
      <c r="B2" s="96"/>
      <c r="C2" s="666" t="s">
        <v>16</v>
      </c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97"/>
      <c r="AQ2" s="95"/>
      <c r="AR2" s="75"/>
    </row>
    <row r="3" spans="1:45" s="91" customFormat="1" ht="16.5" customHeight="1">
      <c r="A3" s="843"/>
      <c r="B3" s="843"/>
      <c r="C3" s="843"/>
      <c r="D3" s="843"/>
      <c r="E3" s="843"/>
      <c r="F3" s="195" t="s">
        <v>17</v>
      </c>
      <c r="G3" s="196" t="s">
        <v>18</v>
      </c>
      <c r="H3" s="197"/>
      <c r="I3" s="849" t="s">
        <v>20</v>
      </c>
      <c r="J3" s="849"/>
      <c r="K3" s="849"/>
      <c r="L3" s="849"/>
      <c r="M3" s="849"/>
      <c r="N3" s="198"/>
      <c r="O3" s="196" t="s">
        <v>18</v>
      </c>
      <c r="P3" s="197" t="s">
        <v>22</v>
      </c>
      <c r="Q3" s="849" t="s">
        <v>21</v>
      </c>
      <c r="R3" s="849"/>
      <c r="S3" s="849"/>
      <c r="T3" s="849"/>
      <c r="U3" s="849"/>
      <c r="V3" s="198"/>
      <c r="W3" s="196" t="s">
        <v>18</v>
      </c>
      <c r="X3" s="197"/>
      <c r="Y3" s="849" t="s">
        <v>23</v>
      </c>
      <c r="Z3" s="849"/>
      <c r="AA3" s="849"/>
      <c r="AB3" s="849"/>
      <c r="AC3" s="849"/>
      <c r="AD3" s="849"/>
      <c r="AE3" s="198"/>
      <c r="AF3" s="196" t="s">
        <v>24</v>
      </c>
      <c r="AG3" s="197">
        <v>1</v>
      </c>
      <c r="AH3" s="849" t="s">
        <v>25</v>
      </c>
      <c r="AI3" s="849"/>
      <c r="AJ3" s="849"/>
      <c r="AK3" s="198" t="s">
        <v>26</v>
      </c>
      <c r="AL3" s="842"/>
      <c r="AM3" s="842"/>
      <c r="AN3" s="842"/>
      <c r="AO3" s="842"/>
      <c r="AP3" s="842"/>
      <c r="AQ3" s="842"/>
      <c r="AR3" s="79"/>
    </row>
    <row r="4" spans="1:45" s="91" customFormat="1" ht="14.25" customHeight="1">
      <c r="A4" s="848"/>
      <c r="B4" s="848"/>
      <c r="C4" s="848"/>
      <c r="D4" s="848"/>
      <c r="E4" s="848"/>
      <c r="F4" s="848"/>
      <c r="G4" s="848"/>
      <c r="H4" s="848"/>
      <c r="I4" s="848"/>
      <c r="J4" s="848"/>
      <c r="K4" s="848"/>
      <c r="L4" s="848"/>
      <c r="M4" s="848"/>
      <c r="N4" s="848"/>
      <c r="O4" s="848"/>
      <c r="P4" s="848"/>
      <c r="Q4" s="848"/>
      <c r="R4" s="848"/>
      <c r="S4" s="848"/>
      <c r="T4" s="848"/>
      <c r="U4" s="848"/>
      <c r="V4" s="848"/>
      <c r="W4" s="848"/>
      <c r="X4" s="848"/>
      <c r="Y4" s="848"/>
      <c r="Z4" s="848"/>
      <c r="AA4" s="848"/>
      <c r="AB4" s="848"/>
      <c r="AC4" s="848"/>
      <c r="AD4" s="848"/>
      <c r="AE4" s="848"/>
      <c r="AF4" s="848"/>
      <c r="AG4" s="848"/>
      <c r="AH4" s="848"/>
      <c r="AI4" s="848"/>
      <c r="AJ4" s="848"/>
      <c r="AK4" s="848"/>
      <c r="AL4" s="848"/>
      <c r="AM4" s="848"/>
      <c r="AN4" s="848"/>
      <c r="AO4" s="848"/>
      <c r="AP4" s="848"/>
      <c r="AQ4" s="848"/>
      <c r="AR4" s="75"/>
    </row>
    <row r="5" spans="1:45" s="91" customFormat="1" ht="16.5" customHeight="1">
      <c r="A5" s="865" t="s">
        <v>27</v>
      </c>
      <c r="B5" s="865"/>
      <c r="C5" s="865"/>
      <c r="D5" s="865"/>
      <c r="E5" s="866"/>
      <c r="F5" s="850" t="s">
        <v>28</v>
      </c>
      <c r="G5" s="851"/>
      <c r="H5" s="851"/>
      <c r="I5" s="851"/>
      <c r="J5" s="851"/>
      <c r="K5" s="852"/>
      <c r="L5" s="98" t="s">
        <v>24</v>
      </c>
      <c r="M5" s="127"/>
      <c r="N5" s="823" t="s">
        <v>29</v>
      </c>
      <c r="O5" s="823"/>
      <c r="P5" s="823"/>
      <c r="Q5" s="823"/>
      <c r="R5" s="99" t="s">
        <v>24</v>
      </c>
      <c r="S5" s="127" t="s">
        <v>22</v>
      </c>
      <c r="T5" s="823" t="s">
        <v>30</v>
      </c>
      <c r="U5" s="823"/>
      <c r="V5" s="823"/>
      <c r="W5" s="823"/>
      <c r="X5" s="823"/>
      <c r="Y5" s="823"/>
      <c r="Z5" s="99" t="s">
        <v>24</v>
      </c>
      <c r="AA5" s="127" t="s">
        <v>19</v>
      </c>
      <c r="AB5" s="823" t="s">
        <v>31</v>
      </c>
      <c r="AC5" s="823"/>
      <c r="AD5" s="823"/>
      <c r="AE5" s="823"/>
      <c r="AF5" s="99" t="s">
        <v>32</v>
      </c>
      <c r="AG5" s="127"/>
      <c r="AH5" s="823" t="s">
        <v>33</v>
      </c>
      <c r="AI5" s="823"/>
      <c r="AJ5" s="823"/>
      <c r="AK5" s="823"/>
      <c r="AL5" s="99" t="s">
        <v>24</v>
      </c>
      <c r="AM5" s="127" t="s">
        <v>19</v>
      </c>
      <c r="AN5" s="823" t="s">
        <v>34</v>
      </c>
      <c r="AO5" s="823"/>
      <c r="AP5" s="823"/>
      <c r="AQ5" s="823"/>
      <c r="AR5" s="75"/>
    </row>
    <row r="6" spans="1:45" s="91" customFormat="1" ht="16.5" customHeight="1">
      <c r="A6" s="867"/>
      <c r="B6" s="867"/>
      <c r="C6" s="867"/>
      <c r="D6" s="867"/>
      <c r="E6" s="868"/>
      <c r="F6" s="853"/>
      <c r="G6" s="854"/>
      <c r="H6" s="854"/>
      <c r="I6" s="854"/>
      <c r="J6" s="854"/>
      <c r="K6" s="855"/>
      <c r="L6" s="169" t="s">
        <v>24</v>
      </c>
      <c r="M6" s="170"/>
      <c r="N6" s="861" t="s">
        <v>35</v>
      </c>
      <c r="O6" s="861"/>
      <c r="P6" s="861"/>
      <c r="Q6" s="861"/>
      <c r="R6" s="171" t="s">
        <v>24</v>
      </c>
      <c r="S6" s="170"/>
      <c r="T6" s="861" t="s">
        <v>36</v>
      </c>
      <c r="U6" s="862"/>
      <c r="V6" s="862"/>
      <c r="W6" s="862"/>
      <c r="X6" s="862"/>
      <c r="Y6" s="862"/>
      <c r="Z6" s="171" t="s">
        <v>24</v>
      </c>
      <c r="AA6" s="170" t="s">
        <v>22</v>
      </c>
      <c r="AB6" s="861" t="s">
        <v>37</v>
      </c>
      <c r="AC6" s="861"/>
      <c r="AD6" s="861"/>
      <c r="AE6" s="861"/>
      <c r="AF6" s="100" t="s">
        <v>17</v>
      </c>
      <c r="AG6" s="863" t="s">
        <v>38</v>
      </c>
      <c r="AH6" s="863"/>
      <c r="AI6" s="863"/>
      <c r="AJ6" s="863"/>
      <c r="AK6" s="863"/>
      <c r="AL6" s="863"/>
      <c r="AM6" s="863"/>
      <c r="AN6" s="863"/>
      <c r="AO6" s="863"/>
      <c r="AP6" s="863"/>
      <c r="AQ6" s="172" t="s">
        <v>26</v>
      </c>
      <c r="AR6" s="75"/>
    </row>
    <row r="7" spans="1:45" s="91" customFormat="1" ht="39.75" customHeight="1">
      <c r="A7" s="869"/>
      <c r="B7" s="869"/>
      <c r="C7" s="869"/>
      <c r="D7" s="869"/>
      <c r="E7" s="870"/>
      <c r="F7" s="710" t="s">
        <v>39</v>
      </c>
      <c r="G7" s="710"/>
      <c r="H7" s="710"/>
      <c r="I7" s="710"/>
      <c r="J7" s="710"/>
      <c r="K7" s="710"/>
      <c r="L7" s="846" t="s">
        <v>701</v>
      </c>
      <c r="M7" s="846"/>
      <c r="N7" s="846"/>
      <c r="O7" s="846"/>
      <c r="P7" s="846"/>
      <c r="Q7" s="846"/>
      <c r="R7" s="846"/>
      <c r="S7" s="846"/>
      <c r="T7" s="846"/>
      <c r="U7" s="846"/>
      <c r="V7" s="846"/>
      <c r="W7" s="846"/>
      <c r="X7" s="846"/>
      <c r="Y7" s="846"/>
      <c r="Z7" s="846"/>
      <c r="AA7" s="846"/>
      <c r="AB7" s="846"/>
      <c r="AC7" s="846"/>
      <c r="AD7" s="846"/>
      <c r="AE7" s="846"/>
      <c r="AF7" s="846"/>
      <c r="AG7" s="846"/>
      <c r="AH7" s="846"/>
      <c r="AI7" s="846"/>
      <c r="AJ7" s="846"/>
      <c r="AK7" s="846"/>
      <c r="AL7" s="846"/>
      <c r="AM7" s="846"/>
      <c r="AN7" s="846"/>
      <c r="AO7" s="846"/>
      <c r="AP7" s="846"/>
      <c r="AQ7" s="847"/>
      <c r="AR7" s="75"/>
    </row>
    <row r="8" spans="1:45" s="91" customFormat="1" ht="7.5" customHeight="1" thickBot="1">
      <c r="A8" s="864"/>
      <c r="B8" s="864"/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  <c r="N8" s="864"/>
      <c r="O8" s="864"/>
      <c r="P8" s="864"/>
      <c r="Q8" s="864"/>
      <c r="R8" s="864"/>
      <c r="S8" s="864"/>
      <c r="T8" s="864"/>
      <c r="U8" s="864"/>
      <c r="V8" s="864"/>
      <c r="W8" s="864"/>
      <c r="X8" s="864"/>
      <c r="Y8" s="864"/>
      <c r="Z8" s="864"/>
      <c r="AA8" s="864"/>
      <c r="AB8" s="864"/>
      <c r="AC8" s="864"/>
      <c r="AD8" s="864"/>
      <c r="AE8" s="864"/>
      <c r="AF8" s="864"/>
      <c r="AG8" s="864"/>
      <c r="AH8" s="864"/>
      <c r="AI8" s="864"/>
      <c r="AJ8" s="864"/>
      <c r="AK8" s="864"/>
      <c r="AL8" s="864"/>
      <c r="AM8" s="864"/>
      <c r="AN8" s="864"/>
      <c r="AO8" s="864"/>
      <c r="AP8" s="864"/>
      <c r="AQ8" s="864"/>
      <c r="AR8" s="75"/>
    </row>
    <row r="9" spans="1:45" s="91" customFormat="1" ht="16.5" customHeight="1">
      <c r="A9" s="856" t="s">
        <v>40</v>
      </c>
      <c r="B9" s="856"/>
      <c r="C9" s="856"/>
      <c r="D9" s="856"/>
      <c r="E9" s="856"/>
      <c r="F9" s="856"/>
      <c r="G9" s="856"/>
      <c r="H9" s="856"/>
      <c r="I9" s="856"/>
      <c r="J9" s="856"/>
      <c r="K9" s="856"/>
      <c r="L9" s="856"/>
      <c r="M9" s="856"/>
      <c r="N9" s="856"/>
      <c r="O9" s="856"/>
      <c r="P9" s="856"/>
      <c r="Q9" s="856"/>
      <c r="R9" s="856"/>
      <c r="S9" s="856"/>
      <c r="T9" s="856"/>
      <c r="U9" s="856"/>
      <c r="V9" s="856"/>
      <c r="W9" s="856"/>
      <c r="X9" s="856"/>
      <c r="Y9" s="856"/>
      <c r="Z9" s="856"/>
      <c r="AA9" s="856"/>
      <c r="AB9" s="856"/>
      <c r="AC9" s="856"/>
      <c r="AD9" s="856"/>
      <c r="AE9" s="856"/>
      <c r="AF9" s="856"/>
      <c r="AG9" s="856"/>
      <c r="AH9" s="856"/>
      <c r="AI9" s="856"/>
      <c r="AJ9" s="856"/>
      <c r="AK9" s="856"/>
      <c r="AL9" s="856"/>
      <c r="AM9" s="856"/>
      <c r="AN9" s="856"/>
      <c r="AO9" s="856"/>
      <c r="AP9" s="856"/>
      <c r="AQ9" s="856"/>
      <c r="AR9" s="75"/>
    </row>
    <row r="10" spans="1:45" s="91" customFormat="1" ht="25.5" customHeight="1">
      <c r="A10" s="581" t="s">
        <v>41</v>
      </c>
      <c r="B10" s="708"/>
      <c r="C10" s="708"/>
      <c r="D10" s="708"/>
      <c r="E10" s="708"/>
      <c r="F10" s="708"/>
      <c r="G10" s="708"/>
      <c r="H10" s="821" t="s">
        <v>1008</v>
      </c>
      <c r="I10" s="821"/>
      <c r="J10" s="821"/>
      <c r="K10" s="821"/>
      <c r="L10" s="821"/>
      <c r="M10" s="821"/>
      <c r="N10" s="821"/>
      <c r="O10" s="821"/>
      <c r="P10" s="821"/>
      <c r="Q10" s="821"/>
      <c r="R10" s="821"/>
      <c r="S10" s="821"/>
      <c r="T10" s="821"/>
      <c r="U10" s="821"/>
      <c r="V10" s="821"/>
      <c r="W10" s="821"/>
      <c r="X10" s="821"/>
      <c r="Y10" s="821"/>
      <c r="Z10" s="821"/>
      <c r="AA10" s="821"/>
      <c r="AB10" s="821"/>
      <c r="AC10" s="821"/>
      <c r="AD10" s="821"/>
      <c r="AE10" s="821"/>
      <c r="AF10" s="821"/>
      <c r="AG10" s="821"/>
      <c r="AH10" s="821"/>
      <c r="AI10" s="821"/>
      <c r="AJ10" s="821"/>
      <c r="AK10" s="821"/>
      <c r="AL10" s="821"/>
      <c r="AM10" s="821"/>
      <c r="AN10" s="821"/>
      <c r="AO10" s="821"/>
      <c r="AP10" s="821"/>
      <c r="AQ10" s="822"/>
      <c r="AR10" s="75"/>
    </row>
    <row r="11" spans="1:45" s="91" customFormat="1" ht="37.5" customHeight="1">
      <c r="A11" s="582" t="s">
        <v>42</v>
      </c>
      <c r="B11" s="583"/>
      <c r="C11" s="583"/>
      <c r="D11" s="583"/>
      <c r="E11" s="583"/>
      <c r="F11" s="583"/>
      <c r="G11" s="583"/>
      <c r="H11" s="844" t="s">
        <v>1009</v>
      </c>
      <c r="I11" s="844"/>
      <c r="J11" s="844"/>
      <c r="K11" s="844"/>
      <c r="L11" s="844"/>
      <c r="M11" s="844"/>
      <c r="N11" s="844"/>
      <c r="O11" s="844"/>
      <c r="P11" s="844"/>
      <c r="Q11" s="844"/>
      <c r="R11" s="844"/>
      <c r="S11" s="844"/>
      <c r="T11" s="844"/>
      <c r="U11" s="844"/>
      <c r="V11" s="844"/>
      <c r="W11" s="844"/>
      <c r="X11" s="844"/>
      <c r="Y11" s="844"/>
      <c r="Z11" s="844"/>
      <c r="AA11" s="844"/>
      <c r="AB11" s="844"/>
      <c r="AC11" s="844"/>
      <c r="AD11" s="844"/>
      <c r="AE11" s="844"/>
      <c r="AF11" s="844"/>
      <c r="AG11" s="844"/>
      <c r="AH11" s="844"/>
      <c r="AI11" s="844"/>
      <c r="AJ11" s="844"/>
      <c r="AK11" s="844"/>
      <c r="AL11" s="844"/>
      <c r="AM11" s="844"/>
      <c r="AN11" s="844"/>
      <c r="AO11" s="844"/>
      <c r="AP11" s="844"/>
      <c r="AQ11" s="845"/>
      <c r="AR11" s="75"/>
      <c r="AS11" s="75"/>
    </row>
    <row r="12" spans="1:45" s="91" customFormat="1" ht="16.5" customHeight="1">
      <c r="A12" s="874" t="s">
        <v>43</v>
      </c>
      <c r="B12" s="874"/>
      <c r="C12" s="874"/>
      <c r="D12" s="874"/>
      <c r="E12" s="874"/>
      <c r="F12" s="874"/>
      <c r="G12" s="874"/>
      <c r="H12" s="874"/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874"/>
      <c r="W12" s="874"/>
      <c r="X12" s="874"/>
      <c r="Y12" s="874"/>
      <c r="Z12" s="874"/>
      <c r="AA12" s="874"/>
      <c r="AB12" s="874"/>
      <c r="AC12" s="874"/>
      <c r="AD12" s="874"/>
      <c r="AE12" s="874"/>
      <c r="AF12" s="874"/>
      <c r="AG12" s="874"/>
      <c r="AH12" s="874"/>
      <c r="AI12" s="874"/>
      <c r="AJ12" s="874"/>
      <c r="AK12" s="874"/>
      <c r="AL12" s="874"/>
      <c r="AM12" s="874"/>
      <c r="AN12" s="874"/>
      <c r="AO12" s="874"/>
      <c r="AP12" s="874"/>
      <c r="AQ12" s="874"/>
      <c r="AR12" s="75"/>
      <c r="AS12" s="75"/>
    </row>
    <row r="13" spans="1:45" s="91" customFormat="1" ht="16.5" customHeight="1">
      <c r="A13" s="705" t="s">
        <v>44</v>
      </c>
      <c r="B13" s="706"/>
      <c r="C13" s="706"/>
      <c r="D13" s="706"/>
      <c r="E13" s="706"/>
      <c r="F13" s="584" t="s">
        <v>45</v>
      </c>
      <c r="G13" s="584"/>
      <c r="H13" s="584"/>
      <c r="I13" s="584"/>
      <c r="J13" s="584"/>
      <c r="K13" s="584" t="s">
        <v>46</v>
      </c>
      <c r="L13" s="584"/>
      <c r="M13" s="584"/>
      <c r="N13" s="584"/>
      <c r="O13" s="584"/>
      <c r="P13" s="584"/>
      <c r="Q13" s="875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R13" s="876"/>
      <c r="S13" s="876"/>
      <c r="T13" s="876"/>
      <c r="U13" s="876"/>
      <c r="V13" s="876"/>
      <c r="W13" s="876"/>
      <c r="X13" s="876"/>
      <c r="Y13" s="876"/>
      <c r="Z13" s="876"/>
      <c r="AA13" s="876"/>
      <c r="AB13" s="876"/>
      <c r="AC13" s="876"/>
      <c r="AD13" s="876"/>
      <c r="AE13" s="876"/>
      <c r="AF13" s="876"/>
      <c r="AG13" s="876"/>
      <c r="AH13" s="876"/>
      <c r="AI13" s="876"/>
      <c r="AJ13" s="876"/>
      <c r="AK13" s="876"/>
      <c r="AL13" s="876"/>
      <c r="AM13" s="876"/>
      <c r="AN13" s="876"/>
      <c r="AO13" s="876"/>
      <c r="AP13" s="876"/>
      <c r="AQ13" s="876"/>
      <c r="AR13" s="75"/>
      <c r="AS13" s="75"/>
    </row>
    <row r="14" spans="1:45" s="91" customFormat="1" ht="16.5" customHeight="1">
      <c r="A14" s="707"/>
      <c r="B14" s="708"/>
      <c r="C14" s="708"/>
      <c r="D14" s="708"/>
      <c r="E14" s="708"/>
      <c r="F14" s="574"/>
      <c r="G14" s="574"/>
      <c r="H14" s="574"/>
      <c r="I14" s="574"/>
      <c r="J14" s="574"/>
      <c r="K14" s="871" t="s">
        <v>47</v>
      </c>
      <c r="L14" s="871"/>
      <c r="M14" s="871"/>
      <c r="N14" s="871"/>
      <c r="O14" s="871"/>
      <c r="P14" s="871"/>
      <c r="Q14" s="877"/>
      <c r="R14" s="878"/>
      <c r="S14" s="878"/>
      <c r="T14" s="878"/>
      <c r="U14" s="878"/>
      <c r="V14" s="878"/>
      <c r="W14" s="878"/>
      <c r="X14" s="879"/>
      <c r="Y14" s="702" t="s">
        <v>48</v>
      </c>
      <c r="Z14" s="703"/>
      <c r="AA14" s="704"/>
      <c r="AB14" s="702" t="s">
        <v>49</v>
      </c>
      <c r="AC14" s="703"/>
      <c r="AD14" s="703"/>
      <c r="AE14" s="703"/>
      <c r="AF14" s="703"/>
      <c r="AG14" s="704"/>
      <c r="AH14" s="872" t="s">
        <v>900</v>
      </c>
      <c r="AI14" s="873"/>
      <c r="AJ14" s="873"/>
      <c r="AK14" s="873"/>
      <c r="AL14" s="873"/>
      <c r="AM14" s="873"/>
      <c r="AN14" s="873"/>
      <c r="AO14" s="873"/>
      <c r="AP14" s="873"/>
      <c r="AQ14" s="873"/>
      <c r="AR14" s="75"/>
      <c r="AS14" s="75"/>
    </row>
    <row r="15" spans="1:45" s="91" customFormat="1" ht="16.5" customHeight="1">
      <c r="A15" s="707"/>
      <c r="B15" s="708"/>
      <c r="C15" s="708"/>
      <c r="D15" s="708"/>
      <c r="E15" s="708"/>
      <c r="F15" s="574"/>
      <c r="G15" s="574"/>
      <c r="H15" s="574"/>
      <c r="I15" s="574"/>
      <c r="J15" s="574"/>
      <c r="K15" s="871"/>
      <c r="L15" s="871"/>
      <c r="M15" s="871"/>
      <c r="N15" s="871"/>
      <c r="O15" s="871"/>
      <c r="P15" s="871"/>
      <c r="Q15" s="877"/>
      <c r="R15" s="878"/>
      <c r="S15" s="878"/>
      <c r="T15" s="878"/>
      <c r="U15" s="878"/>
      <c r="V15" s="878"/>
      <c r="W15" s="878"/>
      <c r="X15" s="879"/>
      <c r="Y15" s="702"/>
      <c r="Z15" s="703"/>
      <c r="AA15" s="704"/>
      <c r="AB15" s="702" t="s">
        <v>50</v>
      </c>
      <c r="AC15" s="703"/>
      <c r="AD15" s="703"/>
      <c r="AE15" s="703"/>
      <c r="AF15" s="703"/>
      <c r="AG15" s="704"/>
      <c r="AH15" s="872" t="str">
        <f>AH14</f>
        <v>대</v>
      </c>
      <c r="AI15" s="873"/>
      <c r="AJ15" s="873"/>
      <c r="AK15" s="873"/>
      <c r="AL15" s="873"/>
      <c r="AM15" s="873"/>
      <c r="AN15" s="873"/>
      <c r="AO15" s="873"/>
      <c r="AP15" s="873"/>
      <c r="AQ15" s="873"/>
      <c r="AR15" s="75"/>
      <c r="AS15" s="75"/>
    </row>
    <row r="16" spans="1:45" s="91" customFormat="1" ht="16.5" customHeight="1">
      <c r="A16" s="707"/>
      <c r="B16" s="708"/>
      <c r="C16" s="708"/>
      <c r="D16" s="708"/>
      <c r="E16" s="708"/>
      <c r="F16" s="574" t="s">
        <v>51</v>
      </c>
      <c r="G16" s="574"/>
      <c r="H16" s="574"/>
      <c r="I16" s="574"/>
      <c r="J16" s="574"/>
      <c r="K16" s="871" t="s">
        <v>52</v>
      </c>
      <c r="L16" s="871"/>
      <c r="M16" s="871"/>
      <c r="N16" s="871"/>
      <c r="O16" s="871"/>
      <c r="P16" s="871"/>
      <c r="Q16" s="890">
        <f>표준임대차계약서!J38</f>
        <v>0</v>
      </c>
      <c r="R16" s="891"/>
      <c r="S16" s="891"/>
      <c r="T16" s="891"/>
      <c r="U16" s="891"/>
      <c r="V16" s="891"/>
      <c r="W16" s="891"/>
      <c r="X16" s="891"/>
      <c r="Y16" s="891"/>
      <c r="Z16" s="891"/>
      <c r="AA16" s="892"/>
      <c r="AB16" s="900" t="s">
        <v>53</v>
      </c>
      <c r="AC16" s="901"/>
      <c r="AD16" s="901"/>
      <c r="AE16" s="901"/>
      <c r="AF16" s="901"/>
      <c r="AG16" s="902"/>
      <c r="AH16" s="877"/>
      <c r="AI16" s="878"/>
      <c r="AJ16" s="878"/>
      <c r="AK16" s="878"/>
      <c r="AL16" s="878"/>
      <c r="AM16" s="878"/>
      <c r="AN16" s="878"/>
      <c r="AO16" s="878"/>
      <c r="AP16" s="878"/>
      <c r="AQ16" s="878"/>
      <c r="AR16" s="75"/>
      <c r="AS16" s="75"/>
    </row>
    <row r="17" spans="1:45" s="91" customFormat="1" ht="16.5" customHeight="1">
      <c r="A17" s="707"/>
      <c r="B17" s="708"/>
      <c r="C17" s="708"/>
      <c r="D17" s="708"/>
      <c r="E17" s="708"/>
      <c r="F17" s="574"/>
      <c r="G17" s="574"/>
      <c r="H17" s="574"/>
      <c r="I17" s="574"/>
      <c r="J17" s="574"/>
      <c r="K17" s="411" t="s">
        <v>765</v>
      </c>
      <c r="L17" s="411"/>
      <c r="M17" s="411"/>
      <c r="N17" s="411"/>
      <c r="O17" s="411"/>
      <c r="P17" s="411"/>
      <c r="Q17" s="893"/>
      <c r="R17" s="893"/>
      <c r="S17" s="893"/>
      <c r="T17" s="893"/>
      <c r="U17" s="893"/>
      <c r="V17" s="893"/>
      <c r="W17" s="893"/>
      <c r="X17" s="893"/>
      <c r="Y17" s="702" t="s">
        <v>54</v>
      </c>
      <c r="Z17" s="703"/>
      <c r="AA17" s="704"/>
      <c r="AB17" s="702" t="s">
        <v>55</v>
      </c>
      <c r="AC17" s="703"/>
      <c r="AD17" s="703"/>
      <c r="AE17" s="703"/>
      <c r="AF17" s="703"/>
      <c r="AG17" s="704"/>
      <c r="AH17" s="872" t="s">
        <v>292</v>
      </c>
      <c r="AI17" s="873"/>
      <c r="AJ17" s="873"/>
      <c r="AK17" s="873"/>
      <c r="AL17" s="873"/>
      <c r="AM17" s="873"/>
      <c r="AN17" s="873"/>
      <c r="AO17" s="873"/>
      <c r="AP17" s="873"/>
      <c r="AQ17" s="873"/>
      <c r="AR17" s="75"/>
      <c r="AS17" s="75"/>
    </row>
    <row r="18" spans="1:45" s="91" customFormat="1" ht="16.5" customHeight="1">
      <c r="A18" s="707"/>
      <c r="B18" s="708"/>
      <c r="C18" s="708"/>
      <c r="D18" s="708"/>
      <c r="E18" s="708"/>
      <c r="F18" s="574"/>
      <c r="G18" s="574"/>
      <c r="H18" s="574"/>
      <c r="I18" s="574"/>
      <c r="J18" s="574"/>
      <c r="K18" s="411"/>
      <c r="L18" s="411"/>
      <c r="M18" s="411"/>
      <c r="N18" s="411"/>
      <c r="O18" s="411"/>
      <c r="P18" s="411"/>
      <c r="Q18" s="893"/>
      <c r="R18" s="893"/>
      <c r="S18" s="893"/>
      <c r="T18" s="893"/>
      <c r="U18" s="893"/>
      <c r="V18" s="893"/>
      <c r="W18" s="893"/>
      <c r="X18" s="893"/>
      <c r="Y18" s="702"/>
      <c r="Z18" s="703"/>
      <c r="AA18" s="704"/>
      <c r="AB18" s="702" t="s">
        <v>56</v>
      </c>
      <c r="AC18" s="703"/>
      <c r="AD18" s="703"/>
      <c r="AE18" s="703"/>
      <c r="AF18" s="703"/>
      <c r="AG18" s="704"/>
      <c r="AH18" s="872" t="str">
        <f>AH17</f>
        <v>아파트</v>
      </c>
      <c r="AI18" s="873"/>
      <c r="AJ18" s="873"/>
      <c r="AK18" s="873"/>
      <c r="AL18" s="873"/>
      <c r="AM18" s="873"/>
      <c r="AN18" s="873"/>
      <c r="AO18" s="873"/>
      <c r="AP18" s="873"/>
      <c r="AQ18" s="873"/>
      <c r="AR18" s="75"/>
      <c r="AS18" s="75"/>
    </row>
    <row r="19" spans="1:45" s="91" customFormat="1" ht="16.5" customHeight="1">
      <c r="A19" s="707"/>
      <c r="B19" s="708"/>
      <c r="C19" s="708"/>
      <c r="D19" s="708"/>
      <c r="E19" s="708"/>
      <c r="F19" s="574"/>
      <c r="G19" s="574"/>
      <c r="H19" s="574"/>
      <c r="I19" s="574"/>
      <c r="J19" s="574"/>
      <c r="K19" s="574" t="s">
        <v>57</v>
      </c>
      <c r="L19" s="574"/>
      <c r="M19" s="574"/>
      <c r="N19" s="574"/>
      <c r="O19" s="574"/>
      <c r="P19" s="574"/>
      <c r="Q19" s="859" t="s">
        <v>1</v>
      </c>
      <c r="R19" s="860"/>
      <c r="S19" s="860"/>
      <c r="T19" s="860"/>
      <c r="U19" s="860"/>
      <c r="V19" s="860"/>
      <c r="W19" s="860"/>
      <c r="X19" s="860"/>
      <c r="Y19" s="702" t="s">
        <v>58</v>
      </c>
      <c r="Z19" s="703"/>
      <c r="AA19" s="704"/>
      <c r="AB19" s="903"/>
      <c r="AC19" s="700"/>
      <c r="AD19" s="700"/>
      <c r="AE19" s="101"/>
      <c r="AF19" s="703" t="s">
        <v>59</v>
      </c>
      <c r="AG19" s="703"/>
      <c r="AH19" s="552" t="s">
        <v>994</v>
      </c>
      <c r="AI19" s="552"/>
      <c r="AJ19" s="552"/>
      <c r="AK19" s="552"/>
      <c r="AL19" s="552"/>
      <c r="AM19" s="552"/>
      <c r="AN19" s="552"/>
      <c r="AO19" s="552"/>
      <c r="AP19" s="552"/>
      <c r="AQ19" s="102" t="s">
        <v>60</v>
      </c>
      <c r="AR19" s="75"/>
      <c r="AS19" s="75"/>
    </row>
    <row r="20" spans="1:45" s="91" customFormat="1" ht="16.5" customHeight="1">
      <c r="A20" s="707"/>
      <c r="B20" s="708"/>
      <c r="C20" s="708"/>
      <c r="D20" s="708"/>
      <c r="E20" s="708"/>
      <c r="F20" s="574"/>
      <c r="G20" s="574"/>
      <c r="H20" s="574"/>
      <c r="I20" s="574"/>
      <c r="J20" s="574"/>
      <c r="K20" s="574" t="s">
        <v>61</v>
      </c>
      <c r="L20" s="574"/>
      <c r="M20" s="574"/>
      <c r="N20" s="574"/>
      <c r="O20" s="574"/>
      <c r="P20" s="574"/>
      <c r="Q20" s="839"/>
      <c r="R20" s="839"/>
      <c r="S20" s="839"/>
      <c r="T20" s="839"/>
      <c r="U20" s="839"/>
      <c r="V20" s="839"/>
      <c r="W20" s="839"/>
      <c r="X20" s="839"/>
      <c r="Y20" s="702" t="s">
        <v>62</v>
      </c>
      <c r="Z20" s="703"/>
      <c r="AA20" s="704"/>
      <c r="AB20" s="857"/>
      <c r="AC20" s="858"/>
      <c r="AD20" s="858"/>
      <c r="AE20" s="858"/>
      <c r="AF20" s="858"/>
      <c r="AG20" s="858"/>
      <c r="AH20" s="858"/>
      <c r="AI20" s="858"/>
      <c r="AJ20" s="858"/>
      <c r="AK20" s="858"/>
      <c r="AL20" s="858"/>
      <c r="AM20" s="858"/>
      <c r="AN20" s="858"/>
      <c r="AO20" s="858"/>
      <c r="AP20" s="858"/>
      <c r="AQ20" s="858"/>
      <c r="AR20" s="75"/>
    </row>
    <row r="21" spans="1:45" s="91" customFormat="1" ht="24" customHeight="1">
      <c r="A21" s="709"/>
      <c r="B21" s="710"/>
      <c r="C21" s="710"/>
      <c r="D21" s="710"/>
      <c r="E21" s="710"/>
      <c r="F21" s="575"/>
      <c r="G21" s="575"/>
      <c r="H21" s="575"/>
      <c r="I21" s="575"/>
      <c r="J21" s="575"/>
      <c r="K21" s="898" t="s">
        <v>63</v>
      </c>
      <c r="L21" s="899"/>
      <c r="M21" s="899"/>
      <c r="N21" s="899"/>
      <c r="O21" s="899"/>
      <c r="P21" s="899"/>
      <c r="Q21" s="103" t="s">
        <v>64</v>
      </c>
      <c r="R21" s="128"/>
      <c r="S21" s="689" t="s">
        <v>65</v>
      </c>
      <c r="T21" s="689"/>
      <c r="U21" s="104" t="s">
        <v>64</v>
      </c>
      <c r="V21" s="128">
        <v>1</v>
      </c>
      <c r="W21" s="689" t="s">
        <v>66</v>
      </c>
      <c r="X21" s="894"/>
      <c r="Y21" s="690" t="s">
        <v>67</v>
      </c>
      <c r="Z21" s="895"/>
      <c r="AA21" s="691"/>
      <c r="AB21" s="896"/>
      <c r="AC21" s="897"/>
      <c r="AD21" s="897"/>
      <c r="AE21" s="897"/>
      <c r="AF21" s="897"/>
      <c r="AG21" s="897"/>
      <c r="AH21" s="897"/>
      <c r="AI21" s="897"/>
      <c r="AJ21" s="897"/>
      <c r="AK21" s="897"/>
      <c r="AL21" s="897"/>
      <c r="AM21" s="897"/>
      <c r="AN21" s="897"/>
      <c r="AO21" s="897"/>
      <c r="AP21" s="897"/>
      <c r="AQ21" s="897"/>
      <c r="AR21" s="75"/>
    </row>
    <row r="22" spans="1:45" s="91" customFormat="1" ht="7.5" customHeight="1">
      <c r="A22" s="625"/>
      <c r="B22" s="625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625"/>
      <c r="O22" s="625"/>
      <c r="P22" s="625"/>
      <c r="Q22" s="625"/>
      <c r="R22" s="625"/>
      <c r="S22" s="625"/>
      <c r="T22" s="625"/>
      <c r="U22" s="625"/>
      <c r="V22" s="625"/>
      <c r="W22" s="625"/>
      <c r="X22" s="625"/>
      <c r="Y22" s="625"/>
      <c r="Z22" s="625"/>
      <c r="AA22" s="625"/>
      <c r="AB22" s="625"/>
      <c r="AC22" s="625"/>
      <c r="AD22" s="625"/>
      <c r="AE22" s="625"/>
      <c r="AF22" s="625"/>
      <c r="AG22" s="625"/>
      <c r="AH22" s="625"/>
      <c r="AI22" s="625"/>
      <c r="AJ22" s="625"/>
      <c r="AK22" s="625"/>
      <c r="AL22" s="625"/>
      <c r="AM22" s="625"/>
      <c r="AN22" s="625"/>
      <c r="AO22" s="625"/>
      <c r="AP22" s="625"/>
      <c r="AQ22" s="625"/>
      <c r="AR22" s="75"/>
    </row>
    <row r="23" spans="1:45" s="91" customFormat="1" ht="16.5" customHeight="1">
      <c r="A23" s="881" t="s">
        <v>68</v>
      </c>
      <c r="B23" s="881"/>
      <c r="C23" s="881"/>
      <c r="D23" s="881"/>
      <c r="E23" s="882"/>
      <c r="F23" s="580" t="s">
        <v>69</v>
      </c>
      <c r="G23" s="584"/>
      <c r="H23" s="584"/>
      <c r="I23" s="584"/>
      <c r="J23" s="584"/>
      <c r="K23" s="615" t="s">
        <v>70</v>
      </c>
      <c r="L23" s="727"/>
      <c r="M23" s="727"/>
      <c r="N23" s="727"/>
      <c r="O23" s="727"/>
      <c r="P23" s="727"/>
      <c r="Q23" s="727"/>
      <c r="R23" s="727"/>
      <c r="S23" s="727"/>
      <c r="T23" s="727"/>
      <c r="U23" s="727"/>
      <c r="V23" s="727"/>
      <c r="W23" s="727"/>
      <c r="X23" s="727"/>
      <c r="Y23" s="727"/>
      <c r="Z23" s="727"/>
      <c r="AA23" s="613"/>
      <c r="AB23" s="615" t="s">
        <v>71</v>
      </c>
      <c r="AC23" s="727"/>
      <c r="AD23" s="727"/>
      <c r="AE23" s="727"/>
      <c r="AF23" s="727"/>
      <c r="AG23" s="727"/>
      <c r="AH23" s="727"/>
      <c r="AI23" s="727"/>
      <c r="AJ23" s="727"/>
      <c r="AK23" s="727"/>
      <c r="AL23" s="727"/>
      <c r="AM23" s="727"/>
      <c r="AN23" s="727"/>
      <c r="AO23" s="727"/>
      <c r="AP23" s="727"/>
      <c r="AQ23" s="727"/>
      <c r="AR23" s="75"/>
    </row>
    <row r="24" spans="1:45" s="91" customFormat="1" ht="37.5" customHeight="1">
      <c r="A24" s="772"/>
      <c r="B24" s="772"/>
      <c r="C24" s="772"/>
      <c r="D24" s="772"/>
      <c r="E24" s="883"/>
      <c r="F24" s="880"/>
      <c r="G24" s="790"/>
      <c r="H24" s="790"/>
      <c r="I24" s="790"/>
      <c r="J24" s="790"/>
      <c r="K24" s="596" t="s">
        <v>72</v>
      </c>
      <c r="L24" s="597"/>
      <c r="M24" s="598"/>
      <c r="N24" s="787" t="str">
        <f>CONCATENATE("소유자"," ",표준임대차계약서!O7," ",표준임대차계약서!O9," ",표준임대차계약서!O8)</f>
        <v xml:space="preserve">소유자   </v>
      </c>
      <c r="O24" s="788"/>
      <c r="P24" s="788"/>
      <c r="Q24" s="788"/>
      <c r="R24" s="788"/>
      <c r="S24" s="788"/>
      <c r="T24" s="788"/>
      <c r="U24" s="788"/>
      <c r="V24" s="788"/>
      <c r="W24" s="788"/>
      <c r="X24" s="788"/>
      <c r="Y24" s="788"/>
      <c r="Z24" s="788"/>
      <c r="AA24" s="789"/>
      <c r="AB24" s="693" t="s">
        <v>72</v>
      </c>
      <c r="AC24" s="693"/>
      <c r="AD24" s="693"/>
      <c r="AE24" s="791" t="s">
        <v>916</v>
      </c>
      <c r="AF24" s="791"/>
      <c r="AG24" s="791"/>
      <c r="AH24" s="791"/>
      <c r="AI24" s="791"/>
      <c r="AJ24" s="791"/>
      <c r="AK24" s="791"/>
      <c r="AL24" s="791"/>
      <c r="AM24" s="791"/>
      <c r="AN24" s="791"/>
      <c r="AO24" s="791"/>
      <c r="AP24" s="791"/>
      <c r="AQ24" s="792"/>
      <c r="AR24" s="75"/>
    </row>
    <row r="25" spans="1:45" s="91" customFormat="1" ht="23.25" customHeight="1">
      <c r="A25" s="772"/>
      <c r="B25" s="772"/>
      <c r="C25" s="772"/>
      <c r="D25" s="772"/>
      <c r="E25" s="883"/>
      <c r="F25" s="574"/>
      <c r="G25" s="574"/>
      <c r="H25" s="574"/>
      <c r="I25" s="574"/>
      <c r="J25" s="574"/>
      <c r="K25" s="599"/>
      <c r="L25" s="600"/>
      <c r="M25" s="601"/>
      <c r="N25" s="795" t="s">
        <v>914</v>
      </c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97"/>
      <c r="AB25" s="790"/>
      <c r="AC25" s="790"/>
      <c r="AD25" s="790"/>
      <c r="AE25" s="793"/>
      <c r="AF25" s="793"/>
      <c r="AG25" s="793"/>
      <c r="AH25" s="793"/>
      <c r="AI25" s="793"/>
      <c r="AJ25" s="793"/>
      <c r="AK25" s="793"/>
      <c r="AL25" s="793"/>
      <c r="AM25" s="793"/>
      <c r="AN25" s="793"/>
      <c r="AO25" s="793"/>
      <c r="AP25" s="793"/>
      <c r="AQ25" s="794"/>
      <c r="AR25" s="75"/>
    </row>
    <row r="26" spans="1:45" s="91" customFormat="1" ht="37.5" customHeight="1">
      <c r="A26" s="772"/>
      <c r="B26" s="772"/>
      <c r="C26" s="772"/>
      <c r="D26" s="772"/>
      <c r="E26" s="883"/>
      <c r="F26" s="574"/>
      <c r="G26" s="574"/>
      <c r="H26" s="574"/>
      <c r="I26" s="574"/>
      <c r="J26" s="574"/>
      <c r="K26" s="596" t="s">
        <v>73</v>
      </c>
      <c r="L26" s="597"/>
      <c r="M26" s="598"/>
      <c r="N26" s="798" t="str">
        <f>CONCATENATE("소유자"," ",표준임대차계약서!O7," ",표준임대차계약서!O9," ",표준임대차계약서!O8)</f>
        <v xml:space="preserve">소유자   </v>
      </c>
      <c r="O26" s="799"/>
      <c r="P26" s="799"/>
      <c r="Q26" s="799"/>
      <c r="R26" s="799"/>
      <c r="S26" s="799"/>
      <c r="T26" s="799"/>
      <c r="U26" s="799"/>
      <c r="V26" s="799"/>
      <c r="W26" s="799"/>
      <c r="X26" s="799"/>
      <c r="Y26" s="799"/>
      <c r="Z26" s="799"/>
      <c r="AA26" s="800"/>
      <c r="AB26" s="693" t="s">
        <v>1044</v>
      </c>
      <c r="AC26" s="693"/>
      <c r="AD26" s="693"/>
      <c r="AE26" s="886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AF26" s="886"/>
      <c r="AG26" s="886"/>
      <c r="AH26" s="886"/>
      <c r="AI26" s="886"/>
      <c r="AJ26" s="886"/>
      <c r="AK26" s="886"/>
      <c r="AL26" s="886"/>
      <c r="AM26" s="886"/>
      <c r="AN26" s="886"/>
      <c r="AO26" s="886"/>
      <c r="AP26" s="886"/>
      <c r="AQ26" s="887"/>
      <c r="AR26" s="75"/>
    </row>
    <row r="27" spans="1:45" s="91" customFormat="1" ht="23.25" customHeight="1">
      <c r="A27" s="884"/>
      <c r="B27" s="884"/>
      <c r="C27" s="884"/>
      <c r="D27" s="884"/>
      <c r="E27" s="885"/>
      <c r="F27" s="574"/>
      <c r="G27" s="574"/>
      <c r="H27" s="574"/>
      <c r="I27" s="574"/>
      <c r="J27" s="574"/>
      <c r="K27" s="599"/>
      <c r="L27" s="600"/>
      <c r="M27" s="601"/>
      <c r="N27" s="795" t="s">
        <v>915</v>
      </c>
      <c r="O27" s="796"/>
      <c r="P27" s="796"/>
      <c r="Q27" s="796"/>
      <c r="R27" s="796"/>
      <c r="S27" s="796"/>
      <c r="T27" s="796"/>
      <c r="U27" s="796"/>
      <c r="V27" s="796"/>
      <c r="W27" s="796"/>
      <c r="X27" s="796"/>
      <c r="Y27" s="796"/>
      <c r="Z27" s="796"/>
      <c r="AA27" s="797"/>
      <c r="AB27" s="790"/>
      <c r="AC27" s="790"/>
      <c r="AD27" s="790"/>
      <c r="AE27" s="888"/>
      <c r="AF27" s="888"/>
      <c r="AG27" s="888"/>
      <c r="AH27" s="888"/>
      <c r="AI27" s="888"/>
      <c r="AJ27" s="888"/>
      <c r="AK27" s="888"/>
      <c r="AL27" s="888"/>
      <c r="AM27" s="888"/>
      <c r="AN27" s="888"/>
      <c r="AO27" s="888"/>
      <c r="AP27" s="888"/>
      <c r="AQ27" s="889"/>
      <c r="AR27" s="75"/>
    </row>
    <row r="28" spans="1:45" s="91" customFormat="1" ht="15" customHeight="1">
      <c r="A28" s="772"/>
      <c r="B28" s="772"/>
      <c r="C28" s="772"/>
      <c r="D28" s="772"/>
      <c r="E28" s="772"/>
      <c r="F28" s="774" t="s">
        <v>1010</v>
      </c>
      <c r="G28" s="775"/>
      <c r="H28" s="775"/>
      <c r="I28" s="775"/>
      <c r="J28" s="775"/>
      <c r="K28" s="780" t="s">
        <v>1012</v>
      </c>
      <c r="L28" s="781"/>
      <c r="M28" s="781"/>
      <c r="N28" s="248" t="s">
        <v>18</v>
      </c>
      <c r="O28" s="249"/>
      <c r="P28" s="786" t="s">
        <v>1013</v>
      </c>
      <c r="Q28" s="786"/>
      <c r="R28" s="786"/>
      <c r="S28" s="786"/>
      <c r="T28" s="786"/>
      <c r="U28" s="786"/>
      <c r="V28" s="786"/>
      <c r="W28" s="786"/>
      <c r="X28" s="250" t="s">
        <v>18</v>
      </c>
      <c r="Y28" s="249"/>
      <c r="Z28" s="786" t="s">
        <v>1014</v>
      </c>
      <c r="AA28" s="786"/>
      <c r="AB28" s="786"/>
      <c r="AC28" s="786"/>
      <c r="AD28" s="786"/>
      <c r="AE28" s="786"/>
      <c r="AF28" s="786"/>
      <c r="AG28" s="786"/>
      <c r="AH28" s="786"/>
      <c r="AI28" s="786"/>
      <c r="AJ28" s="786"/>
      <c r="AK28" s="786"/>
      <c r="AL28" s="786"/>
      <c r="AM28" s="786"/>
      <c r="AN28" s="786"/>
      <c r="AO28" s="786"/>
      <c r="AP28" s="786"/>
      <c r="AQ28" s="251"/>
      <c r="AR28" s="75"/>
    </row>
    <row r="29" spans="1:45" s="91" customFormat="1" ht="15" customHeight="1">
      <c r="A29" s="772"/>
      <c r="B29" s="772"/>
      <c r="C29" s="772"/>
      <c r="D29" s="772"/>
      <c r="E29" s="772"/>
      <c r="F29" s="776"/>
      <c r="G29" s="777"/>
      <c r="H29" s="777"/>
      <c r="I29" s="777"/>
      <c r="J29" s="777"/>
      <c r="K29" s="782"/>
      <c r="L29" s="783"/>
      <c r="M29" s="783"/>
      <c r="N29" s="252" t="s">
        <v>18</v>
      </c>
      <c r="O29" s="253" t="s">
        <v>22</v>
      </c>
      <c r="P29" s="801" t="s">
        <v>1015</v>
      </c>
      <c r="Q29" s="801"/>
      <c r="R29" s="801"/>
      <c r="S29" s="801"/>
      <c r="T29" s="801"/>
      <c r="U29" s="801"/>
      <c r="V29" s="254" t="s">
        <v>98</v>
      </c>
      <c r="W29" s="802"/>
      <c r="X29" s="802"/>
      <c r="Y29" s="802"/>
      <c r="Z29" s="802"/>
      <c r="AA29" s="802"/>
      <c r="AB29" s="802"/>
      <c r="AC29" s="802"/>
      <c r="AD29" s="802"/>
      <c r="AE29" s="802"/>
      <c r="AF29" s="802"/>
      <c r="AG29" s="802"/>
      <c r="AH29" s="802"/>
      <c r="AI29" s="802"/>
      <c r="AJ29" s="802"/>
      <c r="AK29" s="802"/>
      <c r="AL29" s="802"/>
      <c r="AM29" s="802"/>
      <c r="AN29" s="802"/>
      <c r="AO29" s="802"/>
      <c r="AP29" s="802"/>
      <c r="AQ29" s="255" t="s">
        <v>26</v>
      </c>
      <c r="AR29" s="75"/>
    </row>
    <row r="30" spans="1:45" s="91" customFormat="1" ht="15" customHeight="1">
      <c r="A30" s="772"/>
      <c r="B30" s="772"/>
      <c r="C30" s="772"/>
      <c r="D30" s="772"/>
      <c r="E30" s="772"/>
      <c r="F30" s="776"/>
      <c r="G30" s="777"/>
      <c r="H30" s="777"/>
      <c r="I30" s="777"/>
      <c r="J30" s="777"/>
      <c r="K30" s="784"/>
      <c r="L30" s="785"/>
      <c r="M30" s="785"/>
      <c r="N30" s="803" t="s">
        <v>1011</v>
      </c>
      <c r="O30" s="804"/>
      <c r="P30" s="804"/>
      <c r="Q30" s="804"/>
      <c r="R30" s="805"/>
      <c r="S30" s="806"/>
      <c r="T30" s="806"/>
      <c r="U30" s="806"/>
      <c r="V30" s="806"/>
      <c r="W30" s="806"/>
      <c r="X30" s="806"/>
      <c r="Y30" s="806"/>
      <c r="Z30" s="806"/>
      <c r="AA30" s="806"/>
      <c r="AB30" s="803" t="s">
        <v>1016</v>
      </c>
      <c r="AC30" s="804"/>
      <c r="AD30" s="804"/>
      <c r="AE30" s="805"/>
      <c r="AF30" s="806"/>
      <c r="AG30" s="806"/>
      <c r="AH30" s="806"/>
      <c r="AI30" s="806"/>
      <c r="AJ30" s="806"/>
      <c r="AK30" s="806"/>
      <c r="AL30" s="806"/>
      <c r="AM30" s="806"/>
      <c r="AN30" s="806"/>
      <c r="AO30" s="806"/>
      <c r="AP30" s="806"/>
      <c r="AQ30" s="806"/>
      <c r="AR30" s="75"/>
    </row>
    <row r="31" spans="1:45" s="91" customFormat="1" ht="15" customHeight="1">
      <c r="A31" s="772"/>
      <c r="B31" s="772"/>
      <c r="C31" s="772"/>
      <c r="D31" s="772"/>
      <c r="E31" s="772"/>
      <c r="F31" s="778"/>
      <c r="G31" s="779"/>
      <c r="H31" s="779"/>
      <c r="I31" s="779"/>
      <c r="J31" s="779"/>
      <c r="K31" s="807" t="s">
        <v>1017</v>
      </c>
      <c r="L31" s="808"/>
      <c r="M31" s="809"/>
      <c r="N31" s="256" t="s">
        <v>18</v>
      </c>
      <c r="O31" s="257" t="s">
        <v>22</v>
      </c>
      <c r="P31" s="810" t="s">
        <v>1018</v>
      </c>
      <c r="Q31" s="810"/>
      <c r="R31" s="810"/>
      <c r="S31" s="810"/>
      <c r="T31" s="810"/>
      <c r="U31" s="810"/>
      <c r="V31" s="811"/>
      <c r="W31" s="811"/>
      <c r="X31" s="811"/>
      <c r="Y31" s="811"/>
      <c r="Z31" s="811"/>
      <c r="AA31" s="811"/>
      <c r="AB31" s="811"/>
      <c r="AC31" s="811"/>
      <c r="AD31" s="811"/>
      <c r="AE31" s="811"/>
      <c r="AF31" s="811"/>
      <c r="AG31" s="811"/>
      <c r="AH31" s="811"/>
      <c r="AI31" s="811"/>
      <c r="AJ31" s="811"/>
      <c r="AK31" s="811"/>
      <c r="AL31" s="811"/>
      <c r="AM31" s="811"/>
      <c r="AN31" s="811"/>
      <c r="AO31" s="811"/>
      <c r="AP31" s="811"/>
      <c r="AQ31" s="811"/>
      <c r="AR31" s="75"/>
    </row>
    <row r="32" spans="1:45" s="91" customFormat="1" ht="15" customHeight="1">
      <c r="A32" s="772"/>
      <c r="B32" s="772"/>
      <c r="C32" s="772"/>
      <c r="D32" s="772"/>
      <c r="E32" s="772"/>
      <c r="F32" s="553" t="s">
        <v>1046</v>
      </c>
      <c r="G32" s="554"/>
      <c r="H32" s="554"/>
      <c r="I32" s="554"/>
      <c r="J32" s="554"/>
      <c r="K32" s="554"/>
      <c r="L32" s="554"/>
      <c r="M32" s="555"/>
      <c r="N32" s="110" t="s">
        <v>89</v>
      </c>
      <c r="O32" s="130"/>
      <c r="P32" s="556" t="s">
        <v>1019</v>
      </c>
      <c r="Q32" s="556"/>
      <c r="R32" s="556"/>
      <c r="S32" s="556"/>
      <c r="T32" s="556"/>
      <c r="U32" s="556"/>
      <c r="V32" s="556"/>
      <c r="W32" s="556"/>
      <c r="X32" s="110"/>
      <c r="Y32" s="130"/>
      <c r="Z32" s="110" t="s">
        <v>89</v>
      </c>
      <c r="AA32" s="130"/>
      <c r="AB32" s="556" t="s">
        <v>1020</v>
      </c>
      <c r="AC32" s="556"/>
      <c r="AD32" s="556"/>
      <c r="AE32" s="556"/>
      <c r="AF32" s="556"/>
      <c r="AG32" s="110" t="s">
        <v>89</v>
      </c>
      <c r="AH32" s="130"/>
      <c r="AI32" s="556" t="s">
        <v>1047</v>
      </c>
      <c r="AJ32" s="556"/>
      <c r="AK32" s="556"/>
      <c r="AL32" s="556"/>
      <c r="AM32" s="556"/>
      <c r="AN32" s="274"/>
      <c r="AO32" s="274"/>
      <c r="AP32" s="274"/>
      <c r="AQ32" s="275"/>
      <c r="AR32" s="75"/>
    </row>
    <row r="33" spans="1:44" s="91" customFormat="1" ht="22.5" customHeight="1">
      <c r="A33" s="773"/>
      <c r="B33" s="773"/>
      <c r="C33" s="773"/>
      <c r="D33" s="773"/>
      <c r="E33" s="773"/>
      <c r="F33" s="769" t="s">
        <v>1048</v>
      </c>
      <c r="G33" s="770"/>
      <c r="H33" s="770"/>
      <c r="I33" s="770"/>
      <c r="J33" s="770"/>
      <c r="K33" s="770"/>
      <c r="L33" s="770"/>
      <c r="M33" s="771"/>
      <c r="N33" s="115" t="s">
        <v>89</v>
      </c>
      <c r="O33" s="128"/>
      <c r="P33" s="557" t="s">
        <v>1049</v>
      </c>
      <c r="Q33" s="557"/>
      <c r="R33" s="557"/>
      <c r="S33" s="557"/>
      <c r="T33" s="557"/>
      <c r="U33" s="557"/>
      <c r="V33" s="557"/>
      <c r="W33" s="557"/>
      <c r="X33" s="557"/>
      <c r="Y33" s="557"/>
      <c r="Z33" s="115" t="s">
        <v>89</v>
      </c>
      <c r="AA33" s="128"/>
      <c r="AB33" s="557" t="s">
        <v>1050</v>
      </c>
      <c r="AC33" s="557"/>
      <c r="AD33" s="557"/>
      <c r="AE33" s="557"/>
      <c r="AF33" s="557"/>
      <c r="AG33" s="115" t="s">
        <v>89</v>
      </c>
      <c r="AH33" s="128"/>
      <c r="AI33" s="557" t="s">
        <v>1047</v>
      </c>
      <c r="AJ33" s="557"/>
      <c r="AK33" s="557"/>
      <c r="AL33" s="557"/>
      <c r="AM33" s="557"/>
      <c r="AN33" s="276"/>
      <c r="AO33" s="277"/>
      <c r="AP33" s="277"/>
      <c r="AQ33" s="278"/>
      <c r="AR33" s="75"/>
    </row>
    <row r="34" spans="1:44" s="91" customFormat="1" ht="7.5" customHeight="1">
      <c r="A34" s="625"/>
      <c r="B34" s="625"/>
      <c r="C34" s="625"/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625"/>
      <c r="O34" s="625"/>
      <c r="P34" s="625"/>
      <c r="Q34" s="625"/>
      <c r="R34" s="625"/>
      <c r="S34" s="625"/>
      <c r="T34" s="625"/>
      <c r="U34" s="625"/>
      <c r="V34" s="625"/>
      <c r="W34" s="625"/>
      <c r="X34" s="625"/>
      <c r="Y34" s="625"/>
      <c r="Z34" s="625"/>
      <c r="AA34" s="625"/>
      <c r="AB34" s="625"/>
      <c r="AC34" s="625"/>
      <c r="AD34" s="625"/>
      <c r="AE34" s="625"/>
      <c r="AF34" s="625"/>
      <c r="AG34" s="625"/>
      <c r="AH34" s="625"/>
      <c r="AI34" s="625"/>
      <c r="AJ34" s="625"/>
      <c r="AK34" s="625"/>
      <c r="AL34" s="625"/>
      <c r="AM34" s="625"/>
      <c r="AN34" s="625"/>
      <c r="AO34" s="625"/>
      <c r="AP34" s="625"/>
      <c r="AQ34" s="625"/>
      <c r="AR34" s="75"/>
    </row>
    <row r="35" spans="1:44" s="91" customFormat="1" ht="16.5" customHeight="1">
      <c r="A35" s="705" t="s">
        <v>74</v>
      </c>
      <c r="B35" s="706"/>
      <c r="C35" s="706"/>
      <c r="D35" s="706"/>
      <c r="E35" s="706"/>
      <c r="F35" s="584" t="s">
        <v>75</v>
      </c>
      <c r="G35" s="584"/>
      <c r="H35" s="584"/>
      <c r="I35" s="584"/>
      <c r="J35" s="584"/>
      <c r="K35" s="584" t="s">
        <v>76</v>
      </c>
      <c r="L35" s="584"/>
      <c r="M35" s="584"/>
      <c r="N35" s="584"/>
      <c r="O35" s="584"/>
      <c r="P35" s="763"/>
      <c r="Q35" s="764"/>
      <c r="R35" s="764"/>
      <c r="S35" s="764"/>
      <c r="T35" s="764"/>
      <c r="U35" s="764"/>
      <c r="V35" s="764"/>
      <c r="W35" s="764" t="s">
        <v>907</v>
      </c>
      <c r="X35" s="764"/>
      <c r="Y35" s="764"/>
      <c r="Z35" s="764"/>
      <c r="AA35" s="764"/>
      <c r="AB35" s="764"/>
      <c r="AC35" s="764"/>
      <c r="AD35" s="764"/>
      <c r="AE35" s="765"/>
      <c r="AF35" s="766" t="s">
        <v>77</v>
      </c>
      <c r="AG35" s="766"/>
      <c r="AH35" s="766"/>
      <c r="AI35" s="766"/>
      <c r="AJ35" s="766"/>
      <c r="AK35" s="766" t="s">
        <v>78</v>
      </c>
      <c r="AL35" s="766"/>
      <c r="AM35" s="766"/>
      <c r="AN35" s="766"/>
      <c r="AO35" s="766"/>
      <c r="AP35" s="836"/>
      <c r="AQ35" s="836"/>
      <c r="AR35" s="75"/>
    </row>
    <row r="36" spans="1:44" s="91" customFormat="1" ht="16.5" customHeight="1">
      <c r="A36" s="707"/>
      <c r="B36" s="708"/>
      <c r="C36" s="708"/>
      <c r="D36" s="708"/>
      <c r="E36" s="708"/>
      <c r="F36" s="574"/>
      <c r="G36" s="574"/>
      <c r="H36" s="574"/>
      <c r="I36" s="574"/>
      <c r="J36" s="574"/>
      <c r="K36" s="574" t="s">
        <v>79</v>
      </c>
      <c r="L36" s="574"/>
      <c r="M36" s="574"/>
      <c r="N36" s="574"/>
      <c r="O36" s="574"/>
      <c r="P36" s="813"/>
      <c r="Q36" s="814"/>
      <c r="R36" s="814"/>
      <c r="S36" s="814"/>
      <c r="T36" s="814"/>
      <c r="U36" s="814"/>
      <c r="V36" s="814"/>
      <c r="W36" s="767" t="s">
        <v>679</v>
      </c>
      <c r="X36" s="767"/>
      <c r="Y36" s="767"/>
      <c r="Z36" s="767"/>
      <c r="AA36" s="767"/>
      <c r="AB36" s="767"/>
      <c r="AC36" s="767"/>
      <c r="AD36" s="767"/>
      <c r="AE36" s="768"/>
      <c r="AF36" s="837" t="str">
        <f>IFERROR(VLOOKUP(P35,DB드롬다운!Y4:AC24,3,0),"")</f>
        <v/>
      </c>
      <c r="AG36" s="838"/>
      <c r="AH36" s="838"/>
      <c r="AI36" s="838"/>
      <c r="AJ36" s="812" t="s">
        <v>80</v>
      </c>
      <c r="AK36" s="815" t="str">
        <f>IFERROR(VLOOKUP(P35,DB드롬다운!Y4:AC24,5,0),"")</f>
        <v/>
      </c>
      <c r="AL36" s="816"/>
      <c r="AM36" s="816"/>
      <c r="AN36" s="816"/>
      <c r="AO36" s="816"/>
      <c r="AP36" s="816"/>
      <c r="AQ36" s="819" t="s">
        <v>81</v>
      </c>
      <c r="AR36" s="75"/>
    </row>
    <row r="37" spans="1:44" s="91" customFormat="1" ht="16.5" customHeight="1">
      <c r="A37" s="707"/>
      <c r="B37" s="708"/>
      <c r="C37" s="708"/>
      <c r="D37" s="708"/>
      <c r="E37" s="708"/>
      <c r="F37" s="574"/>
      <c r="G37" s="574"/>
      <c r="H37" s="574"/>
      <c r="I37" s="574"/>
      <c r="J37" s="574"/>
      <c r="K37" s="574" t="s">
        <v>82</v>
      </c>
      <c r="L37" s="574"/>
      <c r="M37" s="574"/>
      <c r="N37" s="574"/>
      <c r="O37" s="574"/>
      <c r="P37" s="813"/>
      <c r="Q37" s="814"/>
      <c r="R37" s="814"/>
      <c r="S37" s="814"/>
      <c r="T37" s="814"/>
      <c r="U37" s="814"/>
      <c r="V37" s="814"/>
      <c r="W37" s="767" t="s">
        <v>680</v>
      </c>
      <c r="X37" s="767"/>
      <c r="Y37" s="767"/>
      <c r="Z37" s="767"/>
      <c r="AA37" s="767"/>
      <c r="AB37" s="767"/>
      <c r="AC37" s="767"/>
      <c r="AD37" s="767"/>
      <c r="AE37" s="768"/>
      <c r="AF37" s="837"/>
      <c r="AG37" s="838"/>
      <c r="AH37" s="838"/>
      <c r="AI37" s="838"/>
      <c r="AJ37" s="812"/>
      <c r="AK37" s="817"/>
      <c r="AL37" s="818"/>
      <c r="AM37" s="818"/>
      <c r="AN37" s="818"/>
      <c r="AO37" s="818"/>
      <c r="AP37" s="818"/>
      <c r="AQ37" s="819"/>
      <c r="AR37" s="75"/>
    </row>
    <row r="38" spans="1:44" s="91" customFormat="1" ht="27" customHeight="1">
      <c r="A38" s="707"/>
      <c r="B38" s="708"/>
      <c r="C38" s="708"/>
      <c r="D38" s="708"/>
      <c r="E38" s="708"/>
      <c r="F38" s="411" t="s">
        <v>654</v>
      </c>
      <c r="G38" s="574"/>
      <c r="H38" s="574"/>
      <c r="I38" s="574"/>
      <c r="J38" s="574"/>
      <c r="K38" s="750" t="s">
        <v>678</v>
      </c>
      <c r="L38" s="751"/>
      <c r="M38" s="751"/>
      <c r="N38" s="751"/>
      <c r="O38" s="751"/>
      <c r="P38" s="752"/>
      <c r="Q38" s="399" t="s">
        <v>655</v>
      </c>
      <c r="R38" s="695"/>
      <c r="S38" s="695"/>
      <c r="T38" s="695"/>
      <c r="U38" s="581"/>
      <c r="V38" s="203" t="s">
        <v>18</v>
      </c>
      <c r="W38" s="173"/>
      <c r="X38" s="669" t="s">
        <v>656</v>
      </c>
      <c r="Y38" s="669"/>
      <c r="Z38" s="669"/>
      <c r="AA38" s="669"/>
      <c r="AB38" s="669"/>
      <c r="AC38" s="669"/>
      <c r="AD38" s="669"/>
      <c r="AE38" s="669"/>
      <c r="AF38" s="669"/>
      <c r="AG38" s="669"/>
      <c r="AH38" s="669"/>
      <c r="AI38" s="669"/>
      <c r="AJ38" s="669"/>
      <c r="AK38" s="669"/>
      <c r="AL38" s="669"/>
      <c r="AM38" s="669"/>
      <c r="AN38" s="669"/>
      <c r="AO38" s="669"/>
      <c r="AP38" s="669"/>
      <c r="AQ38" s="669"/>
      <c r="AR38" s="75"/>
    </row>
    <row r="39" spans="1:44" s="91" customFormat="1" ht="16.5" customHeight="1">
      <c r="A39" s="707"/>
      <c r="B39" s="708"/>
      <c r="C39" s="708"/>
      <c r="D39" s="708"/>
      <c r="E39" s="708"/>
      <c r="F39" s="574"/>
      <c r="G39" s="574"/>
      <c r="H39" s="574"/>
      <c r="I39" s="574"/>
      <c r="J39" s="574"/>
      <c r="K39" s="753"/>
      <c r="L39" s="754"/>
      <c r="M39" s="754"/>
      <c r="N39" s="754"/>
      <c r="O39" s="754"/>
      <c r="P39" s="755"/>
      <c r="Q39" s="83" t="s">
        <v>657</v>
      </c>
      <c r="R39" s="84"/>
      <c r="S39" s="84"/>
      <c r="T39" s="84"/>
      <c r="U39" s="85"/>
      <c r="V39" s="203" t="s">
        <v>18</v>
      </c>
      <c r="W39" s="173"/>
      <c r="X39" s="669" t="s">
        <v>658</v>
      </c>
      <c r="Y39" s="669"/>
      <c r="Z39" s="669"/>
      <c r="AA39" s="669"/>
      <c r="AB39" s="669"/>
      <c r="AC39" s="203" t="s">
        <v>18</v>
      </c>
      <c r="AD39" s="173"/>
      <c r="AE39" s="669" t="s">
        <v>659</v>
      </c>
      <c r="AF39" s="669"/>
      <c r="AG39" s="669"/>
      <c r="AH39" s="669"/>
      <c r="AI39" s="669"/>
      <c r="AJ39" s="203" t="s">
        <v>660</v>
      </c>
      <c r="AK39" s="173"/>
      <c r="AL39" s="669" t="s">
        <v>661</v>
      </c>
      <c r="AM39" s="669"/>
      <c r="AN39" s="669"/>
      <c r="AO39" s="669"/>
      <c r="AP39" s="669"/>
      <c r="AQ39" s="669"/>
      <c r="AR39" s="75"/>
    </row>
    <row r="40" spans="1:44" s="91" customFormat="1" ht="26.25" customHeight="1">
      <c r="A40" s="709"/>
      <c r="B40" s="710"/>
      <c r="C40" s="710"/>
      <c r="D40" s="710"/>
      <c r="E40" s="710"/>
      <c r="F40" s="756" t="s">
        <v>662</v>
      </c>
      <c r="G40" s="757"/>
      <c r="H40" s="757"/>
      <c r="I40" s="757"/>
      <c r="J40" s="757"/>
      <c r="K40" s="757"/>
      <c r="L40" s="757"/>
      <c r="M40" s="758"/>
      <c r="N40" s="760" t="s">
        <v>702</v>
      </c>
      <c r="O40" s="761"/>
      <c r="P40" s="761"/>
      <c r="Q40" s="761"/>
      <c r="R40" s="761"/>
      <c r="S40" s="761"/>
      <c r="T40" s="761"/>
      <c r="U40" s="761"/>
      <c r="V40" s="761"/>
      <c r="W40" s="761"/>
      <c r="X40" s="762"/>
      <c r="Y40" s="756" t="s">
        <v>663</v>
      </c>
      <c r="Z40" s="757"/>
      <c r="AA40" s="757"/>
      <c r="AB40" s="757"/>
      <c r="AC40" s="757"/>
      <c r="AD40" s="757"/>
      <c r="AE40" s="758"/>
      <c r="AF40" s="834" t="s">
        <v>677</v>
      </c>
      <c r="AG40" s="834"/>
      <c r="AH40" s="834"/>
      <c r="AI40" s="834"/>
      <c r="AJ40" s="834"/>
      <c r="AK40" s="834"/>
      <c r="AL40" s="834"/>
      <c r="AM40" s="834"/>
      <c r="AN40" s="834"/>
      <c r="AO40" s="834"/>
      <c r="AP40" s="835"/>
      <c r="AQ40" s="835"/>
      <c r="AR40" s="75"/>
    </row>
    <row r="41" spans="1:44" s="91" customFormat="1" ht="8.25" customHeight="1">
      <c r="A41" s="631"/>
      <c r="B41" s="631"/>
      <c r="C41" s="631"/>
      <c r="D41" s="631"/>
      <c r="E41" s="631"/>
      <c r="F41" s="631"/>
      <c r="G41" s="631"/>
      <c r="H41" s="631"/>
      <c r="I41" s="631"/>
      <c r="J41" s="631"/>
      <c r="K41" s="631"/>
      <c r="L41" s="631"/>
      <c r="M41" s="631"/>
      <c r="N41" s="631"/>
      <c r="O41" s="631"/>
      <c r="P41" s="631"/>
      <c r="Q41" s="631"/>
      <c r="R41" s="631"/>
      <c r="S41" s="631"/>
      <c r="T41" s="631"/>
      <c r="U41" s="631"/>
      <c r="V41" s="631"/>
      <c r="W41" s="631"/>
      <c r="X41" s="631"/>
      <c r="Y41" s="631"/>
      <c r="Z41" s="631"/>
      <c r="AA41" s="631"/>
      <c r="AB41" s="631"/>
      <c r="AC41" s="631"/>
      <c r="AD41" s="631"/>
      <c r="AE41" s="631"/>
      <c r="AF41" s="631"/>
      <c r="AG41" s="631"/>
      <c r="AH41" s="631"/>
      <c r="AI41" s="631"/>
      <c r="AJ41" s="631"/>
      <c r="AK41" s="631"/>
      <c r="AL41" s="631"/>
      <c r="AM41" s="631"/>
      <c r="AN41" s="631"/>
      <c r="AO41" s="631"/>
      <c r="AP41" s="631"/>
      <c r="AQ41" s="631"/>
      <c r="AR41" s="75"/>
    </row>
    <row r="42" spans="1:44" s="91" customFormat="1" ht="16.5" customHeight="1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59"/>
      <c r="P42" s="759"/>
      <c r="Q42" s="759"/>
      <c r="R42" s="759"/>
      <c r="S42" s="759"/>
      <c r="T42" s="759"/>
      <c r="U42" s="759"/>
      <c r="V42" s="759"/>
      <c r="W42" s="759"/>
      <c r="X42" s="759"/>
      <c r="Y42" s="759"/>
      <c r="Z42" s="759"/>
      <c r="AA42" s="759"/>
      <c r="AB42" s="759"/>
      <c r="AC42" s="759"/>
      <c r="AD42" s="759"/>
      <c r="AE42" s="759"/>
      <c r="AF42" s="759"/>
      <c r="AG42" s="759"/>
      <c r="AH42" s="759"/>
      <c r="AI42" s="759"/>
      <c r="AJ42" s="759"/>
      <c r="AK42" s="759"/>
      <c r="AL42" s="759"/>
      <c r="AM42" s="759"/>
      <c r="AN42" s="759"/>
      <c r="AO42" s="759"/>
      <c r="AP42" s="759"/>
      <c r="AQ42" s="759"/>
      <c r="AR42" s="75"/>
    </row>
    <row r="43" spans="1:44" s="91" customFormat="1">
      <c r="A43" s="609"/>
      <c r="B43" s="609"/>
      <c r="C43" s="609"/>
      <c r="D43" s="609"/>
      <c r="E43" s="609"/>
      <c r="F43" s="609"/>
      <c r="G43" s="609"/>
      <c r="H43" s="609"/>
      <c r="I43" s="609"/>
      <c r="J43" s="609"/>
      <c r="K43" s="609"/>
      <c r="L43" s="609"/>
      <c r="M43" s="609"/>
      <c r="N43" s="609"/>
      <c r="O43" s="609"/>
      <c r="P43" s="609"/>
      <c r="Q43" s="609"/>
      <c r="R43" s="609"/>
      <c r="S43" s="609"/>
      <c r="T43" s="609"/>
      <c r="U43" s="609"/>
      <c r="V43" s="609"/>
      <c r="W43" s="609"/>
      <c r="X43" s="609"/>
      <c r="Y43" s="609"/>
      <c r="Z43" s="609"/>
      <c r="AA43" s="609"/>
      <c r="AB43" s="609"/>
      <c r="AC43" s="609"/>
      <c r="AD43" s="609"/>
      <c r="AE43" s="609"/>
      <c r="AF43" s="609"/>
      <c r="AG43" s="609"/>
      <c r="AH43" s="609"/>
      <c r="AI43" s="609"/>
      <c r="AJ43" s="609"/>
      <c r="AK43" s="609"/>
      <c r="AL43" s="626" t="s">
        <v>83</v>
      </c>
      <c r="AM43" s="626"/>
      <c r="AN43" s="626"/>
      <c r="AO43" s="626"/>
      <c r="AP43" s="626"/>
      <c r="AQ43" s="626"/>
      <c r="AR43" s="75"/>
    </row>
    <row r="44" spans="1:44" s="91" customFormat="1" ht="18.75" customHeight="1">
      <c r="A44" s="824" t="s">
        <v>84</v>
      </c>
      <c r="B44" s="825"/>
      <c r="C44" s="825"/>
      <c r="D44" s="825"/>
      <c r="E44" s="825"/>
      <c r="F44" s="627" t="s">
        <v>85</v>
      </c>
      <c r="G44" s="627"/>
      <c r="H44" s="627"/>
      <c r="I44" s="627"/>
      <c r="J44" s="627"/>
      <c r="K44" s="830"/>
      <c r="L44" s="831"/>
      <c r="M44" s="105" t="s">
        <v>86</v>
      </c>
      <c r="N44" s="106" t="s">
        <v>87</v>
      </c>
      <c r="O44" s="833"/>
      <c r="P44" s="833"/>
      <c r="Q44" s="747" t="s">
        <v>88</v>
      </c>
      <c r="R44" s="747"/>
      <c r="S44" s="747"/>
      <c r="T44" s="747"/>
      <c r="U44" s="747"/>
      <c r="V44" s="107" t="s">
        <v>89</v>
      </c>
      <c r="W44" s="131">
        <v>1</v>
      </c>
      <c r="X44" s="747" t="s">
        <v>90</v>
      </c>
      <c r="Y44" s="747"/>
      <c r="Z44" s="107" t="s">
        <v>91</v>
      </c>
      <c r="AA44" s="131"/>
      <c r="AB44" s="747" t="s">
        <v>92</v>
      </c>
      <c r="AC44" s="747"/>
      <c r="AD44" s="748"/>
      <c r="AE44" s="749" t="s">
        <v>93</v>
      </c>
      <c r="AF44" s="749"/>
      <c r="AG44" s="749"/>
      <c r="AH44" s="108" t="s">
        <v>89</v>
      </c>
      <c r="AI44" s="131">
        <v>1</v>
      </c>
      <c r="AJ44" s="747" t="s">
        <v>94</v>
      </c>
      <c r="AK44" s="747"/>
      <c r="AL44" s="747"/>
      <c r="AM44" s="131"/>
      <c r="AN44" s="747" t="s">
        <v>95</v>
      </c>
      <c r="AO44" s="747"/>
      <c r="AP44" s="747"/>
      <c r="AQ44" s="747"/>
      <c r="AR44" s="75"/>
    </row>
    <row r="45" spans="1:44" s="91" customFormat="1" ht="18.75" customHeight="1">
      <c r="A45" s="826"/>
      <c r="B45" s="827"/>
      <c r="C45" s="827"/>
      <c r="D45" s="827"/>
      <c r="E45" s="827"/>
      <c r="F45" s="692" t="s">
        <v>96</v>
      </c>
      <c r="G45" s="692"/>
      <c r="H45" s="692"/>
      <c r="I45" s="692"/>
      <c r="J45" s="692"/>
      <c r="K45" s="744" t="s">
        <v>97</v>
      </c>
      <c r="L45" s="745"/>
      <c r="M45" s="745"/>
      <c r="N45" s="745"/>
      <c r="O45" s="746"/>
      <c r="P45" s="109" t="s">
        <v>98</v>
      </c>
      <c r="Q45" s="552"/>
      <c r="R45" s="552"/>
      <c r="S45" s="552"/>
      <c r="T45" s="552"/>
      <c r="U45" s="552"/>
      <c r="V45" s="552"/>
      <c r="W45" s="820" t="s">
        <v>653</v>
      </c>
      <c r="X45" s="820"/>
      <c r="Y45" s="820"/>
      <c r="Z45" s="737" t="s">
        <v>99</v>
      </c>
      <c r="AA45" s="737"/>
      <c r="AB45" s="737"/>
      <c r="AC45" s="737"/>
      <c r="AD45" s="110" t="s">
        <v>91</v>
      </c>
      <c r="AE45" s="130"/>
      <c r="AF45" s="556" t="s">
        <v>100</v>
      </c>
      <c r="AG45" s="556"/>
      <c r="AH45" s="110" t="s">
        <v>89</v>
      </c>
      <c r="AI45" s="130"/>
      <c r="AJ45" s="556" t="s">
        <v>101</v>
      </c>
      <c r="AK45" s="556"/>
      <c r="AL45" s="111" t="s">
        <v>102</v>
      </c>
      <c r="AM45" s="112" t="s">
        <v>103</v>
      </c>
      <c r="AN45" s="725"/>
      <c r="AO45" s="725"/>
      <c r="AP45" s="725"/>
      <c r="AQ45" s="112" t="s">
        <v>104</v>
      </c>
      <c r="AR45" s="75"/>
    </row>
    <row r="46" spans="1:44" s="91" customFormat="1" ht="18.75" customHeight="1">
      <c r="A46" s="826"/>
      <c r="B46" s="827"/>
      <c r="C46" s="827"/>
      <c r="D46" s="827"/>
      <c r="E46" s="827"/>
      <c r="F46" s="692"/>
      <c r="G46" s="692"/>
      <c r="H46" s="692"/>
      <c r="I46" s="692"/>
      <c r="J46" s="692"/>
      <c r="K46" s="744" t="s">
        <v>105</v>
      </c>
      <c r="L46" s="745"/>
      <c r="M46" s="745"/>
      <c r="N46" s="745"/>
      <c r="O46" s="746"/>
      <c r="P46" s="109" t="s">
        <v>98</v>
      </c>
      <c r="Q46" s="552"/>
      <c r="R46" s="552"/>
      <c r="S46" s="552"/>
      <c r="T46" s="552"/>
      <c r="U46" s="552"/>
      <c r="V46" s="552"/>
      <c r="W46" s="552"/>
      <c r="X46" s="550" t="s">
        <v>106</v>
      </c>
      <c r="Y46" s="550"/>
      <c r="Z46" s="737" t="s">
        <v>99</v>
      </c>
      <c r="AA46" s="737"/>
      <c r="AB46" s="737"/>
      <c r="AC46" s="737"/>
      <c r="AD46" s="110" t="s">
        <v>91</v>
      </c>
      <c r="AE46" s="130"/>
      <c r="AF46" s="556" t="s">
        <v>100</v>
      </c>
      <c r="AG46" s="556"/>
      <c r="AH46" s="110" t="s">
        <v>89</v>
      </c>
      <c r="AI46" s="130"/>
      <c r="AJ46" s="556" t="s">
        <v>101</v>
      </c>
      <c r="AK46" s="556"/>
      <c r="AL46" s="111" t="s">
        <v>102</v>
      </c>
      <c r="AM46" s="112" t="s">
        <v>107</v>
      </c>
      <c r="AN46" s="725"/>
      <c r="AO46" s="725"/>
      <c r="AP46" s="725"/>
      <c r="AQ46" s="112" t="s">
        <v>108</v>
      </c>
      <c r="AR46" s="75"/>
    </row>
    <row r="47" spans="1:44" s="91" customFormat="1" ht="18.75" customHeight="1">
      <c r="A47" s="826"/>
      <c r="B47" s="827"/>
      <c r="C47" s="827"/>
      <c r="D47" s="827"/>
      <c r="E47" s="827"/>
      <c r="F47" s="692" t="s">
        <v>109</v>
      </c>
      <c r="G47" s="692"/>
      <c r="H47" s="692"/>
      <c r="I47" s="692"/>
      <c r="J47" s="692"/>
      <c r="K47" s="832" t="s">
        <v>91</v>
      </c>
      <c r="L47" s="820"/>
      <c r="M47" s="130"/>
      <c r="N47" s="550" t="s">
        <v>110</v>
      </c>
      <c r="O47" s="550"/>
      <c r="P47" s="81" t="s">
        <v>91</v>
      </c>
      <c r="Q47" s="130"/>
      <c r="R47" s="550" t="s">
        <v>111</v>
      </c>
      <c r="S47" s="550"/>
      <c r="T47" s="550"/>
      <c r="U47" s="550"/>
      <c r="V47" s="550"/>
      <c r="W47" s="81" t="s">
        <v>91</v>
      </c>
      <c r="X47" s="130" t="s">
        <v>22</v>
      </c>
      <c r="Y47" s="550" t="s">
        <v>112</v>
      </c>
      <c r="Z47" s="550"/>
      <c r="AA47" s="550"/>
      <c r="AB47" s="550"/>
      <c r="AC47" s="550"/>
      <c r="AD47" s="81" t="s">
        <v>89</v>
      </c>
      <c r="AE47" s="130"/>
      <c r="AF47" s="550" t="s">
        <v>113</v>
      </c>
      <c r="AG47" s="550"/>
      <c r="AH47" s="550"/>
      <c r="AI47" s="550"/>
      <c r="AJ47" s="550"/>
      <c r="AK47" s="550"/>
      <c r="AL47" s="743"/>
      <c r="AM47" s="743"/>
      <c r="AN47" s="743"/>
      <c r="AO47" s="743"/>
      <c r="AP47" s="743"/>
      <c r="AQ47" s="102" t="s">
        <v>114</v>
      </c>
      <c r="AR47" s="75"/>
    </row>
    <row r="48" spans="1:44" s="91" customFormat="1" ht="18.75" customHeight="1">
      <c r="A48" s="826"/>
      <c r="B48" s="827"/>
      <c r="C48" s="827"/>
      <c r="D48" s="827"/>
      <c r="E48" s="827"/>
      <c r="F48" s="692" t="s">
        <v>115</v>
      </c>
      <c r="G48" s="692"/>
      <c r="H48" s="692"/>
      <c r="I48" s="692"/>
      <c r="J48" s="692"/>
      <c r="K48" s="744" t="s">
        <v>116</v>
      </c>
      <c r="L48" s="745"/>
      <c r="M48" s="745"/>
      <c r="N48" s="745"/>
      <c r="O48" s="746"/>
      <c r="P48" s="109" t="s">
        <v>98</v>
      </c>
      <c r="Q48" s="552"/>
      <c r="R48" s="552"/>
      <c r="S48" s="552"/>
      <c r="T48" s="552"/>
      <c r="U48" s="552"/>
      <c r="V48" s="552"/>
      <c r="W48" s="552"/>
      <c r="X48" s="550" t="s">
        <v>117</v>
      </c>
      <c r="Y48" s="550"/>
      <c r="Z48" s="737" t="s">
        <v>99</v>
      </c>
      <c r="AA48" s="737"/>
      <c r="AB48" s="737"/>
      <c r="AC48" s="737"/>
      <c r="AD48" s="110" t="s">
        <v>89</v>
      </c>
      <c r="AE48" s="130"/>
      <c r="AF48" s="556" t="s">
        <v>100</v>
      </c>
      <c r="AG48" s="556"/>
      <c r="AH48" s="110" t="s">
        <v>91</v>
      </c>
      <c r="AI48" s="130"/>
      <c r="AJ48" s="556" t="s">
        <v>101</v>
      </c>
      <c r="AK48" s="556"/>
      <c r="AL48" s="111" t="s">
        <v>114</v>
      </c>
      <c r="AM48" s="112" t="s">
        <v>103</v>
      </c>
      <c r="AN48" s="725"/>
      <c r="AO48" s="725"/>
      <c r="AP48" s="725"/>
      <c r="AQ48" s="112" t="s">
        <v>108</v>
      </c>
      <c r="AR48" s="75"/>
    </row>
    <row r="49" spans="1:44" s="91" customFormat="1" ht="18.75" customHeight="1">
      <c r="A49" s="826"/>
      <c r="B49" s="827"/>
      <c r="C49" s="827"/>
      <c r="D49" s="827"/>
      <c r="E49" s="827"/>
      <c r="F49" s="692"/>
      <c r="G49" s="692"/>
      <c r="H49" s="692"/>
      <c r="I49" s="692"/>
      <c r="J49" s="692"/>
      <c r="K49" s="744" t="s">
        <v>118</v>
      </c>
      <c r="L49" s="745"/>
      <c r="M49" s="745"/>
      <c r="N49" s="745"/>
      <c r="O49" s="746"/>
      <c r="P49" s="109" t="s">
        <v>98</v>
      </c>
      <c r="Q49" s="552"/>
      <c r="R49" s="552"/>
      <c r="S49" s="552"/>
      <c r="T49" s="552"/>
      <c r="U49" s="552"/>
      <c r="V49" s="552"/>
      <c r="W49" s="552"/>
      <c r="X49" s="550" t="s">
        <v>117</v>
      </c>
      <c r="Y49" s="550"/>
      <c r="Z49" s="737" t="s">
        <v>99</v>
      </c>
      <c r="AA49" s="737"/>
      <c r="AB49" s="737"/>
      <c r="AC49" s="737"/>
      <c r="AD49" s="110" t="s">
        <v>91</v>
      </c>
      <c r="AE49" s="130"/>
      <c r="AF49" s="556" t="s">
        <v>100</v>
      </c>
      <c r="AG49" s="556"/>
      <c r="AH49" s="110" t="s">
        <v>91</v>
      </c>
      <c r="AI49" s="130"/>
      <c r="AJ49" s="556" t="s">
        <v>101</v>
      </c>
      <c r="AK49" s="556"/>
      <c r="AL49" s="111" t="s">
        <v>102</v>
      </c>
      <c r="AM49" s="112" t="s">
        <v>103</v>
      </c>
      <c r="AN49" s="725"/>
      <c r="AO49" s="725"/>
      <c r="AP49" s="725"/>
      <c r="AQ49" s="112" t="s">
        <v>108</v>
      </c>
      <c r="AR49" s="75"/>
    </row>
    <row r="50" spans="1:44" s="91" customFormat="1" ht="18.75" customHeight="1">
      <c r="A50" s="826"/>
      <c r="B50" s="827"/>
      <c r="C50" s="827"/>
      <c r="D50" s="827"/>
      <c r="E50" s="827"/>
      <c r="F50" s="692"/>
      <c r="G50" s="692"/>
      <c r="H50" s="692"/>
      <c r="I50" s="692"/>
      <c r="J50" s="692"/>
      <c r="K50" s="744" t="s">
        <v>119</v>
      </c>
      <c r="L50" s="745"/>
      <c r="M50" s="745"/>
      <c r="N50" s="745"/>
      <c r="O50" s="746"/>
      <c r="P50" s="109" t="s">
        <v>98</v>
      </c>
      <c r="Q50" s="552"/>
      <c r="R50" s="552"/>
      <c r="S50" s="552"/>
      <c r="T50" s="552"/>
      <c r="U50" s="552"/>
      <c r="V50" s="552"/>
      <c r="W50" s="552"/>
      <c r="X50" s="550" t="s">
        <v>117</v>
      </c>
      <c r="Y50" s="550"/>
      <c r="Z50" s="737" t="s">
        <v>99</v>
      </c>
      <c r="AA50" s="737"/>
      <c r="AB50" s="737"/>
      <c r="AC50" s="737"/>
      <c r="AD50" s="110" t="s">
        <v>91</v>
      </c>
      <c r="AE50" s="130"/>
      <c r="AF50" s="556" t="s">
        <v>100</v>
      </c>
      <c r="AG50" s="556"/>
      <c r="AH50" s="110" t="s">
        <v>91</v>
      </c>
      <c r="AI50" s="130"/>
      <c r="AJ50" s="556" t="s">
        <v>101</v>
      </c>
      <c r="AK50" s="556"/>
      <c r="AL50" s="111" t="s">
        <v>114</v>
      </c>
      <c r="AM50" s="112" t="s">
        <v>103</v>
      </c>
      <c r="AN50" s="725"/>
      <c r="AO50" s="725"/>
      <c r="AP50" s="725"/>
      <c r="AQ50" s="112" t="s">
        <v>108</v>
      </c>
      <c r="AR50" s="75"/>
    </row>
    <row r="51" spans="1:44" s="91" customFormat="1" ht="26.25" customHeight="1">
      <c r="A51" s="826"/>
      <c r="B51" s="827"/>
      <c r="C51" s="827"/>
      <c r="D51" s="827"/>
      <c r="E51" s="827"/>
      <c r="F51" s="732" t="s">
        <v>120</v>
      </c>
      <c r="G51" s="732"/>
      <c r="H51" s="732"/>
      <c r="I51" s="732"/>
      <c r="J51" s="732"/>
      <c r="K51" s="734" t="s">
        <v>121</v>
      </c>
      <c r="L51" s="735"/>
      <c r="M51" s="735"/>
      <c r="N51" s="735"/>
      <c r="O51" s="736"/>
      <c r="P51" s="109" t="s">
        <v>98</v>
      </c>
      <c r="Q51" s="552"/>
      <c r="R51" s="552"/>
      <c r="S51" s="552"/>
      <c r="T51" s="552"/>
      <c r="U51" s="552"/>
      <c r="V51" s="552"/>
      <c r="W51" s="552"/>
      <c r="X51" s="552"/>
      <c r="Y51" s="102" t="s">
        <v>122</v>
      </c>
      <c r="Z51" s="737" t="s">
        <v>99</v>
      </c>
      <c r="AA51" s="737"/>
      <c r="AB51" s="737"/>
      <c r="AC51" s="737"/>
      <c r="AD51" s="110" t="s">
        <v>91</v>
      </c>
      <c r="AE51" s="130"/>
      <c r="AF51" s="556" t="s">
        <v>100</v>
      </c>
      <c r="AG51" s="556"/>
      <c r="AH51" s="110" t="s">
        <v>91</v>
      </c>
      <c r="AI51" s="130"/>
      <c r="AJ51" s="556" t="s">
        <v>101</v>
      </c>
      <c r="AK51" s="556"/>
      <c r="AL51" s="111" t="s">
        <v>102</v>
      </c>
      <c r="AM51" s="112" t="s">
        <v>103</v>
      </c>
      <c r="AN51" s="725"/>
      <c r="AO51" s="725"/>
      <c r="AP51" s="725"/>
      <c r="AQ51" s="112" t="s">
        <v>108</v>
      </c>
      <c r="AR51" s="75"/>
    </row>
    <row r="52" spans="1:44" s="91" customFormat="1" ht="18.75" customHeight="1">
      <c r="A52" s="828"/>
      <c r="B52" s="829"/>
      <c r="C52" s="829"/>
      <c r="D52" s="829"/>
      <c r="E52" s="829"/>
      <c r="F52" s="733"/>
      <c r="G52" s="733"/>
      <c r="H52" s="733"/>
      <c r="I52" s="733"/>
      <c r="J52" s="733"/>
      <c r="K52" s="738" t="s">
        <v>123</v>
      </c>
      <c r="L52" s="739"/>
      <c r="M52" s="739"/>
      <c r="N52" s="739"/>
      <c r="O52" s="740"/>
      <c r="P52" s="113" t="s">
        <v>98</v>
      </c>
      <c r="Q52" s="577"/>
      <c r="R52" s="577"/>
      <c r="S52" s="577"/>
      <c r="T52" s="577"/>
      <c r="U52" s="577"/>
      <c r="V52" s="577"/>
      <c r="W52" s="577"/>
      <c r="X52" s="577"/>
      <c r="Y52" s="114" t="s">
        <v>122</v>
      </c>
      <c r="Z52" s="741" t="s">
        <v>99</v>
      </c>
      <c r="AA52" s="741"/>
      <c r="AB52" s="741"/>
      <c r="AC52" s="741"/>
      <c r="AD52" s="115" t="s">
        <v>91</v>
      </c>
      <c r="AE52" s="128"/>
      <c r="AF52" s="557" t="s">
        <v>100</v>
      </c>
      <c r="AG52" s="557"/>
      <c r="AH52" s="115" t="s">
        <v>91</v>
      </c>
      <c r="AI52" s="128"/>
      <c r="AJ52" s="557" t="s">
        <v>101</v>
      </c>
      <c r="AK52" s="557"/>
      <c r="AL52" s="116" t="s">
        <v>102</v>
      </c>
      <c r="AM52" s="117" t="s">
        <v>103</v>
      </c>
      <c r="AN52" s="742"/>
      <c r="AO52" s="742"/>
      <c r="AP52" s="742"/>
      <c r="AQ52" s="117" t="s">
        <v>108</v>
      </c>
      <c r="AR52" s="75"/>
    </row>
    <row r="53" spans="1:44" s="91" customFormat="1" ht="7.5" customHeight="1">
      <c r="A53" s="634"/>
      <c r="B53" s="634"/>
      <c r="C53" s="634"/>
      <c r="D53" s="634"/>
      <c r="E53" s="634"/>
      <c r="F53" s="634"/>
      <c r="G53" s="634"/>
      <c r="H53" s="634"/>
      <c r="I53" s="634"/>
      <c r="J53" s="634"/>
      <c r="K53" s="634"/>
      <c r="L53" s="634"/>
      <c r="M53" s="634"/>
      <c r="N53" s="634"/>
      <c r="O53" s="634"/>
      <c r="P53" s="634"/>
      <c r="Q53" s="634"/>
      <c r="R53" s="634"/>
      <c r="S53" s="634"/>
      <c r="T53" s="634"/>
      <c r="U53" s="634"/>
      <c r="V53" s="634"/>
      <c r="W53" s="634"/>
      <c r="X53" s="634"/>
      <c r="Y53" s="634"/>
      <c r="Z53" s="634"/>
      <c r="AA53" s="634"/>
      <c r="AB53" s="634"/>
      <c r="AC53" s="634"/>
      <c r="AD53" s="634"/>
      <c r="AE53" s="634"/>
      <c r="AF53" s="634"/>
      <c r="AG53" s="634"/>
      <c r="AH53" s="634"/>
      <c r="AI53" s="634"/>
      <c r="AJ53" s="634"/>
      <c r="AK53" s="634"/>
      <c r="AL53" s="634"/>
      <c r="AM53" s="634"/>
      <c r="AN53" s="634"/>
      <c r="AO53" s="634"/>
      <c r="AP53" s="634"/>
      <c r="AQ53" s="634"/>
      <c r="AR53" s="75"/>
    </row>
    <row r="54" spans="1:44" s="91" customFormat="1" ht="28.5" customHeight="1">
      <c r="A54" s="636" t="s">
        <v>124</v>
      </c>
      <c r="B54" s="637"/>
      <c r="C54" s="637"/>
      <c r="D54" s="637"/>
      <c r="E54" s="637"/>
      <c r="F54" s="638" t="s">
        <v>125</v>
      </c>
      <c r="G54" s="638"/>
      <c r="H54" s="638"/>
      <c r="I54" s="638"/>
      <c r="J54" s="638"/>
      <c r="K54" s="118" t="s">
        <v>89</v>
      </c>
      <c r="L54" s="132">
        <v>1</v>
      </c>
      <c r="M54" s="619" t="s">
        <v>126</v>
      </c>
      <c r="N54" s="619"/>
      <c r="O54" s="119" t="s">
        <v>91</v>
      </c>
      <c r="P54" s="132"/>
      <c r="Q54" s="619" t="s">
        <v>110</v>
      </c>
      <c r="R54" s="619"/>
      <c r="S54" s="639" t="s">
        <v>127</v>
      </c>
      <c r="T54" s="640"/>
      <c r="U54" s="640"/>
      <c r="V54" s="641"/>
      <c r="W54" s="119" t="s">
        <v>91</v>
      </c>
      <c r="X54" s="132">
        <v>1</v>
      </c>
      <c r="Y54" s="619" t="s">
        <v>128</v>
      </c>
      <c r="Z54" s="619"/>
      <c r="AA54" s="619"/>
      <c r="AB54" s="619"/>
      <c r="AC54" s="119" t="s">
        <v>91</v>
      </c>
      <c r="AD54" s="132"/>
      <c r="AE54" s="619" t="s">
        <v>129</v>
      </c>
      <c r="AF54" s="619"/>
      <c r="AG54" s="619"/>
      <c r="AH54" s="619"/>
      <c r="AI54" s="120"/>
      <c r="AJ54" s="119" t="s">
        <v>91</v>
      </c>
      <c r="AK54" s="132"/>
      <c r="AL54" s="619" t="s">
        <v>130</v>
      </c>
      <c r="AM54" s="619"/>
      <c r="AN54" s="619"/>
      <c r="AO54" s="619"/>
      <c r="AP54" s="619"/>
      <c r="AQ54" s="619"/>
      <c r="AR54" s="75"/>
    </row>
    <row r="55" spans="1:44" s="91" customFormat="1" ht="7.5" customHeight="1">
      <c r="A55" s="634"/>
      <c r="B55" s="634"/>
      <c r="C55" s="634"/>
      <c r="D55" s="634"/>
      <c r="E55" s="634"/>
      <c r="F55" s="634"/>
      <c r="G55" s="634"/>
      <c r="H55" s="634"/>
      <c r="I55" s="634"/>
      <c r="J55" s="634"/>
      <c r="K55" s="634"/>
      <c r="L55" s="634"/>
      <c r="M55" s="634"/>
      <c r="N55" s="634"/>
      <c r="O55" s="634"/>
      <c r="P55" s="634"/>
      <c r="Q55" s="634"/>
      <c r="R55" s="634"/>
      <c r="S55" s="634"/>
      <c r="T55" s="634"/>
      <c r="U55" s="634"/>
      <c r="V55" s="634"/>
      <c r="W55" s="634"/>
      <c r="X55" s="634"/>
      <c r="Y55" s="634"/>
      <c r="Z55" s="634"/>
      <c r="AA55" s="634"/>
      <c r="AB55" s="634"/>
      <c r="AC55" s="634"/>
      <c r="AD55" s="634"/>
      <c r="AE55" s="634"/>
      <c r="AF55" s="634"/>
      <c r="AG55" s="634"/>
      <c r="AH55" s="634"/>
      <c r="AI55" s="634"/>
      <c r="AJ55" s="634"/>
      <c r="AK55" s="634"/>
      <c r="AL55" s="634"/>
      <c r="AM55" s="634"/>
      <c r="AN55" s="634"/>
      <c r="AO55" s="634"/>
      <c r="AP55" s="634"/>
      <c r="AQ55" s="634"/>
      <c r="AR55" s="75"/>
    </row>
    <row r="56" spans="1:44" s="91" customFormat="1" ht="18.75" customHeight="1">
      <c r="A56" s="651" t="s">
        <v>131</v>
      </c>
      <c r="B56" s="652"/>
      <c r="C56" s="652"/>
      <c r="D56" s="652"/>
      <c r="E56" s="652"/>
      <c r="F56" s="652"/>
      <c r="G56" s="652"/>
      <c r="H56" s="652"/>
      <c r="I56" s="652"/>
      <c r="J56" s="652"/>
      <c r="K56" s="118" t="s">
        <v>91</v>
      </c>
      <c r="L56" s="132">
        <v>1</v>
      </c>
      <c r="M56" s="619" t="s">
        <v>110</v>
      </c>
      <c r="N56" s="619"/>
      <c r="O56" s="119" t="s">
        <v>91</v>
      </c>
      <c r="P56" s="132" t="s">
        <v>19</v>
      </c>
      <c r="Q56" s="619" t="s">
        <v>126</v>
      </c>
      <c r="R56" s="619"/>
      <c r="S56" s="620" t="s">
        <v>132</v>
      </c>
      <c r="T56" s="620"/>
      <c r="U56" s="620"/>
      <c r="V56" s="620"/>
      <c r="W56" s="620"/>
      <c r="X56" s="726"/>
      <c r="Y56" s="726"/>
      <c r="Z56" s="726"/>
      <c r="AA56" s="726"/>
      <c r="AB56" s="726"/>
      <c r="AC56" s="726"/>
      <c r="AD56" s="726"/>
      <c r="AE56" s="726"/>
      <c r="AF56" s="726"/>
      <c r="AG56" s="726"/>
      <c r="AH56" s="726"/>
      <c r="AI56" s="726"/>
      <c r="AJ56" s="726"/>
      <c r="AK56" s="726"/>
      <c r="AL56" s="726"/>
      <c r="AM56" s="726"/>
      <c r="AN56" s="726"/>
      <c r="AO56" s="726"/>
      <c r="AP56" s="726"/>
      <c r="AQ56" s="121" t="s">
        <v>102</v>
      </c>
      <c r="AR56" s="75"/>
    </row>
    <row r="57" spans="1:44" s="91" customFormat="1" ht="7.5" customHeight="1">
      <c r="A57" s="634"/>
      <c r="B57" s="634"/>
      <c r="C57" s="634"/>
      <c r="D57" s="634"/>
      <c r="E57" s="634"/>
      <c r="F57" s="634"/>
      <c r="G57" s="634"/>
      <c r="H57" s="634"/>
      <c r="I57" s="634"/>
      <c r="J57" s="634"/>
      <c r="K57" s="634"/>
      <c r="L57" s="634"/>
      <c r="M57" s="634"/>
      <c r="N57" s="634"/>
      <c r="O57" s="634"/>
      <c r="P57" s="634"/>
      <c r="Q57" s="634"/>
      <c r="R57" s="634"/>
      <c r="S57" s="634"/>
      <c r="T57" s="634"/>
      <c r="U57" s="634"/>
      <c r="V57" s="634"/>
      <c r="W57" s="634"/>
      <c r="X57" s="634"/>
      <c r="Y57" s="634"/>
      <c r="Z57" s="634"/>
      <c r="AA57" s="634"/>
      <c r="AB57" s="634"/>
      <c r="AC57" s="634"/>
      <c r="AD57" s="634"/>
      <c r="AE57" s="634"/>
      <c r="AF57" s="634"/>
      <c r="AG57" s="634"/>
      <c r="AH57" s="634"/>
      <c r="AI57" s="634"/>
      <c r="AJ57" s="634"/>
      <c r="AK57" s="634"/>
      <c r="AL57" s="634"/>
      <c r="AM57" s="634"/>
      <c r="AN57" s="634"/>
      <c r="AO57" s="634"/>
      <c r="AP57" s="634"/>
      <c r="AQ57" s="634"/>
      <c r="AR57" s="75"/>
    </row>
    <row r="58" spans="1:44" s="91" customFormat="1" ht="18.75" customHeight="1">
      <c r="A58" s="642" t="s">
        <v>133</v>
      </c>
      <c r="B58" s="642"/>
      <c r="C58" s="642"/>
      <c r="D58" s="642"/>
      <c r="E58" s="642"/>
      <c r="F58" s="642"/>
      <c r="G58" s="642"/>
      <c r="H58" s="642"/>
      <c r="I58" s="642"/>
      <c r="J58" s="642"/>
      <c r="K58" s="729" t="s">
        <v>134</v>
      </c>
      <c r="L58" s="730"/>
      <c r="M58" s="730"/>
      <c r="N58" s="730"/>
      <c r="O58" s="730"/>
      <c r="P58" s="730"/>
      <c r="Q58" s="731"/>
      <c r="R58" s="615" t="s">
        <v>620</v>
      </c>
      <c r="S58" s="727"/>
      <c r="T58" s="727"/>
      <c r="U58" s="635">
        <f>표준임대차계약서!S59</f>
        <v>0</v>
      </c>
      <c r="V58" s="635"/>
      <c r="W58" s="635"/>
      <c r="X58" s="635"/>
      <c r="Y58" s="635"/>
      <c r="Z58" s="635"/>
      <c r="AA58" s="635"/>
      <c r="AB58" s="635"/>
      <c r="AC58" s="635"/>
      <c r="AD58" s="728"/>
      <c r="AE58" s="728"/>
      <c r="AF58" s="728"/>
      <c r="AG58" s="635"/>
      <c r="AH58" s="635"/>
      <c r="AI58" s="635"/>
      <c r="AJ58" s="635"/>
      <c r="AK58" s="635"/>
      <c r="AL58" s="635"/>
      <c r="AM58" s="635"/>
      <c r="AN58" s="635"/>
      <c r="AO58" s="635"/>
      <c r="AP58" s="635"/>
      <c r="AQ58" s="635"/>
      <c r="AR58" s="75"/>
    </row>
    <row r="59" spans="1:44" s="91" customFormat="1" ht="18.75" customHeight="1">
      <c r="A59" s="643"/>
      <c r="B59" s="643"/>
      <c r="C59" s="643"/>
      <c r="D59" s="643"/>
      <c r="E59" s="643"/>
      <c r="F59" s="643"/>
      <c r="G59" s="643"/>
      <c r="H59" s="643"/>
      <c r="I59" s="643"/>
      <c r="J59" s="643"/>
      <c r="K59" s="644" t="s">
        <v>135</v>
      </c>
      <c r="L59" s="645"/>
      <c r="M59" s="645"/>
      <c r="N59" s="645"/>
      <c r="O59" s="645"/>
      <c r="P59" s="645"/>
      <c r="Q59" s="646"/>
      <c r="R59" s="647" t="s">
        <v>781</v>
      </c>
      <c r="S59" s="647"/>
      <c r="T59" s="647"/>
      <c r="U59" s="647"/>
      <c r="V59" s="647"/>
      <c r="W59" s="647"/>
      <c r="X59" s="647"/>
      <c r="Y59" s="647"/>
      <c r="Z59" s="647"/>
      <c r="AA59" s="647"/>
      <c r="AB59" s="647"/>
      <c r="AC59" s="648" t="s">
        <v>136</v>
      </c>
      <c r="AD59" s="649"/>
      <c r="AE59" s="649"/>
      <c r="AF59" s="649"/>
      <c r="AG59" s="649"/>
      <c r="AH59" s="649"/>
      <c r="AI59" s="650"/>
      <c r="AJ59" s="647" t="s">
        <v>781</v>
      </c>
      <c r="AK59" s="647"/>
      <c r="AL59" s="647"/>
      <c r="AM59" s="647"/>
      <c r="AN59" s="647"/>
      <c r="AO59" s="647"/>
      <c r="AP59" s="647"/>
      <c r="AQ59" s="647"/>
      <c r="AR59" s="75"/>
    </row>
    <row r="60" spans="1:44" s="91" customFormat="1" ht="6.75" customHeight="1">
      <c r="A60" s="633"/>
      <c r="B60" s="633"/>
      <c r="C60" s="633"/>
      <c r="D60" s="633"/>
      <c r="E60" s="633"/>
      <c r="F60" s="633"/>
      <c r="G60" s="633"/>
      <c r="H60" s="633"/>
      <c r="I60" s="633"/>
      <c r="J60" s="633"/>
      <c r="K60" s="633"/>
      <c r="L60" s="633"/>
      <c r="M60" s="633"/>
      <c r="N60" s="633"/>
      <c r="O60" s="633"/>
      <c r="P60" s="633"/>
      <c r="Q60" s="633"/>
      <c r="R60" s="633"/>
      <c r="S60" s="633"/>
      <c r="T60" s="633"/>
      <c r="U60" s="633"/>
      <c r="V60" s="633"/>
      <c r="W60" s="633"/>
      <c r="X60" s="633"/>
      <c r="Y60" s="633"/>
      <c r="Z60" s="633"/>
      <c r="AA60" s="633"/>
      <c r="AB60" s="633"/>
      <c r="AC60" s="633"/>
      <c r="AD60" s="633"/>
      <c r="AE60" s="633"/>
      <c r="AF60" s="633"/>
      <c r="AG60" s="633"/>
      <c r="AH60" s="633"/>
      <c r="AI60" s="633"/>
      <c r="AJ60" s="633"/>
      <c r="AK60" s="633"/>
      <c r="AL60" s="633"/>
      <c r="AM60" s="633"/>
      <c r="AN60" s="633"/>
      <c r="AO60" s="633"/>
      <c r="AP60" s="633"/>
      <c r="AQ60" s="633"/>
      <c r="AR60" s="75"/>
    </row>
    <row r="61" spans="1:44" s="91" customFormat="1" ht="18.75" customHeight="1">
      <c r="A61" s="715" t="s">
        <v>137</v>
      </c>
      <c r="B61" s="715"/>
      <c r="C61" s="715"/>
      <c r="D61" s="715"/>
      <c r="E61" s="715"/>
      <c r="F61" s="715"/>
      <c r="G61" s="715"/>
      <c r="H61" s="715"/>
      <c r="I61" s="715"/>
      <c r="J61" s="705"/>
      <c r="K61" s="584" t="s">
        <v>138</v>
      </c>
      <c r="L61" s="584"/>
      <c r="M61" s="584"/>
      <c r="N61" s="719"/>
      <c r="O61" s="720"/>
      <c r="P61" s="720"/>
      <c r="Q61" s="168" t="s">
        <v>80</v>
      </c>
      <c r="R61" s="584" t="s">
        <v>139</v>
      </c>
      <c r="S61" s="584"/>
      <c r="T61" s="584"/>
      <c r="U61" s="584"/>
      <c r="V61" s="584"/>
      <c r="W61" s="584"/>
      <c r="X61" s="711"/>
      <c r="Y61" s="711"/>
      <c r="Z61" s="711"/>
      <c r="AA61" s="712"/>
      <c r="AB61" s="167" t="s">
        <v>140</v>
      </c>
      <c r="AC61" s="584" t="s">
        <v>141</v>
      </c>
      <c r="AD61" s="584"/>
      <c r="AE61" s="584"/>
      <c r="AF61" s="584"/>
      <c r="AG61" s="584"/>
      <c r="AH61" s="584"/>
      <c r="AI61" s="584"/>
      <c r="AJ61" s="711"/>
      <c r="AK61" s="711"/>
      <c r="AL61" s="711"/>
      <c r="AM61" s="711"/>
      <c r="AN61" s="711"/>
      <c r="AO61" s="711"/>
      <c r="AP61" s="712"/>
      <c r="AQ61" s="167" t="s">
        <v>80</v>
      </c>
      <c r="AR61" s="75"/>
    </row>
    <row r="62" spans="1:44" s="91" customFormat="1" ht="18.75" customHeight="1">
      <c r="A62" s="716"/>
      <c r="B62" s="716"/>
      <c r="C62" s="716"/>
      <c r="D62" s="716"/>
      <c r="E62" s="716"/>
      <c r="F62" s="716"/>
      <c r="G62" s="716"/>
      <c r="H62" s="716"/>
      <c r="I62" s="716"/>
      <c r="J62" s="709"/>
      <c r="K62" s="713" t="s">
        <v>1051</v>
      </c>
      <c r="L62" s="713"/>
      <c r="M62" s="713"/>
      <c r="N62" s="713"/>
      <c r="O62" s="713"/>
      <c r="P62" s="713"/>
      <c r="Q62" s="713"/>
      <c r="R62" s="713"/>
      <c r="S62" s="713"/>
      <c r="T62" s="713"/>
      <c r="U62" s="713"/>
      <c r="V62" s="713"/>
      <c r="W62" s="713"/>
      <c r="X62" s="713"/>
      <c r="Y62" s="713"/>
      <c r="Z62" s="713"/>
      <c r="AA62" s="713"/>
      <c r="AB62" s="713"/>
      <c r="AC62" s="713"/>
      <c r="AD62" s="713"/>
      <c r="AE62" s="713"/>
      <c r="AF62" s="713"/>
      <c r="AG62" s="713"/>
      <c r="AH62" s="713"/>
      <c r="AI62" s="713"/>
      <c r="AJ62" s="713"/>
      <c r="AK62" s="713"/>
      <c r="AL62" s="713"/>
      <c r="AM62" s="713"/>
      <c r="AN62" s="713"/>
      <c r="AO62" s="713"/>
      <c r="AP62" s="713"/>
      <c r="AQ62" s="713"/>
      <c r="AR62" s="75"/>
    </row>
    <row r="63" spans="1:44" s="91" customFormat="1" ht="7.5" customHeight="1">
      <c r="A63" s="721"/>
      <c r="B63" s="721"/>
      <c r="C63" s="721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5"/>
    </row>
    <row r="64" spans="1:44" s="91" customFormat="1" ht="16.5" customHeight="1">
      <c r="A64" s="578" t="s">
        <v>142</v>
      </c>
      <c r="B64" s="578"/>
      <c r="C64" s="578"/>
      <c r="D64" s="578"/>
      <c r="E64" s="578"/>
      <c r="F64" s="578"/>
      <c r="G64" s="578"/>
      <c r="H64" s="578"/>
      <c r="I64" s="578"/>
      <c r="J64" s="578"/>
      <c r="K64" s="578"/>
      <c r="L64" s="578"/>
      <c r="M64" s="578"/>
      <c r="N64" s="578"/>
      <c r="O64" s="578"/>
      <c r="P64" s="578"/>
      <c r="Q64" s="578"/>
      <c r="R64" s="578"/>
      <c r="S64" s="578"/>
      <c r="T64" s="578"/>
      <c r="U64" s="578"/>
      <c r="V64" s="578"/>
      <c r="W64" s="578"/>
      <c r="X64" s="578"/>
      <c r="Y64" s="578"/>
      <c r="Z64" s="578"/>
      <c r="AA64" s="578"/>
      <c r="AB64" s="578"/>
      <c r="AC64" s="578"/>
      <c r="AD64" s="578"/>
      <c r="AE64" s="578"/>
      <c r="AF64" s="578"/>
      <c r="AG64" s="578"/>
      <c r="AH64" s="578"/>
      <c r="AI64" s="578"/>
      <c r="AJ64" s="578"/>
      <c r="AK64" s="578"/>
      <c r="AL64" s="578"/>
      <c r="AM64" s="578"/>
      <c r="AN64" s="578"/>
      <c r="AO64" s="578"/>
      <c r="AP64" s="578"/>
      <c r="AQ64" s="578"/>
      <c r="AR64" s="75"/>
    </row>
    <row r="65" spans="1:44" s="91" customFormat="1" ht="16.5" customHeight="1">
      <c r="A65" s="714" t="s">
        <v>695</v>
      </c>
      <c r="B65" s="714"/>
      <c r="C65" s="714"/>
      <c r="D65" s="714"/>
      <c r="E65" s="714"/>
      <c r="F65" s="714"/>
      <c r="G65" s="714"/>
      <c r="H65" s="714"/>
      <c r="I65" s="714"/>
      <c r="J65" s="714"/>
      <c r="K65" s="714"/>
      <c r="L65" s="714"/>
      <c r="M65" s="714"/>
      <c r="N65" s="714"/>
      <c r="O65" s="714"/>
      <c r="P65" s="714"/>
      <c r="Q65" s="714"/>
      <c r="R65" s="714"/>
      <c r="S65" s="714"/>
      <c r="T65" s="714"/>
      <c r="U65" s="717"/>
      <c r="V65" s="717"/>
      <c r="W65" s="717"/>
      <c r="X65" s="717"/>
      <c r="Y65" s="717"/>
      <c r="Z65" s="717"/>
      <c r="AA65" s="717"/>
      <c r="AB65" s="717"/>
      <c r="AC65" s="717"/>
      <c r="AD65" s="717"/>
      <c r="AE65" s="717"/>
      <c r="AF65" s="717"/>
      <c r="AG65" s="717"/>
      <c r="AH65" s="717"/>
      <c r="AI65" s="717"/>
      <c r="AJ65" s="717"/>
      <c r="AK65" s="717"/>
      <c r="AL65" s="717"/>
      <c r="AM65" s="717"/>
      <c r="AN65" s="717"/>
      <c r="AO65" s="717"/>
      <c r="AP65" s="717"/>
      <c r="AQ65" s="717"/>
      <c r="AR65" s="75"/>
    </row>
    <row r="66" spans="1:44" s="91" customFormat="1" ht="115.5" customHeight="1">
      <c r="A66" s="718" t="s">
        <v>904</v>
      </c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P66" s="718"/>
      <c r="Q66" s="718"/>
      <c r="R66" s="718"/>
      <c r="S66" s="718"/>
      <c r="T66" s="718"/>
      <c r="U66" s="718"/>
      <c r="V66" s="718"/>
      <c r="W66" s="718"/>
      <c r="X66" s="718"/>
      <c r="Y66" s="718"/>
      <c r="Z66" s="718"/>
      <c r="AA66" s="718"/>
      <c r="AB66" s="718"/>
      <c r="AC66" s="718"/>
      <c r="AD66" s="718"/>
      <c r="AE66" s="718"/>
      <c r="AF66" s="718"/>
      <c r="AG66" s="718"/>
      <c r="AH66" s="718"/>
      <c r="AI66" s="718"/>
      <c r="AJ66" s="718"/>
      <c r="AK66" s="718"/>
      <c r="AL66" s="718"/>
      <c r="AM66" s="718"/>
      <c r="AN66" s="718"/>
      <c r="AO66" s="718"/>
      <c r="AP66" s="718"/>
      <c r="AQ66" s="718"/>
      <c r="AR66" s="75"/>
    </row>
    <row r="67" spans="1:44" s="91" customFormat="1" ht="7.5" customHeight="1">
      <c r="A67" s="609"/>
      <c r="B67" s="609"/>
      <c r="C67" s="609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09"/>
      <c r="P67" s="609"/>
      <c r="Q67" s="609"/>
      <c r="R67" s="609"/>
      <c r="S67" s="609"/>
      <c r="T67" s="609"/>
      <c r="U67" s="609"/>
      <c r="V67" s="609"/>
      <c r="W67" s="609"/>
      <c r="X67" s="609"/>
      <c r="Y67" s="609"/>
      <c r="Z67" s="609"/>
      <c r="AA67" s="609"/>
      <c r="AB67" s="609"/>
      <c r="AC67" s="609"/>
      <c r="AD67" s="609"/>
      <c r="AE67" s="609"/>
      <c r="AF67" s="609"/>
      <c r="AG67" s="609"/>
      <c r="AH67" s="609"/>
      <c r="AI67" s="609"/>
      <c r="AJ67" s="609"/>
      <c r="AK67" s="609"/>
      <c r="AL67" s="609"/>
      <c r="AM67" s="609"/>
      <c r="AN67" s="609"/>
      <c r="AO67" s="609"/>
      <c r="AP67" s="609"/>
      <c r="AQ67" s="609"/>
      <c r="AR67" s="75"/>
    </row>
    <row r="68" spans="1:44" s="91" customFormat="1" ht="18.75" customHeight="1">
      <c r="A68" s="705" t="s">
        <v>143</v>
      </c>
      <c r="B68" s="706"/>
      <c r="C68" s="706"/>
      <c r="D68" s="706"/>
      <c r="E68" s="706"/>
      <c r="F68" s="584" t="s">
        <v>144</v>
      </c>
      <c r="G68" s="584"/>
      <c r="H68" s="584"/>
      <c r="I68" s="584"/>
      <c r="J68" s="584"/>
      <c r="K68" s="722" t="s">
        <v>145</v>
      </c>
      <c r="L68" s="723"/>
      <c r="M68" s="723"/>
      <c r="N68" s="724"/>
      <c r="O68" s="122" t="s">
        <v>91</v>
      </c>
      <c r="P68" s="131">
        <v>1</v>
      </c>
      <c r="Q68" s="628" t="s">
        <v>146</v>
      </c>
      <c r="R68" s="628"/>
      <c r="S68" s="628"/>
      <c r="T68" s="123" t="s">
        <v>91</v>
      </c>
      <c r="U68" s="131" t="s">
        <v>19</v>
      </c>
      <c r="V68" s="628" t="s">
        <v>147</v>
      </c>
      <c r="W68" s="628"/>
      <c r="X68" s="629" t="s">
        <v>148</v>
      </c>
      <c r="Y68" s="629"/>
      <c r="Z68" s="629"/>
      <c r="AA68" s="630"/>
      <c r="AB68" s="630"/>
      <c r="AC68" s="630"/>
      <c r="AD68" s="630"/>
      <c r="AE68" s="630"/>
      <c r="AF68" s="630"/>
      <c r="AG68" s="630"/>
      <c r="AH68" s="630"/>
      <c r="AI68" s="630"/>
      <c r="AJ68" s="630"/>
      <c r="AK68" s="630"/>
      <c r="AL68" s="630"/>
      <c r="AM68" s="630"/>
      <c r="AN68" s="630"/>
      <c r="AO68" s="630"/>
      <c r="AP68" s="630"/>
      <c r="AQ68" s="201" t="s">
        <v>102</v>
      </c>
      <c r="AR68" s="75"/>
    </row>
    <row r="69" spans="1:44" s="91" customFormat="1" ht="18.75" customHeight="1">
      <c r="A69" s="707"/>
      <c r="B69" s="708"/>
      <c r="C69" s="708"/>
      <c r="D69" s="708"/>
      <c r="E69" s="708"/>
      <c r="F69" s="574"/>
      <c r="G69" s="574"/>
      <c r="H69" s="574"/>
      <c r="I69" s="574"/>
      <c r="J69" s="574"/>
      <c r="K69" s="702" t="s">
        <v>149</v>
      </c>
      <c r="L69" s="703"/>
      <c r="M69" s="703"/>
      <c r="N69" s="704"/>
      <c r="O69" s="205" t="s">
        <v>91</v>
      </c>
      <c r="P69" s="130">
        <v>1</v>
      </c>
      <c r="Q69" s="550" t="s">
        <v>150</v>
      </c>
      <c r="R69" s="550"/>
      <c r="S69" s="550"/>
      <c r="T69" s="204" t="s">
        <v>91</v>
      </c>
      <c r="U69" s="130"/>
      <c r="V69" s="550" t="s">
        <v>151</v>
      </c>
      <c r="W69" s="550"/>
      <c r="X69" s="550"/>
      <c r="Y69" s="550" t="s">
        <v>152</v>
      </c>
      <c r="Z69" s="550"/>
      <c r="AA69" s="550"/>
      <c r="AB69" s="552"/>
      <c r="AC69" s="552"/>
      <c r="AD69" s="552"/>
      <c r="AE69" s="552"/>
      <c r="AF69" s="552"/>
      <c r="AG69" s="552"/>
      <c r="AH69" s="552"/>
      <c r="AI69" s="552"/>
      <c r="AJ69" s="552"/>
      <c r="AK69" s="552"/>
      <c r="AL69" s="552"/>
      <c r="AM69" s="552"/>
      <c r="AN69" s="552"/>
      <c r="AO69" s="552"/>
      <c r="AP69" s="552"/>
      <c r="AQ69" s="202" t="s">
        <v>102</v>
      </c>
      <c r="AR69" s="75"/>
    </row>
    <row r="70" spans="1:44" s="91" customFormat="1" ht="18.75" customHeight="1">
      <c r="A70" s="707"/>
      <c r="B70" s="708"/>
      <c r="C70" s="708"/>
      <c r="D70" s="708"/>
      <c r="E70" s="708"/>
      <c r="F70" s="574" t="s">
        <v>153</v>
      </c>
      <c r="G70" s="574"/>
      <c r="H70" s="574"/>
      <c r="I70" s="574"/>
      <c r="J70" s="574"/>
      <c r="K70" s="702" t="s">
        <v>154</v>
      </c>
      <c r="L70" s="703"/>
      <c r="M70" s="703"/>
      <c r="N70" s="704"/>
      <c r="O70" s="205" t="s">
        <v>91</v>
      </c>
      <c r="P70" s="130">
        <v>1</v>
      </c>
      <c r="Q70" s="550" t="s">
        <v>150</v>
      </c>
      <c r="R70" s="550"/>
      <c r="S70" s="550"/>
      <c r="T70" s="204" t="s">
        <v>24</v>
      </c>
      <c r="U70" s="130"/>
      <c r="V70" s="550" t="s">
        <v>155</v>
      </c>
      <c r="W70" s="550"/>
      <c r="X70" s="550"/>
      <c r="Y70" s="550" t="s">
        <v>156</v>
      </c>
      <c r="Z70" s="550"/>
      <c r="AA70" s="550"/>
      <c r="AB70" s="550"/>
      <c r="AC70" s="550"/>
      <c r="AD70" s="552"/>
      <c r="AE70" s="552"/>
      <c r="AF70" s="552"/>
      <c r="AG70" s="552"/>
      <c r="AH70" s="552"/>
      <c r="AI70" s="552"/>
      <c r="AJ70" s="552"/>
      <c r="AK70" s="552"/>
      <c r="AL70" s="552"/>
      <c r="AM70" s="552"/>
      <c r="AN70" s="552"/>
      <c r="AO70" s="552"/>
      <c r="AP70" s="552"/>
      <c r="AQ70" s="202" t="s">
        <v>102</v>
      </c>
      <c r="AR70" s="75"/>
    </row>
    <row r="71" spans="1:44" s="91" customFormat="1" ht="18.75" customHeight="1">
      <c r="A71" s="707"/>
      <c r="B71" s="708"/>
      <c r="C71" s="708"/>
      <c r="D71" s="708"/>
      <c r="E71" s="708"/>
      <c r="F71" s="574" t="s">
        <v>157</v>
      </c>
      <c r="G71" s="574"/>
      <c r="H71" s="574"/>
      <c r="I71" s="574"/>
      <c r="J71" s="574"/>
      <c r="K71" s="702" t="s">
        <v>158</v>
      </c>
      <c r="L71" s="703"/>
      <c r="M71" s="703"/>
      <c r="N71" s="704"/>
      <c r="O71" s="205" t="s">
        <v>91</v>
      </c>
      <c r="P71" s="130">
        <v>1</v>
      </c>
      <c r="Q71" s="550" t="s">
        <v>159</v>
      </c>
      <c r="R71" s="550"/>
      <c r="S71" s="550"/>
      <c r="T71" s="204" t="s">
        <v>91</v>
      </c>
      <c r="U71" s="130"/>
      <c r="V71" s="550" t="s">
        <v>160</v>
      </c>
      <c r="W71" s="550"/>
      <c r="X71" s="550"/>
      <c r="Y71" s="550"/>
      <c r="Z71" s="200" t="s">
        <v>161</v>
      </c>
      <c r="AA71" s="552"/>
      <c r="AB71" s="552"/>
      <c r="AC71" s="552"/>
      <c r="AD71" s="552"/>
      <c r="AE71" s="552"/>
      <c r="AF71" s="552"/>
      <c r="AG71" s="552"/>
      <c r="AH71" s="552"/>
      <c r="AI71" s="552"/>
      <c r="AJ71" s="552"/>
      <c r="AK71" s="552"/>
      <c r="AL71" s="552"/>
      <c r="AM71" s="552"/>
      <c r="AN71" s="552"/>
      <c r="AO71" s="552"/>
      <c r="AP71" s="552"/>
      <c r="AQ71" s="202" t="s">
        <v>26</v>
      </c>
      <c r="AR71" s="75"/>
    </row>
    <row r="72" spans="1:44" s="91" customFormat="1" ht="18.75" customHeight="1">
      <c r="A72" s="707"/>
      <c r="B72" s="708"/>
      <c r="C72" s="708"/>
      <c r="D72" s="708"/>
      <c r="E72" s="708"/>
      <c r="F72" s="574" t="s">
        <v>162</v>
      </c>
      <c r="G72" s="574"/>
      <c r="H72" s="574"/>
      <c r="I72" s="574"/>
      <c r="J72" s="574"/>
      <c r="K72" s="399" t="s">
        <v>163</v>
      </c>
      <c r="L72" s="695"/>
      <c r="M72" s="695"/>
      <c r="N72" s="581"/>
      <c r="O72" s="205" t="s">
        <v>24</v>
      </c>
      <c r="P72" s="130"/>
      <c r="Q72" s="550" t="s">
        <v>146</v>
      </c>
      <c r="R72" s="550"/>
      <c r="S72" s="204"/>
      <c r="T72" s="82"/>
      <c r="U72" s="101"/>
      <c r="V72" s="101"/>
      <c r="W72" s="101"/>
      <c r="X72" s="696" t="s">
        <v>164</v>
      </c>
      <c r="Y72" s="697"/>
      <c r="Z72" s="697"/>
      <c r="AA72" s="697"/>
      <c r="AB72" s="697"/>
      <c r="AC72" s="697"/>
      <c r="AD72" s="697"/>
      <c r="AE72" s="697"/>
      <c r="AF72" s="697"/>
      <c r="AG72" s="697"/>
      <c r="AH72" s="697"/>
      <c r="AI72" s="697"/>
      <c r="AJ72" s="697"/>
      <c r="AK72" s="697"/>
      <c r="AL72" s="697"/>
      <c r="AM72" s="697"/>
      <c r="AN72" s="697"/>
      <c r="AO72" s="697"/>
      <c r="AP72" s="697"/>
      <c r="AQ72" s="697"/>
      <c r="AR72" s="75"/>
    </row>
    <row r="73" spans="1:44" s="91" customFormat="1" ht="18.75" customHeight="1">
      <c r="A73" s="707"/>
      <c r="B73" s="708"/>
      <c r="C73" s="708"/>
      <c r="D73" s="708"/>
      <c r="E73" s="708"/>
      <c r="F73" s="574"/>
      <c r="G73" s="574"/>
      <c r="H73" s="574"/>
      <c r="I73" s="574"/>
      <c r="J73" s="574"/>
      <c r="K73" s="399"/>
      <c r="L73" s="695"/>
      <c r="M73" s="695"/>
      <c r="N73" s="581"/>
      <c r="O73" s="205" t="s">
        <v>91</v>
      </c>
      <c r="P73" s="130"/>
      <c r="Q73" s="550" t="s">
        <v>165</v>
      </c>
      <c r="R73" s="550"/>
      <c r="S73" s="550"/>
      <c r="T73" s="550"/>
      <c r="U73" s="700"/>
      <c r="V73" s="700"/>
      <c r="W73" s="101" t="s">
        <v>166</v>
      </c>
      <c r="X73" s="698"/>
      <c r="Y73" s="699"/>
      <c r="Z73" s="699"/>
      <c r="AA73" s="699"/>
      <c r="AB73" s="699"/>
      <c r="AC73" s="699"/>
      <c r="AD73" s="699"/>
      <c r="AE73" s="699"/>
      <c r="AF73" s="699"/>
      <c r="AG73" s="699"/>
      <c r="AH73" s="699"/>
      <c r="AI73" s="699"/>
      <c r="AJ73" s="699"/>
      <c r="AK73" s="699"/>
      <c r="AL73" s="699"/>
      <c r="AM73" s="699"/>
      <c r="AN73" s="699"/>
      <c r="AO73" s="699"/>
      <c r="AP73" s="699"/>
      <c r="AQ73" s="699"/>
      <c r="AR73" s="75"/>
    </row>
    <row r="74" spans="1:44" s="91" customFormat="1" ht="18.75" customHeight="1">
      <c r="A74" s="707"/>
      <c r="B74" s="708"/>
      <c r="C74" s="708"/>
      <c r="D74" s="708"/>
      <c r="E74" s="708"/>
      <c r="F74" s="411" t="s">
        <v>167</v>
      </c>
      <c r="G74" s="411"/>
      <c r="H74" s="411"/>
      <c r="I74" s="411"/>
      <c r="J74" s="411"/>
      <c r="K74" s="547" t="s">
        <v>1052</v>
      </c>
      <c r="L74" s="548"/>
      <c r="M74" s="548"/>
      <c r="N74" s="549"/>
      <c r="O74" s="561" t="s">
        <v>89</v>
      </c>
      <c r="P74" s="563" t="s">
        <v>19</v>
      </c>
      <c r="Q74" s="565" t="s">
        <v>1053</v>
      </c>
      <c r="R74" s="565"/>
      <c r="S74" s="565"/>
      <c r="T74" s="565" t="s">
        <v>89</v>
      </c>
      <c r="U74" s="563" t="s">
        <v>22</v>
      </c>
      <c r="V74" s="565" t="s">
        <v>1054</v>
      </c>
      <c r="W74" s="565"/>
      <c r="X74" s="565"/>
      <c r="Y74" s="547" t="s">
        <v>1055</v>
      </c>
      <c r="Z74" s="548"/>
      <c r="AA74" s="549"/>
      <c r="AB74" s="279" t="s">
        <v>89</v>
      </c>
      <c r="AC74" s="129">
        <v>1</v>
      </c>
      <c r="AD74" s="694" t="s">
        <v>1056</v>
      </c>
      <c r="AE74" s="694"/>
      <c r="AF74" s="280" t="s">
        <v>89</v>
      </c>
      <c r="AG74" s="129"/>
      <c r="AH74" s="694" t="s">
        <v>1057</v>
      </c>
      <c r="AI74" s="694"/>
      <c r="AJ74" s="694"/>
      <c r="AK74" s="694"/>
      <c r="AL74" s="701"/>
      <c r="AM74" s="701"/>
      <c r="AN74" s="701"/>
      <c r="AO74" s="701"/>
      <c r="AP74" s="701"/>
      <c r="AQ74" s="281" t="s">
        <v>924</v>
      </c>
      <c r="AR74" s="75"/>
    </row>
    <row r="75" spans="1:44" s="91" customFormat="1" ht="18.75" customHeight="1">
      <c r="A75" s="707"/>
      <c r="B75" s="708"/>
      <c r="C75" s="708"/>
      <c r="D75" s="708"/>
      <c r="E75" s="708"/>
      <c r="F75" s="411"/>
      <c r="G75" s="411"/>
      <c r="H75" s="411"/>
      <c r="I75" s="411"/>
      <c r="J75" s="411"/>
      <c r="K75" s="558"/>
      <c r="L75" s="559"/>
      <c r="M75" s="559"/>
      <c r="N75" s="560"/>
      <c r="O75" s="562"/>
      <c r="P75" s="564"/>
      <c r="Q75" s="546"/>
      <c r="R75" s="546"/>
      <c r="S75" s="546"/>
      <c r="T75" s="546"/>
      <c r="U75" s="564"/>
      <c r="V75" s="546"/>
      <c r="W75" s="546"/>
      <c r="X75" s="546"/>
      <c r="Y75" s="558"/>
      <c r="Z75" s="559"/>
      <c r="AA75" s="560"/>
      <c r="AB75" s="566" t="s">
        <v>1058</v>
      </c>
      <c r="AC75" s="567"/>
      <c r="AD75" s="567"/>
      <c r="AE75" s="567"/>
      <c r="AF75" s="567"/>
      <c r="AG75" s="567"/>
      <c r="AH75" s="282" t="s">
        <v>1059</v>
      </c>
      <c r="AI75" s="568"/>
      <c r="AJ75" s="568"/>
      <c r="AK75" s="283" t="s">
        <v>924</v>
      </c>
      <c r="AL75" s="284" t="s">
        <v>1060</v>
      </c>
      <c r="AM75" s="285"/>
      <c r="AN75" s="546" t="s">
        <v>1061</v>
      </c>
      <c r="AO75" s="546"/>
      <c r="AP75" s="546"/>
      <c r="AQ75" s="546"/>
      <c r="AR75" s="75"/>
    </row>
    <row r="76" spans="1:44" s="91" customFormat="1" ht="18.75" customHeight="1">
      <c r="A76" s="707"/>
      <c r="B76" s="708"/>
      <c r="C76" s="708"/>
      <c r="D76" s="708"/>
      <c r="E76" s="708"/>
      <c r="F76" s="411"/>
      <c r="G76" s="411"/>
      <c r="H76" s="411"/>
      <c r="I76" s="411"/>
      <c r="J76" s="411"/>
      <c r="K76" s="702" t="s">
        <v>169</v>
      </c>
      <c r="L76" s="703"/>
      <c r="M76" s="703"/>
      <c r="N76" s="704"/>
      <c r="O76" s="205" t="s">
        <v>91</v>
      </c>
      <c r="P76" s="130">
        <v>1</v>
      </c>
      <c r="Q76" s="550" t="s">
        <v>170</v>
      </c>
      <c r="R76" s="550"/>
      <c r="S76" s="550"/>
      <c r="T76" s="204" t="s">
        <v>91</v>
      </c>
      <c r="U76" s="130"/>
      <c r="V76" s="550" t="s">
        <v>171</v>
      </c>
      <c r="W76" s="550"/>
      <c r="X76" s="204" t="s">
        <v>91</v>
      </c>
      <c r="Y76" s="130"/>
      <c r="Z76" s="550" t="s">
        <v>172</v>
      </c>
      <c r="AA76" s="550"/>
      <c r="AB76" s="550"/>
      <c r="AC76" s="550"/>
      <c r="AD76" s="204" t="s">
        <v>24</v>
      </c>
      <c r="AE76" s="130"/>
      <c r="AF76" s="550" t="s">
        <v>173</v>
      </c>
      <c r="AG76" s="550"/>
      <c r="AH76" s="204" t="s">
        <v>91</v>
      </c>
      <c r="AI76" s="130"/>
      <c r="AJ76" s="550" t="s">
        <v>174</v>
      </c>
      <c r="AK76" s="550"/>
      <c r="AL76" s="550"/>
      <c r="AM76" s="550"/>
      <c r="AN76" s="550"/>
      <c r="AO76" s="700"/>
      <c r="AP76" s="700"/>
      <c r="AQ76" s="202" t="s">
        <v>102</v>
      </c>
      <c r="AR76" s="75"/>
    </row>
    <row r="77" spans="1:44" s="91" customFormat="1" ht="18.75" customHeight="1">
      <c r="A77" s="707"/>
      <c r="B77" s="708"/>
      <c r="C77" s="708"/>
      <c r="D77" s="708"/>
      <c r="E77" s="708"/>
      <c r="F77" s="574" t="s">
        <v>175</v>
      </c>
      <c r="G77" s="574"/>
      <c r="H77" s="574"/>
      <c r="I77" s="574"/>
      <c r="J77" s="574"/>
      <c r="K77" s="205" t="s">
        <v>91</v>
      </c>
      <c r="L77" s="130">
        <v>1</v>
      </c>
      <c r="M77" s="550" t="s">
        <v>126</v>
      </c>
      <c r="N77" s="550"/>
      <c r="O77" s="204" t="s">
        <v>176</v>
      </c>
      <c r="P77" s="130">
        <v>1</v>
      </c>
      <c r="Q77" s="550" t="s">
        <v>177</v>
      </c>
      <c r="R77" s="550"/>
      <c r="S77" s="550"/>
      <c r="T77" s="204" t="s">
        <v>24</v>
      </c>
      <c r="U77" s="130"/>
      <c r="V77" s="550" t="s">
        <v>178</v>
      </c>
      <c r="W77" s="550"/>
      <c r="X77" s="204" t="s">
        <v>24</v>
      </c>
      <c r="Y77" s="130"/>
      <c r="Z77" s="550" t="s">
        <v>110</v>
      </c>
      <c r="AA77" s="550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1" customFormat="1" ht="18.75" customHeight="1">
      <c r="A78" s="707"/>
      <c r="B78" s="708"/>
      <c r="C78" s="708"/>
      <c r="D78" s="708"/>
      <c r="E78" s="708"/>
      <c r="F78" s="574" t="s">
        <v>179</v>
      </c>
      <c r="G78" s="574"/>
      <c r="H78" s="574"/>
      <c r="I78" s="574"/>
      <c r="J78" s="574"/>
      <c r="K78" s="205" t="s">
        <v>89</v>
      </c>
      <c r="L78" s="130">
        <v>1</v>
      </c>
      <c r="M78" s="550" t="s">
        <v>168</v>
      </c>
      <c r="N78" s="550"/>
      <c r="O78" s="204" t="s">
        <v>91</v>
      </c>
      <c r="P78" s="130"/>
      <c r="Q78" s="550" t="s">
        <v>180</v>
      </c>
      <c r="R78" s="550"/>
      <c r="S78" s="550"/>
      <c r="T78" s="550"/>
      <c r="U78" s="552"/>
      <c r="V78" s="552"/>
      <c r="W78" s="552"/>
      <c r="X78" s="552"/>
      <c r="Y78" s="552"/>
      <c r="Z78" s="552"/>
      <c r="AA78" s="552"/>
      <c r="AB78" s="552"/>
      <c r="AC78" s="552"/>
      <c r="AD78" s="552"/>
      <c r="AE78" s="552"/>
      <c r="AF78" s="552"/>
      <c r="AG78" s="552"/>
      <c r="AH78" s="552"/>
      <c r="AI78" s="552"/>
      <c r="AJ78" s="552"/>
      <c r="AK78" s="552"/>
      <c r="AL78" s="552"/>
      <c r="AM78" s="552"/>
      <c r="AN78" s="552"/>
      <c r="AO78" s="552"/>
      <c r="AP78" s="552"/>
      <c r="AQ78" s="202" t="s">
        <v>26</v>
      </c>
      <c r="AR78" s="75"/>
    </row>
    <row r="79" spans="1:44" s="91" customFormat="1" ht="18.75" customHeight="1">
      <c r="A79" s="709"/>
      <c r="B79" s="710"/>
      <c r="C79" s="710"/>
      <c r="D79" s="710"/>
      <c r="E79" s="710"/>
      <c r="F79" s="575" t="s">
        <v>181</v>
      </c>
      <c r="G79" s="575"/>
      <c r="H79" s="575"/>
      <c r="I79" s="575"/>
      <c r="J79" s="575"/>
      <c r="K79" s="576"/>
      <c r="L79" s="577"/>
      <c r="M79" s="577"/>
      <c r="N79" s="577"/>
      <c r="O79" s="577"/>
      <c r="P79" s="577"/>
      <c r="Q79" s="577"/>
      <c r="R79" s="577"/>
      <c r="S79" s="577"/>
      <c r="T79" s="577"/>
      <c r="U79" s="577"/>
      <c r="V79" s="577"/>
      <c r="W79" s="577"/>
      <c r="X79" s="577"/>
      <c r="Y79" s="577"/>
      <c r="Z79" s="577"/>
      <c r="AA79" s="577"/>
      <c r="AB79" s="577"/>
      <c r="AC79" s="577"/>
      <c r="AD79" s="577"/>
      <c r="AE79" s="577"/>
      <c r="AF79" s="577"/>
      <c r="AG79" s="577"/>
      <c r="AH79" s="577"/>
      <c r="AI79" s="577"/>
      <c r="AJ79" s="577"/>
      <c r="AK79" s="577"/>
      <c r="AL79" s="577"/>
      <c r="AM79" s="577"/>
      <c r="AN79" s="577"/>
      <c r="AO79" s="577"/>
      <c r="AP79" s="577"/>
      <c r="AQ79" s="577"/>
      <c r="AR79" s="75"/>
    </row>
    <row r="80" spans="1:44" s="91" customFormat="1" ht="9.75" customHeight="1">
      <c r="A80" s="622"/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22"/>
      <c r="AB80" s="622"/>
      <c r="AC80" s="622"/>
      <c r="AD80" s="622"/>
      <c r="AE80" s="622"/>
      <c r="AF80" s="622"/>
      <c r="AG80" s="622"/>
      <c r="AH80" s="622"/>
      <c r="AI80" s="622"/>
      <c r="AJ80" s="622"/>
      <c r="AK80" s="622"/>
      <c r="AL80" s="622"/>
      <c r="AM80" s="622"/>
      <c r="AN80" s="622"/>
      <c r="AO80" s="622"/>
      <c r="AP80" s="622"/>
      <c r="AQ80" s="622"/>
      <c r="AR80" s="75"/>
    </row>
    <row r="81" spans="1:44" s="91" customFormat="1">
      <c r="A81" s="623"/>
      <c r="B81" s="623"/>
      <c r="C81" s="623"/>
      <c r="D81" s="623"/>
      <c r="E81" s="623"/>
      <c r="F81" s="623"/>
      <c r="G81" s="623"/>
      <c r="H81" s="623"/>
      <c r="I81" s="623"/>
      <c r="J81" s="623"/>
      <c r="K81" s="623"/>
      <c r="L81" s="623"/>
      <c r="M81" s="623"/>
      <c r="N81" s="623"/>
      <c r="O81" s="623"/>
      <c r="P81" s="623"/>
      <c r="Q81" s="623"/>
      <c r="R81" s="623"/>
      <c r="S81" s="623"/>
      <c r="T81" s="623"/>
      <c r="U81" s="623"/>
      <c r="V81" s="623"/>
      <c r="W81" s="623"/>
      <c r="X81" s="623"/>
      <c r="Y81" s="623"/>
      <c r="Z81" s="623"/>
      <c r="AA81" s="623"/>
      <c r="AB81" s="623"/>
      <c r="AC81" s="623"/>
      <c r="AD81" s="623"/>
      <c r="AE81" s="623"/>
      <c r="AF81" s="623"/>
      <c r="AG81" s="623"/>
      <c r="AH81" s="623"/>
      <c r="AI81" s="623"/>
      <c r="AJ81" s="623"/>
      <c r="AK81" s="623"/>
      <c r="AL81" s="623"/>
      <c r="AM81" s="623"/>
      <c r="AN81" s="623"/>
      <c r="AO81" s="623"/>
      <c r="AP81" s="623"/>
      <c r="AQ81" s="623"/>
      <c r="AR81" s="75"/>
    </row>
    <row r="82" spans="1:44" s="91" customFormat="1">
      <c r="A82" s="609"/>
      <c r="B82" s="609"/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09"/>
      <c r="N82" s="609"/>
      <c r="O82" s="609"/>
      <c r="P82" s="609"/>
      <c r="Q82" s="609"/>
      <c r="R82" s="609"/>
      <c r="S82" s="609"/>
      <c r="T82" s="609"/>
      <c r="U82" s="609"/>
      <c r="V82" s="609"/>
      <c r="W82" s="609"/>
      <c r="X82" s="609"/>
      <c r="Y82" s="609"/>
      <c r="Z82" s="609"/>
      <c r="AA82" s="609"/>
      <c r="AB82" s="609"/>
      <c r="AC82" s="609"/>
      <c r="AD82" s="609"/>
      <c r="AE82" s="609"/>
      <c r="AF82" s="609"/>
      <c r="AG82" s="609"/>
      <c r="AH82" s="609"/>
      <c r="AI82" s="609"/>
      <c r="AJ82" s="609"/>
      <c r="AK82" s="609"/>
      <c r="AL82" s="626" t="s">
        <v>182</v>
      </c>
      <c r="AM82" s="626"/>
      <c r="AN82" s="626"/>
      <c r="AO82" s="626"/>
      <c r="AP82" s="626"/>
      <c r="AQ82" s="626"/>
      <c r="AR82" s="75"/>
    </row>
    <row r="83" spans="1:44" s="91" customFormat="1" ht="16.5" customHeight="1">
      <c r="A83" s="579" t="s">
        <v>1067</v>
      </c>
      <c r="B83" s="584"/>
      <c r="C83" s="584"/>
      <c r="D83" s="584"/>
      <c r="E83" s="584"/>
      <c r="F83" s="627" t="s">
        <v>183</v>
      </c>
      <c r="G83" s="627"/>
      <c r="H83" s="627"/>
      <c r="I83" s="627"/>
      <c r="J83" s="627"/>
      <c r="K83" s="627" t="s">
        <v>184</v>
      </c>
      <c r="L83" s="627"/>
      <c r="M83" s="627"/>
      <c r="N83" s="122" t="s">
        <v>24</v>
      </c>
      <c r="O83" s="131">
        <v>1</v>
      </c>
      <c r="P83" s="628" t="s">
        <v>110</v>
      </c>
      <c r="Q83" s="628"/>
      <c r="R83" s="628"/>
      <c r="S83" s="123" t="s">
        <v>24</v>
      </c>
      <c r="T83" s="131"/>
      <c r="U83" s="628" t="s">
        <v>126</v>
      </c>
      <c r="V83" s="628"/>
      <c r="W83" s="629" t="s">
        <v>148</v>
      </c>
      <c r="X83" s="629"/>
      <c r="Y83" s="629"/>
      <c r="Z83" s="630"/>
      <c r="AA83" s="630"/>
      <c r="AB83" s="630"/>
      <c r="AC83" s="630"/>
      <c r="AD83" s="630"/>
      <c r="AE83" s="630"/>
      <c r="AF83" s="630"/>
      <c r="AG83" s="630"/>
      <c r="AH83" s="630"/>
      <c r="AI83" s="630"/>
      <c r="AJ83" s="630"/>
      <c r="AK83" s="630"/>
      <c r="AL83" s="630"/>
      <c r="AM83" s="630"/>
      <c r="AN83" s="630"/>
      <c r="AO83" s="630"/>
      <c r="AP83" s="630"/>
      <c r="AQ83" s="124" t="s">
        <v>26</v>
      </c>
      <c r="AR83" s="75"/>
    </row>
    <row r="84" spans="1:44" s="91" customFormat="1" ht="16.5" customHeight="1">
      <c r="A84" s="656"/>
      <c r="B84" s="574"/>
      <c r="C84" s="574"/>
      <c r="D84" s="574"/>
      <c r="E84" s="574"/>
      <c r="F84" s="692"/>
      <c r="G84" s="692"/>
      <c r="H84" s="692"/>
      <c r="I84" s="692"/>
      <c r="J84" s="692"/>
      <c r="K84" s="692" t="s">
        <v>185</v>
      </c>
      <c r="L84" s="692"/>
      <c r="M84" s="692"/>
      <c r="N84" s="125" t="s">
        <v>24</v>
      </c>
      <c r="O84" s="130">
        <v>1</v>
      </c>
      <c r="P84" s="550" t="s">
        <v>146</v>
      </c>
      <c r="Q84" s="550"/>
      <c r="R84" s="550"/>
      <c r="S84" s="81" t="s">
        <v>91</v>
      </c>
      <c r="T84" s="130"/>
      <c r="U84" s="550" t="s">
        <v>147</v>
      </c>
      <c r="V84" s="550"/>
      <c r="W84" s="551" t="s">
        <v>148</v>
      </c>
      <c r="X84" s="551"/>
      <c r="Y84" s="551"/>
      <c r="Z84" s="552"/>
      <c r="AA84" s="552"/>
      <c r="AB84" s="552"/>
      <c r="AC84" s="552"/>
      <c r="AD84" s="552"/>
      <c r="AE84" s="552"/>
      <c r="AF84" s="552"/>
      <c r="AG84" s="552"/>
      <c r="AH84" s="552"/>
      <c r="AI84" s="552"/>
      <c r="AJ84" s="552"/>
      <c r="AK84" s="552"/>
      <c r="AL84" s="552"/>
      <c r="AM84" s="552"/>
      <c r="AN84" s="552"/>
      <c r="AO84" s="552"/>
      <c r="AP84" s="552"/>
      <c r="AQ84" s="102" t="s">
        <v>26</v>
      </c>
      <c r="AR84" s="75"/>
    </row>
    <row r="85" spans="1:44" s="91" customFormat="1" ht="16.5" customHeight="1">
      <c r="A85" s="598"/>
      <c r="B85" s="693"/>
      <c r="C85" s="693"/>
      <c r="D85" s="693"/>
      <c r="E85" s="693"/>
      <c r="F85" s="547" t="s">
        <v>1062</v>
      </c>
      <c r="G85" s="548"/>
      <c r="H85" s="548"/>
      <c r="I85" s="548"/>
      <c r="J85" s="549"/>
      <c r="K85" s="273" t="s">
        <v>89</v>
      </c>
      <c r="L85" s="130"/>
      <c r="M85" s="550" t="s">
        <v>1063</v>
      </c>
      <c r="N85" s="550"/>
      <c r="O85" s="550"/>
      <c r="P85" s="272" t="s">
        <v>89</v>
      </c>
      <c r="Q85" s="130" t="s">
        <v>22</v>
      </c>
      <c r="R85" s="550" t="s">
        <v>1064</v>
      </c>
      <c r="S85" s="550"/>
      <c r="T85" s="550"/>
      <c r="U85" s="272" t="s">
        <v>89</v>
      </c>
      <c r="V85" s="130"/>
      <c r="W85" s="550" t="s">
        <v>1065</v>
      </c>
      <c r="X85" s="550"/>
      <c r="Y85" s="550"/>
      <c r="Z85" s="551" t="s">
        <v>1066</v>
      </c>
      <c r="AA85" s="551"/>
      <c r="AB85" s="551"/>
      <c r="AC85" s="552"/>
      <c r="AD85" s="552"/>
      <c r="AE85" s="552"/>
      <c r="AF85" s="552"/>
      <c r="AG85" s="552"/>
      <c r="AH85" s="552"/>
      <c r="AI85" s="552"/>
      <c r="AJ85" s="552"/>
      <c r="AK85" s="552"/>
      <c r="AL85" s="552"/>
      <c r="AM85" s="552"/>
      <c r="AN85" s="552"/>
      <c r="AO85" s="552"/>
      <c r="AP85" s="552"/>
      <c r="AQ85" s="271" t="s">
        <v>924</v>
      </c>
      <c r="AR85" s="75"/>
    </row>
    <row r="86" spans="1:44" s="91" customFormat="1" ht="16.5" customHeight="1">
      <c r="A86" s="614"/>
      <c r="B86" s="575"/>
      <c r="C86" s="575"/>
      <c r="D86" s="575"/>
      <c r="E86" s="575"/>
      <c r="F86" s="688" t="s">
        <v>186</v>
      </c>
      <c r="G86" s="688"/>
      <c r="H86" s="688"/>
      <c r="I86" s="688"/>
      <c r="J86" s="688"/>
      <c r="K86" s="103" t="s">
        <v>24</v>
      </c>
      <c r="L86" s="128"/>
      <c r="M86" s="689" t="s">
        <v>187</v>
      </c>
      <c r="N86" s="689"/>
      <c r="O86" s="689"/>
      <c r="P86" s="104" t="s">
        <v>24</v>
      </c>
      <c r="Q86" s="128">
        <v>1</v>
      </c>
      <c r="R86" s="689" t="s">
        <v>188</v>
      </c>
      <c r="S86" s="689"/>
      <c r="T86" s="689"/>
      <c r="U86" s="104" t="s">
        <v>91</v>
      </c>
      <c r="V86" s="128"/>
      <c r="W86" s="689" t="s">
        <v>1070</v>
      </c>
      <c r="X86" s="689"/>
      <c r="Y86" s="689"/>
      <c r="Z86" s="624"/>
      <c r="AA86" s="624"/>
      <c r="AB86" s="624"/>
      <c r="AC86" s="624"/>
      <c r="AD86" s="624"/>
      <c r="AE86" s="624"/>
      <c r="AF86" s="624"/>
      <c r="AG86" s="624"/>
      <c r="AH86" s="624"/>
      <c r="AI86" s="624"/>
      <c r="AJ86" s="624"/>
      <c r="AK86" s="624"/>
      <c r="AL86" s="624"/>
      <c r="AM86" s="624"/>
      <c r="AN86" s="624"/>
      <c r="AO86" s="624"/>
      <c r="AP86" s="624"/>
      <c r="AQ86" s="624"/>
      <c r="AR86" s="75"/>
    </row>
    <row r="87" spans="1:44" s="91" customFormat="1" ht="7.5" customHeight="1">
      <c r="A87" s="625"/>
      <c r="B87" s="625"/>
      <c r="C87" s="625"/>
      <c r="D87" s="625"/>
      <c r="E87" s="625"/>
      <c r="F87" s="625"/>
      <c r="G87" s="625"/>
      <c r="H87" s="625"/>
      <c r="I87" s="625"/>
      <c r="J87" s="625"/>
      <c r="K87" s="625"/>
      <c r="L87" s="625"/>
      <c r="M87" s="625"/>
      <c r="N87" s="625"/>
      <c r="O87" s="625"/>
      <c r="P87" s="625"/>
      <c r="Q87" s="625"/>
      <c r="R87" s="625"/>
      <c r="S87" s="625"/>
      <c r="T87" s="625"/>
      <c r="U87" s="625"/>
      <c r="V87" s="625"/>
      <c r="W87" s="625"/>
      <c r="X87" s="625"/>
      <c r="Y87" s="625"/>
      <c r="Z87" s="625"/>
      <c r="AA87" s="625"/>
      <c r="AB87" s="625"/>
      <c r="AC87" s="625"/>
      <c r="AD87" s="625"/>
      <c r="AE87" s="625"/>
      <c r="AF87" s="625"/>
      <c r="AG87" s="625"/>
      <c r="AH87" s="625"/>
      <c r="AI87" s="625"/>
      <c r="AJ87" s="625"/>
      <c r="AK87" s="625"/>
      <c r="AL87" s="625"/>
      <c r="AM87" s="625"/>
      <c r="AN87" s="625"/>
      <c r="AO87" s="625"/>
      <c r="AP87" s="625"/>
      <c r="AQ87" s="625"/>
      <c r="AR87" s="75"/>
    </row>
    <row r="88" spans="1:44" s="91" customFormat="1" ht="16.5" customHeight="1">
      <c r="A88" s="684" t="s">
        <v>189</v>
      </c>
      <c r="B88" s="685"/>
      <c r="C88" s="685"/>
      <c r="D88" s="685"/>
      <c r="E88" s="685"/>
      <c r="F88" s="627" t="s">
        <v>190</v>
      </c>
      <c r="G88" s="627"/>
      <c r="H88" s="627"/>
      <c r="I88" s="627"/>
      <c r="J88" s="627"/>
      <c r="K88" s="122" t="s">
        <v>91</v>
      </c>
      <c r="L88" s="131"/>
      <c r="M88" s="628" t="s">
        <v>191</v>
      </c>
      <c r="N88" s="628"/>
      <c r="O88" s="628"/>
      <c r="P88" s="123" t="s">
        <v>91</v>
      </c>
      <c r="Q88" s="131">
        <v>1</v>
      </c>
      <c r="R88" s="628" t="s">
        <v>192</v>
      </c>
      <c r="S88" s="628"/>
      <c r="T88" s="628"/>
      <c r="U88" s="123" t="s">
        <v>24</v>
      </c>
      <c r="V88" s="131"/>
      <c r="W88" s="628" t="s">
        <v>193</v>
      </c>
      <c r="X88" s="628"/>
      <c r="Y88" s="628"/>
      <c r="Z88" s="629" t="s">
        <v>194</v>
      </c>
      <c r="AA88" s="629"/>
      <c r="AB88" s="629"/>
      <c r="AC88" s="630"/>
      <c r="AD88" s="630"/>
      <c r="AE88" s="630"/>
      <c r="AF88" s="630"/>
      <c r="AG88" s="630"/>
      <c r="AH88" s="630"/>
      <c r="AI88" s="630"/>
      <c r="AJ88" s="630"/>
      <c r="AK88" s="630"/>
      <c r="AL88" s="630"/>
      <c r="AM88" s="630"/>
      <c r="AN88" s="630"/>
      <c r="AO88" s="630"/>
      <c r="AP88" s="630"/>
      <c r="AQ88" s="124" t="s">
        <v>26</v>
      </c>
      <c r="AR88" s="75"/>
    </row>
    <row r="89" spans="1:44" s="91" customFormat="1" ht="16.5" customHeight="1">
      <c r="A89" s="686"/>
      <c r="B89" s="687"/>
      <c r="C89" s="687"/>
      <c r="D89" s="687"/>
      <c r="E89" s="687"/>
      <c r="F89" s="688" t="s">
        <v>195</v>
      </c>
      <c r="G89" s="688"/>
      <c r="H89" s="688"/>
      <c r="I89" s="688"/>
      <c r="J89" s="688"/>
      <c r="K89" s="103" t="s">
        <v>24</v>
      </c>
      <c r="L89" s="128"/>
      <c r="M89" s="689" t="s">
        <v>1069</v>
      </c>
      <c r="N89" s="689"/>
      <c r="O89" s="689"/>
      <c r="P89" s="104" t="s">
        <v>24</v>
      </c>
      <c r="Q89" s="128">
        <v>1</v>
      </c>
      <c r="R89" s="689" t="s">
        <v>188</v>
      </c>
      <c r="S89" s="689"/>
      <c r="T89" s="689"/>
      <c r="U89" s="104" t="s">
        <v>24</v>
      </c>
      <c r="V89" s="128"/>
      <c r="W89" s="689" t="s">
        <v>196</v>
      </c>
      <c r="X89" s="689"/>
      <c r="Y89" s="689"/>
      <c r="Z89" s="690" t="s">
        <v>197</v>
      </c>
      <c r="AA89" s="691"/>
      <c r="AB89" s="104" t="s">
        <v>24</v>
      </c>
      <c r="AC89" s="128"/>
      <c r="AD89" s="689" t="s">
        <v>1069</v>
      </c>
      <c r="AE89" s="689"/>
      <c r="AF89" s="689"/>
      <c r="AG89" s="104" t="s">
        <v>24</v>
      </c>
      <c r="AH89" s="128">
        <v>1</v>
      </c>
      <c r="AI89" s="689" t="s">
        <v>192</v>
      </c>
      <c r="AJ89" s="689"/>
      <c r="AK89" s="689"/>
      <c r="AL89" s="104" t="s">
        <v>24</v>
      </c>
      <c r="AM89" s="128"/>
      <c r="AN89" s="689" t="s">
        <v>198</v>
      </c>
      <c r="AO89" s="689"/>
      <c r="AP89" s="689"/>
      <c r="AQ89" s="689"/>
      <c r="AR89" s="75"/>
    </row>
    <row r="90" spans="1:44" s="91" customFormat="1" ht="12" customHeight="1">
      <c r="A90" s="608"/>
      <c r="B90" s="608"/>
      <c r="C90" s="608"/>
      <c r="D90" s="608"/>
      <c r="E90" s="608"/>
      <c r="F90" s="608"/>
      <c r="G90" s="608"/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8"/>
      <c r="S90" s="608"/>
      <c r="T90" s="608"/>
      <c r="U90" s="608"/>
      <c r="V90" s="608"/>
      <c r="W90" s="608"/>
      <c r="X90" s="608"/>
      <c r="Y90" s="608"/>
      <c r="Z90" s="608"/>
      <c r="AA90" s="608"/>
      <c r="AB90" s="608"/>
      <c r="AC90" s="608"/>
      <c r="AD90" s="608"/>
      <c r="AE90" s="608"/>
      <c r="AF90" s="608"/>
      <c r="AG90" s="608"/>
      <c r="AH90" s="608"/>
      <c r="AI90" s="608"/>
      <c r="AJ90" s="608"/>
      <c r="AK90" s="608"/>
      <c r="AL90" s="608"/>
      <c r="AM90" s="608"/>
      <c r="AN90" s="608"/>
      <c r="AO90" s="608"/>
      <c r="AP90" s="608"/>
      <c r="AQ90" s="608"/>
      <c r="AR90" s="75"/>
    </row>
    <row r="91" spans="1:44" s="91" customFormat="1" ht="16.5" customHeight="1">
      <c r="A91" s="578" t="s">
        <v>199</v>
      </c>
      <c r="B91" s="578"/>
      <c r="C91" s="578"/>
      <c r="D91" s="578"/>
      <c r="E91" s="578"/>
      <c r="F91" s="578"/>
      <c r="G91" s="578"/>
      <c r="H91" s="578"/>
      <c r="I91" s="578"/>
      <c r="J91" s="578"/>
      <c r="K91" s="609"/>
      <c r="L91" s="609"/>
      <c r="M91" s="609"/>
      <c r="N91" s="609"/>
      <c r="O91" s="609"/>
      <c r="P91" s="609"/>
      <c r="Q91" s="609"/>
      <c r="R91" s="609"/>
      <c r="S91" s="609"/>
      <c r="T91" s="609"/>
      <c r="U91" s="609"/>
      <c r="V91" s="609"/>
      <c r="W91" s="609"/>
      <c r="X91" s="609"/>
      <c r="Y91" s="609"/>
      <c r="Z91" s="609"/>
      <c r="AA91" s="609"/>
      <c r="AB91" s="609"/>
      <c r="AC91" s="609"/>
      <c r="AD91" s="609"/>
      <c r="AE91" s="609"/>
      <c r="AF91" s="609"/>
      <c r="AG91" s="609"/>
      <c r="AH91" s="609"/>
      <c r="AI91" s="609"/>
      <c r="AJ91" s="609"/>
      <c r="AK91" s="609"/>
      <c r="AL91" s="609"/>
      <c r="AM91" s="609"/>
      <c r="AN91" s="609"/>
      <c r="AO91" s="609"/>
      <c r="AP91" s="609"/>
      <c r="AQ91" s="609"/>
      <c r="AR91" s="75"/>
    </row>
    <row r="92" spans="1:44" s="91" customFormat="1" ht="37.5" customHeight="1">
      <c r="A92" s="579" t="s">
        <v>200</v>
      </c>
      <c r="B92" s="580"/>
      <c r="C92" s="580"/>
      <c r="D92" s="580"/>
      <c r="E92" s="580"/>
      <c r="F92" s="580" t="s">
        <v>688</v>
      </c>
      <c r="G92" s="584"/>
      <c r="H92" s="584"/>
      <c r="I92" s="584"/>
      <c r="J92" s="584"/>
      <c r="K92" s="587">
        <f>IF(AND(AI93*AN93+AA93&gt;=50000000,AI93*AN93+AA93&lt;100000000,AG94&gt;=300000),300000,
  IF(AND(AI93*AN93+AA93&lt;50000000,AG94&gt;=200000),200000,AG94))</f>
        <v>0</v>
      </c>
      <c r="L92" s="588"/>
      <c r="M92" s="588"/>
      <c r="N92" s="588"/>
      <c r="O92" s="588"/>
      <c r="P92" s="588"/>
      <c r="Q92" s="588"/>
      <c r="R92" s="588"/>
      <c r="S92" s="588"/>
      <c r="T92" s="588"/>
      <c r="U92" s="588"/>
      <c r="V92" s="589"/>
      <c r="W92" s="585" t="s">
        <v>689</v>
      </c>
      <c r="X92" s="586"/>
      <c r="Y92" s="586"/>
      <c r="Z92" s="586"/>
      <c r="AA92" s="586"/>
      <c r="AB92" s="586"/>
      <c r="AC92" s="586"/>
      <c r="AD92" s="586"/>
      <c r="AE92" s="586"/>
      <c r="AF92" s="586"/>
      <c r="AG92" s="586"/>
      <c r="AH92" s="586"/>
      <c r="AI92" s="586"/>
      <c r="AJ92" s="586"/>
      <c r="AK92" s="586"/>
      <c r="AL92" s="586"/>
      <c r="AM92" s="586"/>
      <c r="AN92" s="586"/>
      <c r="AO92" s="586"/>
      <c r="AP92" s="586"/>
      <c r="AQ92" s="586"/>
      <c r="AR92" s="75"/>
    </row>
    <row r="93" spans="1:44" s="91" customFormat="1" ht="18.75" customHeight="1">
      <c r="A93" s="581"/>
      <c r="B93" s="411"/>
      <c r="C93" s="411"/>
      <c r="D93" s="411"/>
      <c r="E93" s="411"/>
      <c r="F93" s="411" t="s">
        <v>201</v>
      </c>
      <c r="G93" s="574"/>
      <c r="H93" s="574"/>
      <c r="I93" s="574"/>
      <c r="J93" s="574"/>
      <c r="K93" s="590">
        <f>Z95</f>
        <v>0</v>
      </c>
      <c r="L93" s="591"/>
      <c r="M93" s="591"/>
      <c r="N93" s="591"/>
      <c r="O93" s="591"/>
      <c r="P93" s="591"/>
      <c r="Q93" s="591"/>
      <c r="R93" s="591"/>
      <c r="S93" s="591"/>
      <c r="T93" s="591"/>
      <c r="U93" s="591"/>
      <c r="V93" s="592"/>
      <c r="W93" s="571" t="s">
        <v>996</v>
      </c>
      <c r="X93" s="507"/>
      <c r="Y93" s="507"/>
      <c r="Z93" s="236" t="s">
        <v>997</v>
      </c>
      <c r="AA93" s="682">
        <f>표준임대차계약서!S59</f>
        <v>0</v>
      </c>
      <c r="AB93" s="682"/>
      <c r="AC93" s="682"/>
      <c r="AD93" s="682"/>
      <c r="AE93" s="682"/>
      <c r="AF93" s="682"/>
      <c r="AG93" s="237" t="s">
        <v>998</v>
      </c>
      <c r="AH93" s="238" t="s">
        <v>999</v>
      </c>
      <c r="AI93" s="683">
        <f>표준임대차계약서!AO59</f>
        <v>0</v>
      </c>
      <c r="AJ93" s="683"/>
      <c r="AK93" s="683"/>
      <c r="AL93" s="683"/>
      <c r="AM93" s="238" t="s">
        <v>1000</v>
      </c>
      <c r="AN93" s="570">
        <f>IF(AI93*100+AA93&gt;=50000000,100,70)</f>
        <v>70</v>
      </c>
      <c r="AO93" s="570"/>
      <c r="AP93" s="570"/>
      <c r="AQ93" s="239" t="s">
        <v>1001</v>
      </c>
      <c r="AR93" s="75"/>
    </row>
    <row r="94" spans="1:44" s="91" customFormat="1" ht="18.75" customHeight="1">
      <c r="A94" s="581"/>
      <c r="B94" s="411"/>
      <c r="C94" s="411"/>
      <c r="D94" s="411"/>
      <c r="E94" s="411"/>
      <c r="F94" s="574"/>
      <c r="G94" s="574"/>
      <c r="H94" s="574"/>
      <c r="I94" s="574"/>
      <c r="J94" s="574"/>
      <c r="K94" s="593"/>
      <c r="L94" s="594"/>
      <c r="M94" s="594"/>
      <c r="N94" s="594"/>
      <c r="O94" s="594"/>
      <c r="P94" s="594"/>
      <c r="Q94" s="594"/>
      <c r="R94" s="594"/>
      <c r="S94" s="594"/>
      <c r="T94" s="594"/>
      <c r="U94" s="594"/>
      <c r="V94" s="595"/>
      <c r="W94" s="571"/>
      <c r="X94" s="507"/>
      <c r="Y94" s="507"/>
      <c r="Z94" s="240"/>
      <c r="AA94" s="241" t="s">
        <v>1002</v>
      </c>
      <c r="AB94" s="572">
        <f>IF(AND(AA93+AI93*AN93&gt;0,AA93+AI93*AN93&lt;50000000),0.5,
 IF(AND(AA93+AI93*AN93&gt;=50000000,AA93+AI93*AN93&lt;100000000),0.4,
 IF(AND(AA93+AI93*AN93&gt;=100000000,AA93+AI93*AN93&lt;600000000),0.3,
 IF(AND(AA93+AI93*AN93&gt;=600000000,AA93+AI93*AN93&lt;1200000000),0.4,
 IF(AND(AA93+AI93*AN93&gt;=1200000000,AA93+AI93*AN93&lt;1500000000),0.5,0.6)))))</f>
        <v>0.6</v>
      </c>
      <c r="AC94" s="572"/>
      <c r="AD94" s="572"/>
      <c r="AE94" s="194" t="s">
        <v>1003</v>
      </c>
      <c r="AF94" s="241" t="s">
        <v>899</v>
      </c>
      <c r="AG94" s="573">
        <f>(AA93+(AI93*AN93))*AB94%</f>
        <v>0</v>
      </c>
      <c r="AH94" s="573"/>
      <c r="AI94" s="573"/>
      <c r="AJ94" s="573"/>
      <c r="AK94" s="573"/>
      <c r="AL94" s="573"/>
      <c r="AM94" s="573"/>
      <c r="AN94" s="573"/>
      <c r="AO94" s="573"/>
      <c r="AP94" s="573"/>
      <c r="AQ94" s="573"/>
      <c r="AR94" s="75"/>
    </row>
    <row r="95" spans="1:44" s="91" customFormat="1" ht="18.75" customHeight="1">
      <c r="A95" s="581"/>
      <c r="B95" s="411"/>
      <c r="C95" s="411"/>
      <c r="D95" s="411"/>
      <c r="E95" s="411"/>
      <c r="F95" s="596" t="s">
        <v>202</v>
      </c>
      <c r="G95" s="597"/>
      <c r="H95" s="597"/>
      <c r="I95" s="597"/>
      <c r="J95" s="598"/>
      <c r="K95" s="603">
        <f>K92+(K92*N96%)+K93</f>
        <v>0</v>
      </c>
      <c r="L95" s="604"/>
      <c r="M95" s="604"/>
      <c r="N95" s="604"/>
      <c r="O95" s="604"/>
      <c r="P95" s="604"/>
      <c r="Q95" s="604"/>
      <c r="R95" s="604"/>
      <c r="S95" s="604"/>
      <c r="T95" s="604"/>
      <c r="U95" s="604"/>
      <c r="V95" s="605"/>
      <c r="W95" s="679" t="s">
        <v>690</v>
      </c>
      <c r="X95" s="680"/>
      <c r="Y95" s="680"/>
      <c r="Z95" s="681"/>
      <c r="AA95" s="681"/>
      <c r="AB95" s="681"/>
      <c r="AC95" s="681"/>
      <c r="AD95" s="681"/>
      <c r="AE95" s="681"/>
      <c r="AF95" s="681"/>
      <c r="AG95" s="681"/>
      <c r="AH95" s="681"/>
      <c r="AI95" s="681"/>
      <c r="AJ95" s="681"/>
      <c r="AK95" s="681"/>
      <c r="AL95" s="681"/>
      <c r="AM95" s="681"/>
      <c r="AN95" s="681"/>
      <c r="AO95" s="681"/>
      <c r="AP95" s="681"/>
      <c r="AQ95" s="166"/>
      <c r="AR95" s="75"/>
    </row>
    <row r="96" spans="1:44" s="91" customFormat="1" ht="18.75" customHeight="1">
      <c r="A96" s="581"/>
      <c r="B96" s="411"/>
      <c r="C96" s="411"/>
      <c r="D96" s="411"/>
      <c r="E96" s="411"/>
      <c r="F96" s="599"/>
      <c r="G96" s="600"/>
      <c r="H96" s="600"/>
      <c r="I96" s="600"/>
      <c r="J96" s="601"/>
      <c r="K96" s="599" t="s">
        <v>691</v>
      </c>
      <c r="L96" s="600"/>
      <c r="M96" s="600"/>
      <c r="N96" s="602">
        <v>10</v>
      </c>
      <c r="O96" s="602"/>
      <c r="P96" s="594" t="s">
        <v>692</v>
      </c>
      <c r="Q96" s="594"/>
      <c r="R96" s="594"/>
      <c r="S96" s="594"/>
      <c r="T96" s="594"/>
      <c r="U96" s="594"/>
      <c r="V96" s="595"/>
      <c r="W96" s="675" t="s">
        <v>1068</v>
      </c>
      <c r="X96" s="676"/>
      <c r="Y96" s="676"/>
      <c r="Z96" s="676"/>
      <c r="AA96" s="676"/>
      <c r="AB96" s="676"/>
      <c r="AC96" s="676"/>
      <c r="AD96" s="676"/>
      <c r="AE96" s="676"/>
      <c r="AF96" s="676"/>
      <c r="AG96" s="676"/>
      <c r="AH96" s="676"/>
      <c r="AI96" s="676"/>
      <c r="AJ96" s="676"/>
      <c r="AK96" s="676"/>
      <c r="AL96" s="676"/>
      <c r="AM96" s="676"/>
      <c r="AN96" s="676"/>
      <c r="AO96" s="676"/>
      <c r="AP96" s="676"/>
      <c r="AQ96" s="676"/>
      <c r="AR96" s="75"/>
    </row>
    <row r="97" spans="1:44" s="91" customFormat="1" ht="37.5" customHeight="1">
      <c r="A97" s="582"/>
      <c r="B97" s="583"/>
      <c r="C97" s="583"/>
      <c r="D97" s="583"/>
      <c r="E97" s="583"/>
      <c r="F97" s="575" t="s">
        <v>693</v>
      </c>
      <c r="G97" s="575"/>
      <c r="H97" s="575"/>
      <c r="I97" s="575"/>
      <c r="J97" s="575"/>
      <c r="K97" s="674" t="s">
        <v>694</v>
      </c>
      <c r="L97" s="674"/>
      <c r="M97" s="674"/>
      <c r="N97" s="674"/>
      <c r="O97" s="674"/>
      <c r="P97" s="674"/>
      <c r="Q97" s="674"/>
      <c r="R97" s="674"/>
      <c r="S97" s="674"/>
      <c r="T97" s="674"/>
      <c r="U97" s="674"/>
      <c r="V97" s="674"/>
      <c r="W97" s="677"/>
      <c r="X97" s="678"/>
      <c r="Y97" s="678"/>
      <c r="Z97" s="678"/>
      <c r="AA97" s="678"/>
      <c r="AB97" s="678"/>
      <c r="AC97" s="678"/>
      <c r="AD97" s="678"/>
      <c r="AE97" s="678"/>
      <c r="AF97" s="678"/>
      <c r="AG97" s="678"/>
      <c r="AH97" s="678"/>
      <c r="AI97" s="678"/>
      <c r="AJ97" s="678"/>
      <c r="AK97" s="678"/>
      <c r="AL97" s="678"/>
      <c r="AM97" s="678"/>
      <c r="AN97" s="678"/>
      <c r="AO97" s="678"/>
      <c r="AP97" s="678"/>
      <c r="AQ97" s="678"/>
      <c r="AR97" s="75"/>
    </row>
    <row r="98" spans="1:44" s="91" customFormat="1" ht="13.5" customHeight="1">
      <c r="A98" s="608"/>
      <c r="B98" s="608"/>
      <c r="C98" s="608"/>
      <c r="D98" s="608"/>
      <c r="E98" s="608"/>
      <c r="F98" s="608"/>
      <c r="G98" s="608"/>
      <c r="H98" s="608"/>
      <c r="I98" s="608"/>
      <c r="J98" s="608"/>
      <c r="K98" s="608"/>
      <c r="L98" s="608"/>
      <c r="M98" s="608"/>
      <c r="N98" s="608"/>
      <c r="O98" s="608"/>
      <c r="P98" s="608"/>
      <c r="Q98" s="608"/>
      <c r="R98" s="608"/>
      <c r="S98" s="608"/>
      <c r="T98" s="608"/>
      <c r="U98" s="608"/>
      <c r="V98" s="608"/>
      <c r="W98" s="608"/>
      <c r="X98" s="608"/>
      <c r="Y98" s="608"/>
      <c r="Z98" s="608"/>
      <c r="AA98" s="608"/>
      <c r="AB98" s="608"/>
      <c r="AC98" s="608"/>
      <c r="AD98" s="608"/>
      <c r="AE98" s="608"/>
      <c r="AF98" s="608"/>
      <c r="AG98" s="608"/>
      <c r="AH98" s="608"/>
      <c r="AI98" s="608"/>
      <c r="AJ98" s="608"/>
      <c r="AK98" s="608"/>
      <c r="AL98" s="608"/>
      <c r="AM98" s="608"/>
      <c r="AN98" s="608"/>
      <c r="AO98" s="608"/>
      <c r="AP98" s="608"/>
      <c r="AQ98" s="608"/>
      <c r="AR98" s="75"/>
    </row>
    <row r="99" spans="1:44" s="91" customFormat="1" ht="42" customHeight="1">
      <c r="A99" s="670" t="s">
        <v>204</v>
      </c>
      <c r="B99" s="670"/>
      <c r="C99" s="670"/>
      <c r="D99" s="670"/>
      <c r="E99" s="670"/>
      <c r="F99" s="670"/>
      <c r="G99" s="670"/>
      <c r="H99" s="670"/>
      <c r="I99" s="670"/>
      <c r="J99" s="670"/>
      <c r="K99" s="670"/>
      <c r="L99" s="670"/>
      <c r="M99" s="670"/>
      <c r="N99" s="670"/>
      <c r="O99" s="670"/>
      <c r="P99" s="670"/>
      <c r="Q99" s="670"/>
      <c r="R99" s="670"/>
      <c r="S99" s="670"/>
      <c r="T99" s="670"/>
      <c r="U99" s="670"/>
      <c r="V99" s="670"/>
      <c r="W99" s="670"/>
      <c r="X99" s="670"/>
      <c r="Y99" s="670"/>
      <c r="Z99" s="670"/>
      <c r="AA99" s="670"/>
      <c r="AB99" s="670"/>
      <c r="AC99" s="670"/>
      <c r="AD99" s="670"/>
      <c r="AE99" s="670"/>
      <c r="AF99" s="670"/>
      <c r="AG99" s="670"/>
      <c r="AH99" s="670"/>
      <c r="AI99" s="670"/>
      <c r="AJ99" s="670"/>
      <c r="AK99" s="670"/>
      <c r="AL99" s="670"/>
      <c r="AM99" s="670"/>
      <c r="AN99" s="670"/>
      <c r="AO99" s="670"/>
      <c r="AP99" s="670"/>
      <c r="AQ99" s="670"/>
      <c r="AR99" s="75"/>
    </row>
    <row r="100" spans="1:44" s="91" customFormat="1" ht="16.5" customHeight="1">
      <c r="A100" s="607"/>
      <c r="B100" s="607"/>
      <c r="C100" s="607"/>
      <c r="D100" s="607"/>
      <c r="E100" s="607"/>
      <c r="F100" s="607"/>
      <c r="G100" s="607"/>
      <c r="H100" s="607"/>
      <c r="I100" s="607"/>
      <c r="J100" s="607"/>
      <c r="K100" s="607"/>
      <c r="L100" s="607"/>
      <c r="M100" s="607"/>
      <c r="N100" s="607"/>
      <c r="O100" s="607"/>
      <c r="P100" s="607"/>
      <c r="Q100" s="607"/>
      <c r="R100" s="607"/>
      <c r="S100" s="607"/>
      <c r="T100" s="607"/>
      <c r="U100" s="607"/>
      <c r="V100" s="607"/>
      <c r="W100" s="607"/>
      <c r="X100" s="607"/>
      <c r="Y100" s="607"/>
      <c r="Z100" s="607"/>
      <c r="AA100" s="607"/>
      <c r="AB100" s="607"/>
      <c r="AC100" s="607"/>
      <c r="AD100" s="607"/>
      <c r="AE100" s="607"/>
      <c r="AF100" s="607"/>
      <c r="AG100" s="607"/>
      <c r="AH100" s="607"/>
      <c r="AI100" s="673">
        <f>표준임대차계약서!AN5</f>
        <v>0</v>
      </c>
      <c r="AJ100" s="673"/>
      <c r="AK100" s="673"/>
      <c r="AL100" s="673"/>
      <c r="AM100" s="673"/>
      <c r="AN100" s="673"/>
      <c r="AO100" s="673"/>
      <c r="AP100" s="673"/>
      <c r="AQ100" s="673"/>
      <c r="AR100" s="75"/>
    </row>
    <row r="101" spans="1:44" s="91" customFormat="1" ht="16.5" customHeight="1">
      <c r="A101" s="609"/>
      <c r="B101" s="609"/>
      <c r="C101" s="609"/>
      <c r="D101" s="609"/>
      <c r="E101" s="609"/>
      <c r="F101" s="609"/>
      <c r="G101" s="609"/>
      <c r="H101" s="609"/>
      <c r="I101" s="609"/>
      <c r="J101" s="609"/>
      <c r="K101" s="609"/>
      <c r="L101" s="609"/>
      <c r="M101" s="609"/>
      <c r="N101" s="609"/>
      <c r="O101" s="609"/>
      <c r="P101" s="609"/>
      <c r="Q101" s="609"/>
      <c r="R101" s="609"/>
      <c r="S101" s="609"/>
      <c r="T101" s="609"/>
      <c r="U101" s="609"/>
      <c r="V101" s="609"/>
      <c r="W101" s="609"/>
      <c r="X101" s="609"/>
      <c r="Y101" s="609"/>
      <c r="Z101" s="609"/>
      <c r="AA101" s="609"/>
      <c r="AB101" s="609"/>
      <c r="AC101" s="609"/>
      <c r="AD101" s="609"/>
      <c r="AE101" s="609"/>
      <c r="AF101" s="609"/>
      <c r="AG101" s="609"/>
      <c r="AH101" s="609"/>
      <c r="AI101" s="609"/>
      <c r="AJ101" s="609"/>
      <c r="AK101" s="609"/>
      <c r="AL101" s="609"/>
      <c r="AM101" s="609"/>
      <c r="AN101" s="609"/>
      <c r="AO101" s="609"/>
      <c r="AP101" s="609"/>
      <c r="AQ101" s="609"/>
      <c r="AR101" s="75"/>
    </row>
    <row r="102" spans="1:44" s="91" customFormat="1" ht="41.25" customHeight="1">
      <c r="A102" s="579" t="s">
        <v>205</v>
      </c>
      <c r="B102" s="584"/>
      <c r="C102" s="584"/>
      <c r="D102" s="584"/>
      <c r="E102" s="584"/>
      <c r="F102" s="584" t="s">
        <v>206</v>
      </c>
      <c r="G102" s="584"/>
      <c r="H102" s="584"/>
      <c r="I102" s="584"/>
      <c r="J102" s="584"/>
      <c r="K102" s="671">
        <f>표준임대차계약서!O8</f>
        <v>0</v>
      </c>
      <c r="L102" s="671"/>
      <c r="M102" s="671"/>
      <c r="N102" s="671"/>
      <c r="O102" s="671"/>
      <c r="P102" s="671"/>
      <c r="Q102" s="671"/>
      <c r="R102" s="671"/>
      <c r="S102" s="671"/>
      <c r="T102" s="671"/>
      <c r="U102" s="671"/>
      <c r="V102" s="671"/>
      <c r="W102" s="671"/>
      <c r="X102" s="671"/>
      <c r="Y102" s="580" t="s">
        <v>207</v>
      </c>
      <c r="Z102" s="580"/>
      <c r="AA102" s="580"/>
      <c r="AB102" s="580"/>
      <c r="AC102" s="658">
        <f>표준임대차계약서!O7</f>
        <v>0</v>
      </c>
      <c r="AD102" s="659"/>
      <c r="AE102" s="659"/>
      <c r="AF102" s="659"/>
      <c r="AG102" s="659"/>
      <c r="AH102" s="659"/>
      <c r="AI102" s="659"/>
      <c r="AJ102" s="659"/>
      <c r="AK102" s="659"/>
      <c r="AL102" s="672" t="s">
        <v>208</v>
      </c>
      <c r="AM102" s="660"/>
      <c r="AN102" s="660"/>
      <c r="AO102" s="660"/>
      <c r="AP102" s="660"/>
      <c r="AQ102" s="660"/>
      <c r="AR102" s="75"/>
    </row>
    <row r="103" spans="1:44" s="91" customFormat="1" ht="18.75" customHeight="1">
      <c r="A103" s="656"/>
      <c r="B103" s="574"/>
      <c r="C103" s="574"/>
      <c r="D103" s="574"/>
      <c r="E103" s="574"/>
      <c r="F103" s="574" t="s">
        <v>209</v>
      </c>
      <c r="G103" s="574"/>
      <c r="H103" s="574"/>
      <c r="I103" s="574"/>
      <c r="J103" s="574"/>
      <c r="K103" s="667" t="e">
        <f>IF(표준임대차계약서!F9="주민등록번호",DATE(IF(MID(표준임대차계약서!O9,1,1)="0","20","19")&amp;MID(표준임대차계약서!O9,1,2),MID(표준임대차계약서!O9,3,2),MID(표준임대차계약서!O9,5,2)),표준임대차계약서!F9&amp;" "&amp;표준임대차계약서!O9)</f>
        <v>#VALUE!</v>
      </c>
      <c r="L103" s="667"/>
      <c r="M103" s="667"/>
      <c r="N103" s="667"/>
      <c r="O103" s="667"/>
      <c r="P103" s="667"/>
      <c r="Q103" s="667"/>
      <c r="R103" s="667"/>
      <c r="S103" s="667"/>
      <c r="T103" s="667"/>
      <c r="U103" s="667"/>
      <c r="V103" s="667"/>
      <c r="W103" s="667"/>
      <c r="X103" s="667"/>
      <c r="Y103" s="411" t="s">
        <v>210</v>
      </c>
      <c r="Z103" s="411"/>
      <c r="AA103" s="411"/>
      <c r="AB103" s="411"/>
      <c r="AC103" s="668">
        <f>표준임대차계약서!AK9</f>
        <v>0</v>
      </c>
      <c r="AD103" s="669"/>
      <c r="AE103" s="669"/>
      <c r="AF103" s="669"/>
      <c r="AG103" s="669"/>
      <c r="AH103" s="669"/>
      <c r="AI103" s="669"/>
      <c r="AJ103" s="669"/>
      <c r="AK103" s="669"/>
      <c r="AL103" s="669"/>
      <c r="AM103" s="669"/>
      <c r="AN103" s="669"/>
      <c r="AO103" s="669"/>
      <c r="AP103" s="669"/>
      <c r="AQ103" s="669"/>
      <c r="AR103" s="75"/>
    </row>
    <row r="104" spans="1:44" s="91" customFormat="1" ht="41.25" customHeight="1">
      <c r="A104" s="581" t="s">
        <v>211</v>
      </c>
      <c r="B104" s="574"/>
      <c r="C104" s="574"/>
      <c r="D104" s="574"/>
      <c r="E104" s="574"/>
      <c r="F104" s="574" t="s">
        <v>212</v>
      </c>
      <c r="G104" s="574"/>
      <c r="H104" s="574"/>
      <c r="I104" s="574"/>
      <c r="J104" s="574"/>
      <c r="K104" s="612">
        <f>표준임대차계약서!O12</f>
        <v>0</v>
      </c>
      <c r="L104" s="612"/>
      <c r="M104" s="612"/>
      <c r="N104" s="612"/>
      <c r="O104" s="612"/>
      <c r="P104" s="612"/>
      <c r="Q104" s="612"/>
      <c r="R104" s="612"/>
      <c r="S104" s="612"/>
      <c r="T104" s="612"/>
      <c r="U104" s="612"/>
      <c r="V104" s="612"/>
      <c r="W104" s="612"/>
      <c r="X104" s="612"/>
      <c r="Y104" s="411" t="s">
        <v>207</v>
      </c>
      <c r="Z104" s="411"/>
      <c r="AA104" s="411"/>
      <c r="AB104" s="411"/>
      <c r="AC104" s="617">
        <f>표준임대차계약서!O11</f>
        <v>0</v>
      </c>
      <c r="AD104" s="618"/>
      <c r="AE104" s="618"/>
      <c r="AF104" s="618"/>
      <c r="AG104" s="618"/>
      <c r="AH104" s="618"/>
      <c r="AI104" s="618"/>
      <c r="AJ104" s="618"/>
      <c r="AK104" s="618"/>
      <c r="AL104" s="569" t="s">
        <v>208</v>
      </c>
      <c r="AM104" s="569"/>
      <c r="AN104" s="569"/>
      <c r="AO104" s="569"/>
      <c r="AP104" s="569"/>
      <c r="AQ104" s="569"/>
      <c r="AR104" s="75"/>
    </row>
    <row r="105" spans="1:44" s="91" customFormat="1" ht="18.75" customHeight="1">
      <c r="A105" s="656"/>
      <c r="B105" s="574"/>
      <c r="C105" s="574"/>
      <c r="D105" s="574"/>
      <c r="E105" s="574"/>
      <c r="F105" s="574" t="s">
        <v>213</v>
      </c>
      <c r="G105" s="574"/>
      <c r="H105" s="574"/>
      <c r="I105" s="574"/>
      <c r="J105" s="574"/>
      <c r="K105" s="667" t="e">
        <f>IF(표준임대차계약서!F13="주민등록번호",DATE(IF(MID(표준임대차계약서!O13,1,1)="0","20","19")&amp;MID(표준임대차계약서!O13,1,2),MID(표준임대차계약서!O13,3,2),MID(표준임대차계약서!O13,5,2)),표준임대차계약서!F13&amp;" "&amp;표준임대차계약서!O13)</f>
        <v>#VALUE!</v>
      </c>
      <c r="L105" s="667"/>
      <c r="M105" s="667"/>
      <c r="N105" s="667"/>
      <c r="O105" s="667"/>
      <c r="P105" s="667"/>
      <c r="Q105" s="667"/>
      <c r="R105" s="667"/>
      <c r="S105" s="667"/>
      <c r="T105" s="667"/>
      <c r="U105" s="667"/>
      <c r="V105" s="667"/>
      <c r="W105" s="667"/>
      <c r="X105" s="667"/>
      <c r="Y105" s="411" t="s">
        <v>210</v>
      </c>
      <c r="Z105" s="411"/>
      <c r="AA105" s="411"/>
      <c r="AB105" s="411"/>
      <c r="AC105" s="668">
        <f>표준임대차계약서!AK13</f>
        <v>0</v>
      </c>
      <c r="AD105" s="669"/>
      <c r="AE105" s="669"/>
      <c r="AF105" s="669"/>
      <c r="AG105" s="669"/>
      <c r="AH105" s="669"/>
      <c r="AI105" s="669"/>
      <c r="AJ105" s="669"/>
      <c r="AK105" s="669"/>
      <c r="AL105" s="669"/>
      <c r="AM105" s="669"/>
      <c r="AN105" s="669"/>
      <c r="AO105" s="669"/>
      <c r="AP105" s="669"/>
      <c r="AQ105" s="669"/>
      <c r="AR105" s="75"/>
    </row>
    <row r="106" spans="1:44" s="91" customFormat="1" ht="26.25" customHeight="1">
      <c r="A106" s="581" t="s">
        <v>214</v>
      </c>
      <c r="B106" s="574"/>
      <c r="C106" s="574"/>
      <c r="D106" s="574"/>
      <c r="E106" s="574"/>
      <c r="F106" s="574" t="s">
        <v>215</v>
      </c>
      <c r="G106" s="574"/>
      <c r="H106" s="574"/>
      <c r="I106" s="574"/>
      <c r="J106" s="574"/>
      <c r="K106" s="612" t="str">
        <f>표준임대차계약서!O19</f>
        <v>42130-2015-00085</v>
      </c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411" t="s">
        <v>216</v>
      </c>
      <c r="Z106" s="411"/>
      <c r="AA106" s="411"/>
      <c r="AB106" s="411"/>
      <c r="AC106" s="617" t="str">
        <f>표준임대차계약서!O17</f>
        <v>이용훈</v>
      </c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569" t="s">
        <v>217</v>
      </c>
      <c r="AN106" s="569"/>
      <c r="AO106" s="569"/>
      <c r="AP106" s="569"/>
      <c r="AQ106" s="569"/>
      <c r="AR106" s="75"/>
    </row>
    <row r="107" spans="1:44" s="91" customFormat="1" ht="26.25" customHeight="1">
      <c r="A107" s="656"/>
      <c r="B107" s="574"/>
      <c r="C107" s="574"/>
      <c r="D107" s="574"/>
      <c r="E107" s="574"/>
      <c r="F107" s="574" t="s">
        <v>218</v>
      </c>
      <c r="G107" s="574"/>
      <c r="H107" s="574"/>
      <c r="I107" s="574"/>
      <c r="J107" s="574"/>
      <c r="K107" s="612" t="str">
        <f>표준임대차계약서!O16</f>
        <v>원주랜드공인중개사사무소</v>
      </c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411" t="s">
        <v>219</v>
      </c>
      <c r="Z107" s="411"/>
      <c r="AA107" s="411"/>
      <c r="AB107" s="411"/>
      <c r="AC107" s="617"/>
      <c r="AD107" s="618"/>
      <c r="AE107" s="618"/>
      <c r="AF107" s="618"/>
      <c r="AG107" s="618"/>
      <c r="AH107" s="618"/>
      <c r="AI107" s="618"/>
      <c r="AJ107" s="618"/>
      <c r="AK107" s="618"/>
      <c r="AL107" s="618"/>
      <c r="AM107" s="569" t="s">
        <v>220</v>
      </c>
      <c r="AN107" s="569"/>
      <c r="AO107" s="569"/>
      <c r="AP107" s="569"/>
      <c r="AQ107" s="569"/>
      <c r="AR107" s="75"/>
    </row>
    <row r="108" spans="1:44" s="91" customFormat="1" ht="41.25" customHeight="1">
      <c r="A108" s="656"/>
      <c r="B108" s="574"/>
      <c r="C108" s="574"/>
      <c r="D108" s="574"/>
      <c r="E108" s="574"/>
      <c r="F108" s="574" t="s">
        <v>221</v>
      </c>
      <c r="G108" s="574"/>
      <c r="H108" s="574"/>
      <c r="I108" s="574"/>
      <c r="J108" s="574"/>
      <c r="K108" s="612" t="str">
        <f>표준임대차계약서!O18</f>
        <v>강원도 원주시 흥양로51번길 22-1, 상가동 104호(태장동, 태장주공아파트1단지)</v>
      </c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411" t="s">
        <v>210</v>
      </c>
      <c r="Z108" s="411"/>
      <c r="AA108" s="411"/>
      <c r="AB108" s="411"/>
      <c r="AC108" s="617" t="str">
        <f>표준임대차계약서!AK19</f>
        <v>033-733-6114</v>
      </c>
      <c r="AD108" s="618"/>
      <c r="AE108" s="618"/>
      <c r="AF108" s="618"/>
      <c r="AG108" s="618"/>
      <c r="AH108" s="618"/>
      <c r="AI108" s="618"/>
      <c r="AJ108" s="618"/>
      <c r="AK108" s="618"/>
      <c r="AL108" s="618"/>
      <c r="AM108" s="618"/>
      <c r="AN108" s="618"/>
      <c r="AO108" s="618"/>
      <c r="AP108" s="618"/>
      <c r="AQ108" s="618"/>
      <c r="AR108" s="75"/>
    </row>
    <row r="109" spans="1:44" s="91" customFormat="1" ht="26.25" customHeight="1">
      <c r="A109" s="581" t="s">
        <v>222</v>
      </c>
      <c r="B109" s="574"/>
      <c r="C109" s="574"/>
      <c r="D109" s="574"/>
      <c r="E109" s="574"/>
      <c r="F109" s="574" t="s">
        <v>215</v>
      </c>
      <c r="G109" s="574"/>
      <c r="H109" s="574"/>
      <c r="I109" s="574"/>
      <c r="J109" s="574"/>
      <c r="K109" s="612" t="str">
        <f>IF(표준임대차계약서!O190="", "",표준임대차계약서!O190)</f>
        <v/>
      </c>
      <c r="L109" s="612"/>
      <c r="M109" s="612"/>
      <c r="N109" s="612"/>
      <c r="O109" s="612"/>
      <c r="P109" s="612"/>
      <c r="Q109" s="612"/>
      <c r="R109" s="612"/>
      <c r="S109" s="612"/>
      <c r="T109" s="612"/>
      <c r="U109" s="612"/>
      <c r="V109" s="612"/>
      <c r="W109" s="612"/>
      <c r="X109" s="612"/>
      <c r="Y109" s="411" t="s">
        <v>223</v>
      </c>
      <c r="Z109" s="411"/>
      <c r="AA109" s="411"/>
      <c r="AB109" s="411"/>
      <c r="AC109" s="617" t="str">
        <f>IF(표준임대차계약서!O188="", "",표준임대차계약서!O188)</f>
        <v/>
      </c>
      <c r="AD109" s="618"/>
      <c r="AE109" s="618"/>
      <c r="AF109" s="618"/>
      <c r="AG109" s="618"/>
      <c r="AH109" s="618"/>
      <c r="AI109" s="618"/>
      <c r="AJ109" s="618"/>
      <c r="AK109" s="618"/>
      <c r="AL109" s="618"/>
      <c r="AM109" s="569" t="s">
        <v>220</v>
      </c>
      <c r="AN109" s="569"/>
      <c r="AO109" s="569"/>
      <c r="AP109" s="569"/>
      <c r="AQ109" s="569"/>
      <c r="AR109" s="75"/>
    </row>
    <row r="110" spans="1:44" s="91" customFormat="1" ht="26.25" customHeight="1">
      <c r="A110" s="656"/>
      <c r="B110" s="574"/>
      <c r="C110" s="574"/>
      <c r="D110" s="574"/>
      <c r="E110" s="574"/>
      <c r="F110" s="574" t="s">
        <v>218</v>
      </c>
      <c r="G110" s="574"/>
      <c r="H110" s="574"/>
      <c r="I110" s="574"/>
      <c r="J110" s="574"/>
      <c r="K110" s="612" t="str">
        <f>IF(표준임대차계약서!O187="", "",표준임대차계약서!O187)</f>
        <v/>
      </c>
      <c r="L110" s="612"/>
      <c r="M110" s="612"/>
      <c r="N110" s="612"/>
      <c r="O110" s="612"/>
      <c r="P110" s="612"/>
      <c r="Q110" s="612"/>
      <c r="R110" s="612"/>
      <c r="S110" s="612"/>
      <c r="T110" s="612"/>
      <c r="U110" s="612"/>
      <c r="V110" s="612"/>
      <c r="W110" s="612"/>
      <c r="X110" s="612"/>
      <c r="Y110" s="411" t="s">
        <v>219</v>
      </c>
      <c r="Z110" s="411"/>
      <c r="AA110" s="411"/>
      <c r="AB110" s="411"/>
      <c r="AC110" s="617"/>
      <c r="AD110" s="618"/>
      <c r="AE110" s="618"/>
      <c r="AF110" s="618"/>
      <c r="AG110" s="618"/>
      <c r="AH110" s="618"/>
      <c r="AI110" s="618"/>
      <c r="AJ110" s="618"/>
      <c r="AK110" s="618"/>
      <c r="AL110" s="618"/>
      <c r="AM110" s="569" t="s">
        <v>220</v>
      </c>
      <c r="AN110" s="569"/>
      <c r="AO110" s="569"/>
      <c r="AP110" s="569"/>
      <c r="AQ110" s="569"/>
      <c r="AR110" s="75"/>
    </row>
    <row r="111" spans="1:44" s="91" customFormat="1" ht="41.25" customHeight="1">
      <c r="A111" s="614"/>
      <c r="B111" s="575"/>
      <c r="C111" s="575"/>
      <c r="D111" s="575"/>
      <c r="E111" s="575"/>
      <c r="F111" s="575" t="s">
        <v>221</v>
      </c>
      <c r="G111" s="575"/>
      <c r="H111" s="575"/>
      <c r="I111" s="575"/>
      <c r="J111" s="575"/>
      <c r="K111" s="653" t="str">
        <f>IF(표준임대차계약서!O189="", "",표준임대차계약서!O189)</f>
        <v/>
      </c>
      <c r="L111" s="653"/>
      <c r="M111" s="653"/>
      <c r="N111" s="653"/>
      <c r="O111" s="653"/>
      <c r="P111" s="653"/>
      <c r="Q111" s="653"/>
      <c r="R111" s="653"/>
      <c r="S111" s="653"/>
      <c r="T111" s="653"/>
      <c r="U111" s="653"/>
      <c r="V111" s="653"/>
      <c r="W111" s="653"/>
      <c r="X111" s="653"/>
      <c r="Y111" s="583" t="s">
        <v>210</v>
      </c>
      <c r="Z111" s="583"/>
      <c r="AA111" s="583"/>
      <c r="AB111" s="583"/>
      <c r="AC111" s="654" t="str">
        <f>IF(표준임대차계약서!AK190="", "",표준임대차계약서!AK190)</f>
        <v/>
      </c>
      <c r="AD111" s="655"/>
      <c r="AE111" s="655"/>
      <c r="AF111" s="655"/>
      <c r="AG111" s="655"/>
      <c r="AH111" s="655"/>
      <c r="AI111" s="655"/>
      <c r="AJ111" s="655"/>
      <c r="AK111" s="655"/>
      <c r="AL111" s="655"/>
      <c r="AM111" s="655"/>
      <c r="AN111" s="655"/>
      <c r="AO111" s="655"/>
      <c r="AP111" s="655"/>
      <c r="AQ111" s="655"/>
      <c r="AR111" s="75"/>
    </row>
    <row r="112" spans="1:44" ht="59.25" customHeight="1">
      <c r="A112" s="610"/>
      <c r="B112" s="610"/>
      <c r="C112" s="610"/>
      <c r="D112" s="610"/>
      <c r="E112" s="610"/>
      <c r="F112" s="610"/>
      <c r="G112" s="610"/>
      <c r="H112" s="610"/>
      <c r="I112" s="610"/>
      <c r="J112" s="610"/>
      <c r="K112" s="610"/>
      <c r="L112" s="610"/>
      <c r="M112" s="610"/>
      <c r="N112" s="610"/>
      <c r="O112" s="610"/>
      <c r="P112" s="610"/>
      <c r="Q112" s="610"/>
      <c r="R112" s="610"/>
      <c r="S112" s="610"/>
      <c r="T112" s="610"/>
      <c r="U112" s="610"/>
      <c r="V112" s="610"/>
      <c r="W112" s="610"/>
      <c r="X112" s="610"/>
      <c r="Y112" s="610"/>
      <c r="Z112" s="610"/>
      <c r="AA112" s="610"/>
      <c r="AB112" s="610"/>
      <c r="AC112" s="610"/>
      <c r="AD112" s="610"/>
      <c r="AE112" s="610"/>
      <c r="AF112" s="610"/>
      <c r="AG112" s="610"/>
      <c r="AH112" s="610"/>
      <c r="AI112" s="610"/>
      <c r="AJ112" s="610"/>
      <c r="AK112" s="610"/>
      <c r="AL112" s="610"/>
      <c r="AM112" s="610"/>
      <c r="AN112" s="610"/>
      <c r="AO112" s="610"/>
      <c r="AP112" s="610"/>
      <c r="AQ112" s="610"/>
      <c r="AR112" s="75"/>
    </row>
    <row r="113" spans="1:44">
      <c r="A113" s="664"/>
      <c r="B113" s="664"/>
      <c r="C113" s="664"/>
      <c r="D113" s="664"/>
      <c r="E113" s="664"/>
      <c r="F113" s="664"/>
      <c r="G113" s="664"/>
      <c r="H113" s="664"/>
      <c r="I113" s="664"/>
      <c r="J113" s="664"/>
      <c r="K113" s="664"/>
      <c r="L113" s="664"/>
      <c r="M113" s="664"/>
      <c r="N113" s="664"/>
      <c r="O113" s="664"/>
      <c r="P113" s="664"/>
      <c r="Q113" s="664"/>
      <c r="R113" s="664"/>
      <c r="S113" s="664"/>
      <c r="T113" s="664"/>
      <c r="U113" s="664"/>
      <c r="V113" s="664"/>
      <c r="W113" s="664"/>
      <c r="X113" s="664"/>
      <c r="Y113" s="664"/>
      <c r="Z113" s="664"/>
      <c r="AA113" s="664"/>
      <c r="AB113" s="664"/>
      <c r="AC113" s="664"/>
      <c r="AD113" s="664"/>
      <c r="AE113" s="664"/>
      <c r="AF113" s="664"/>
      <c r="AG113" s="664"/>
      <c r="AH113" s="664"/>
      <c r="AI113" s="664"/>
      <c r="AJ113" s="664"/>
      <c r="AK113" s="664"/>
      <c r="AL113" s="664"/>
      <c r="AM113" s="664"/>
      <c r="AN113" s="664"/>
      <c r="AO113" s="664"/>
      <c r="AP113" s="664"/>
      <c r="AQ113" s="664"/>
      <c r="AR113" s="75"/>
    </row>
    <row r="114" spans="1:44" ht="24" customHeight="1">
      <c r="A114" s="666" t="str">
        <f>"별지-"&amp;C2</f>
        <v>별지-중개대상물 확인ㆍ설명서[Ⅰ] (주거용 건축물)</v>
      </c>
      <c r="B114" s="666"/>
      <c r="C114" s="666"/>
      <c r="D114" s="666"/>
      <c r="E114" s="666"/>
      <c r="F114" s="666"/>
      <c r="G114" s="666"/>
      <c r="H114" s="666"/>
      <c r="I114" s="666"/>
      <c r="J114" s="666"/>
      <c r="K114" s="666"/>
      <c r="L114" s="666"/>
      <c r="M114" s="666"/>
      <c r="N114" s="666"/>
      <c r="O114" s="666"/>
      <c r="P114" s="666"/>
      <c r="Q114" s="666"/>
      <c r="R114" s="666"/>
      <c r="S114" s="666"/>
      <c r="T114" s="666"/>
      <c r="U114" s="666"/>
      <c r="V114" s="666"/>
      <c r="W114" s="666"/>
      <c r="X114" s="666"/>
      <c r="Y114" s="666"/>
      <c r="Z114" s="666"/>
      <c r="AA114" s="666"/>
      <c r="AB114" s="666"/>
      <c r="AC114" s="666"/>
      <c r="AD114" s="666"/>
      <c r="AE114" s="666"/>
      <c r="AF114" s="666"/>
      <c r="AG114" s="666"/>
      <c r="AH114" s="666"/>
      <c r="AI114" s="666"/>
      <c r="AJ114" s="666"/>
      <c r="AK114" s="666"/>
      <c r="AL114" s="666"/>
      <c r="AM114" s="666"/>
      <c r="AN114" s="666"/>
      <c r="AO114" s="666"/>
      <c r="AP114" s="666"/>
      <c r="AQ114" s="666"/>
      <c r="AR114" s="75"/>
    </row>
    <row r="115" spans="1:44" ht="16.5" customHeight="1">
      <c r="A115" s="665"/>
      <c r="B115" s="665"/>
      <c r="C115" s="665"/>
      <c r="D115" s="665"/>
      <c r="E115" s="665"/>
      <c r="F115" s="665"/>
      <c r="G115" s="665"/>
      <c r="H115" s="665"/>
      <c r="I115" s="665"/>
      <c r="J115" s="665"/>
      <c r="K115" s="665"/>
      <c r="L115" s="665"/>
      <c r="M115" s="665"/>
      <c r="N115" s="665"/>
      <c r="O115" s="665"/>
      <c r="P115" s="665"/>
      <c r="Q115" s="665"/>
      <c r="R115" s="665"/>
      <c r="S115" s="665"/>
      <c r="T115" s="665"/>
      <c r="U115" s="665"/>
      <c r="V115" s="665"/>
      <c r="W115" s="665"/>
      <c r="X115" s="665"/>
      <c r="Y115" s="665"/>
      <c r="Z115" s="665"/>
      <c r="AA115" s="665"/>
      <c r="AB115" s="665"/>
      <c r="AC115" s="665"/>
      <c r="AD115" s="665"/>
      <c r="AE115" s="665"/>
      <c r="AF115" s="665"/>
      <c r="AG115" s="665"/>
      <c r="AH115" s="665"/>
      <c r="AI115" s="665"/>
      <c r="AJ115" s="665"/>
      <c r="AK115" s="665"/>
      <c r="AL115" s="665"/>
      <c r="AM115" s="665"/>
      <c r="AN115" s="665"/>
      <c r="AO115" s="665"/>
      <c r="AP115" s="665"/>
      <c r="AQ115" s="665"/>
      <c r="AR115" s="75"/>
    </row>
    <row r="116" spans="1:44">
      <c r="A116" s="662" t="s">
        <v>224</v>
      </c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2"/>
      <c r="P116" s="663"/>
      <c r="Q116" s="663"/>
      <c r="R116" s="663"/>
      <c r="S116" s="663"/>
      <c r="T116" s="663"/>
      <c r="U116" s="663"/>
      <c r="V116" s="663"/>
      <c r="W116" s="663"/>
      <c r="X116" s="663"/>
      <c r="Y116" s="663"/>
      <c r="Z116" s="663"/>
      <c r="AA116" s="663"/>
      <c r="AB116" s="663"/>
      <c r="AC116" s="663"/>
      <c r="AD116" s="663"/>
      <c r="AE116" s="663"/>
      <c r="AF116" s="663"/>
      <c r="AG116" s="663"/>
      <c r="AH116" s="663"/>
      <c r="AI116" s="663"/>
      <c r="AJ116" s="663"/>
      <c r="AK116" s="663"/>
      <c r="AL116" s="663"/>
      <c r="AM116" s="663"/>
      <c r="AN116" s="663"/>
      <c r="AO116" s="663"/>
      <c r="AP116" s="663"/>
      <c r="AQ116" s="663"/>
      <c r="AR116" s="75"/>
    </row>
    <row r="117" spans="1:44" outlineLevel="1">
      <c r="A117" s="613" t="s">
        <v>45</v>
      </c>
      <c r="B117" s="584"/>
      <c r="C117" s="584"/>
      <c r="D117" s="584"/>
      <c r="E117" s="584" t="s">
        <v>225</v>
      </c>
      <c r="F117" s="584"/>
      <c r="G117" s="584"/>
      <c r="H117" s="584"/>
      <c r="I117" s="584"/>
      <c r="J117" s="584"/>
      <c r="K117" s="584"/>
      <c r="L117" s="584"/>
      <c r="M117" s="584"/>
      <c r="N117" s="584"/>
      <c r="O117" s="584"/>
      <c r="P117" s="584"/>
      <c r="Q117" s="584"/>
      <c r="R117" s="584"/>
      <c r="S117" s="584"/>
      <c r="T117" s="584"/>
      <c r="U117" s="584"/>
      <c r="V117" s="584"/>
      <c r="W117" s="584"/>
      <c r="X117" s="584"/>
      <c r="Y117" s="584" t="s">
        <v>226</v>
      </c>
      <c r="Z117" s="584"/>
      <c r="AA117" s="584"/>
      <c r="AB117" s="584"/>
      <c r="AC117" s="584"/>
      <c r="AD117" s="584"/>
      <c r="AE117" s="584"/>
      <c r="AF117" s="584"/>
      <c r="AG117" s="584"/>
      <c r="AH117" s="584"/>
      <c r="AI117" s="584"/>
      <c r="AJ117" s="584"/>
      <c r="AK117" s="584"/>
      <c r="AL117" s="584"/>
      <c r="AM117" s="584"/>
      <c r="AN117" s="584"/>
      <c r="AO117" s="584"/>
      <c r="AP117" s="584"/>
      <c r="AQ117" s="615"/>
      <c r="AR117" s="75"/>
    </row>
    <row r="118" spans="1:44" ht="162" customHeight="1" outlineLevel="1">
      <c r="A118" s="614"/>
      <c r="B118" s="575"/>
      <c r="C118" s="575"/>
      <c r="D118" s="575"/>
      <c r="E118" s="611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611"/>
      <c r="G118" s="611"/>
      <c r="H118" s="611"/>
      <c r="I118" s="611"/>
      <c r="J118" s="611"/>
      <c r="K118" s="611"/>
      <c r="L118" s="611"/>
      <c r="M118" s="611"/>
      <c r="N118" s="611"/>
      <c r="O118" s="611"/>
      <c r="P118" s="611"/>
      <c r="Q118" s="611"/>
      <c r="R118" s="611"/>
      <c r="S118" s="611"/>
      <c r="T118" s="611"/>
      <c r="U118" s="611"/>
      <c r="V118" s="611"/>
      <c r="W118" s="611"/>
      <c r="X118" s="611"/>
      <c r="Y118" s="611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611"/>
      <c r="AA118" s="611"/>
      <c r="AB118" s="611"/>
      <c r="AC118" s="611"/>
      <c r="AD118" s="611"/>
      <c r="AE118" s="611"/>
      <c r="AF118" s="611"/>
      <c r="AG118" s="611"/>
      <c r="AH118" s="611"/>
      <c r="AI118" s="611"/>
      <c r="AJ118" s="611"/>
      <c r="AK118" s="611"/>
      <c r="AL118" s="611"/>
      <c r="AM118" s="611"/>
      <c r="AN118" s="611"/>
      <c r="AO118" s="611"/>
      <c r="AP118" s="611"/>
      <c r="AQ118" s="616"/>
      <c r="AR118" s="75"/>
    </row>
    <row r="119" spans="1:44" ht="9.75" customHeight="1" outlineLevel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75"/>
    </row>
    <row r="120" spans="1:44" outlineLevel="1">
      <c r="A120" s="613" t="s">
        <v>227</v>
      </c>
      <c r="B120" s="584"/>
      <c r="C120" s="584"/>
      <c r="D120" s="584"/>
      <c r="E120" s="584" t="s">
        <v>225</v>
      </c>
      <c r="F120" s="584"/>
      <c r="G120" s="584"/>
      <c r="H120" s="584"/>
      <c r="I120" s="584"/>
      <c r="J120" s="584"/>
      <c r="K120" s="584"/>
      <c r="L120" s="584"/>
      <c r="M120" s="584"/>
      <c r="N120" s="584"/>
      <c r="O120" s="584"/>
      <c r="P120" s="584"/>
      <c r="Q120" s="584"/>
      <c r="R120" s="584"/>
      <c r="S120" s="584"/>
      <c r="T120" s="584"/>
      <c r="U120" s="584"/>
      <c r="V120" s="584"/>
      <c r="W120" s="584"/>
      <c r="X120" s="584"/>
      <c r="Y120" s="584" t="s">
        <v>226</v>
      </c>
      <c r="Z120" s="584"/>
      <c r="AA120" s="584"/>
      <c r="AB120" s="584"/>
      <c r="AC120" s="584"/>
      <c r="AD120" s="584"/>
      <c r="AE120" s="584"/>
      <c r="AF120" s="584"/>
      <c r="AG120" s="584"/>
      <c r="AH120" s="584"/>
      <c r="AI120" s="584"/>
      <c r="AJ120" s="584"/>
      <c r="AK120" s="584"/>
      <c r="AL120" s="584"/>
      <c r="AM120" s="584"/>
      <c r="AN120" s="584"/>
      <c r="AO120" s="584"/>
      <c r="AP120" s="584"/>
      <c r="AQ120" s="615"/>
      <c r="AR120" s="75"/>
    </row>
    <row r="121" spans="1:44" ht="165.75" customHeight="1" outlineLevel="1">
      <c r="A121" s="614"/>
      <c r="B121" s="575"/>
      <c r="C121" s="575"/>
      <c r="D121" s="575"/>
      <c r="E121" s="611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611"/>
      <c r="G121" s="611"/>
      <c r="H121" s="611"/>
      <c r="I121" s="611"/>
      <c r="J121" s="611"/>
      <c r="K121" s="611"/>
      <c r="L121" s="611"/>
      <c r="M121" s="611"/>
      <c r="N121" s="611"/>
      <c r="O121" s="611"/>
      <c r="P121" s="611"/>
      <c r="Q121" s="611"/>
      <c r="R121" s="611"/>
      <c r="S121" s="611"/>
      <c r="T121" s="611"/>
      <c r="U121" s="611"/>
      <c r="V121" s="611"/>
      <c r="W121" s="611"/>
      <c r="X121" s="611"/>
      <c r="Y121" s="611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611"/>
      <c r="AA121" s="611"/>
      <c r="AB121" s="611"/>
      <c r="AC121" s="611"/>
      <c r="AD121" s="611"/>
      <c r="AE121" s="611"/>
      <c r="AF121" s="611"/>
      <c r="AG121" s="611"/>
      <c r="AH121" s="611"/>
      <c r="AI121" s="611"/>
      <c r="AJ121" s="611"/>
      <c r="AK121" s="611"/>
      <c r="AL121" s="611"/>
      <c r="AM121" s="611"/>
      <c r="AN121" s="611"/>
      <c r="AO121" s="611"/>
      <c r="AP121" s="611"/>
      <c r="AQ121" s="616"/>
      <c r="AR121" s="75"/>
    </row>
    <row r="122" spans="1:44">
      <c r="A122" s="631"/>
      <c r="B122" s="631"/>
      <c r="C122" s="631"/>
      <c r="D122" s="631"/>
      <c r="E122" s="631"/>
      <c r="F122" s="631"/>
      <c r="G122" s="631"/>
      <c r="H122" s="631"/>
      <c r="I122" s="631"/>
      <c r="J122" s="631"/>
      <c r="K122" s="631"/>
      <c r="L122" s="631"/>
      <c r="M122" s="631"/>
      <c r="N122" s="631"/>
      <c r="O122" s="631"/>
      <c r="P122" s="631"/>
      <c r="Q122" s="631"/>
      <c r="R122" s="631"/>
      <c r="S122" s="631"/>
      <c r="T122" s="631"/>
      <c r="U122" s="631"/>
      <c r="V122" s="631"/>
      <c r="W122" s="631"/>
      <c r="X122" s="631"/>
      <c r="Y122" s="631"/>
      <c r="Z122" s="631"/>
      <c r="AA122" s="631"/>
      <c r="AB122" s="631"/>
      <c r="AC122" s="631"/>
      <c r="AD122" s="631"/>
      <c r="AE122" s="631"/>
      <c r="AF122" s="631"/>
      <c r="AG122" s="631"/>
      <c r="AH122" s="631"/>
      <c r="AI122" s="631"/>
      <c r="AJ122" s="631"/>
      <c r="AK122" s="631"/>
      <c r="AL122" s="631"/>
      <c r="AM122" s="631"/>
      <c r="AN122" s="631"/>
      <c r="AO122" s="631"/>
      <c r="AP122" s="631"/>
      <c r="AQ122" s="631"/>
      <c r="AR122" s="75"/>
    </row>
    <row r="123" spans="1:44">
      <c r="A123" s="467" t="s">
        <v>228</v>
      </c>
      <c r="B123" s="467"/>
      <c r="C123" s="467"/>
      <c r="D123" s="467"/>
      <c r="E123" s="467"/>
      <c r="F123" s="467"/>
      <c r="G123" s="467"/>
      <c r="H123" s="467"/>
      <c r="I123" s="467"/>
      <c r="J123" s="467"/>
      <c r="K123" s="467"/>
      <c r="L123" s="467"/>
      <c r="M123" s="467"/>
      <c r="N123" s="467"/>
      <c r="O123" s="467"/>
      <c r="P123" s="467"/>
      <c r="Q123" s="467"/>
      <c r="R123" s="467"/>
      <c r="S123" s="467"/>
      <c r="T123" s="467"/>
      <c r="U123" s="467"/>
      <c r="V123" s="467"/>
      <c r="W123" s="467"/>
      <c r="X123" s="467"/>
      <c r="Y123" s="467"/>
      <c r="Z123" s="467"/>
      <c r="AA123" s="382"/>
      <c r="AB123" s="382"/>
      <c r="AC123" s="382"/>
      <c r="AD123" s="382"/>
      <c r="AE123" s="382"/>
      <c r="AF123" s="382"/>
      <c r="AG123" s="382"/>
      <c r="AH123" s="382"/>
      <c r="AI123" s="382"/>
      <c r="AJ123" s="382"/>
      <c r="AK123" s="382"/>
      <c r="AL123" s="382"/>
      <c r="AM123" s="382"/>
      <c r="AN123" s="382"/>
      <c r="AO123" s="382"/>
      <c r="AP123" s="382"/>
      <c r="AQ123" s="382"/>
      <c r="AR123" s="75"/>
    </row>
    <row r="124" spans="1:44">
      <c r="A124" s="515" t="s">
        <v>585</v>
      </c>
      <c r="B124" s="467"/>
      <c r="C124" s="467"/>
      <c r="D124" s="467"/>
      <c r="E124" s="467"/>
      <c r="F124" s="467"/>
      <c r="G124" s="467"/>
      <c r="H124" s="467"/>
      <c r="I124" s="467"/>
      <c r="J124" s="467"/>
      <c r="K124" s="467"/>
      <c r="L124" s="467"/>
      <c r="M124" s="467"/>
      <c r="N124" s="467"/>
      <c r="O124" s="467"/>
      <c r="P124" s="467"/>
      <c r="Q124" s="467"/>
      <c r="R124" s="467"/>
      <c r="S124" s="467"/>
      <c r="T124" s="467"/>
      <c r="U124" s="467"/>
      <c r="V124" s="467"/>
      <c r="W124" s="467"/>
      <c r="X124" s="467"/>
      <c r="Y124" s="467"/>
      <c r="Z124" s="467"/>
      <c r="AA124" s="467"/>
      <c r="AB124" s="467"/>
      <c r="AC124" s="467"/>
      <c r="AD124" s="467"/>
      <c r="AE124" s="467"/>
      <c r="AF124" s="467"/>
      <c r="AG124" s="467"/>
      <c r="AH124" s="467"/>
      <c r="AI124" s="467"/>
      <c r="AJ124" s="467"/>
      <c r="AK124" s="467"/>
      <c r="AL124" s="467"/>
      <c r="AM124" s="467"/>
      <c r="AN124" s="467"/>
      <c r="AO124" s="467"/>
      <c r="AP124" s="467"/>
      <c r="AQ124" s="467"/>
      <c r="AR124" s="75"/>
    </row>
    <row r="125" spans="1:44" ht="55.5" hidden="1" customHeight="1" outlineLevel="1">
      <c r="A125" s="606" t="str">
        <f>K38</f>
        <v>임대차계약-생략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06"/>
      <c r="AB125" s="606"/>
      <c r="AC125" s="606"/>
      <c r="AD125" s="606"/>
      <c r="AE125" s="606"/>
      <c r="AF125" s="606"/>
      <c r="AG125" s="606"/>
      <c r="AH125" s="606"/>
      <c r="AI125" s="606"/>
      <c r="AJ125" s="606"/>
      <c r="AK125" s="606"/>
      <c r="AL125" s="606"/>
      <c r="AM125" s="606"/>
      <c r="AN125" s="606"/>
      <c r="AO125" s="606"/>
      <c r="AP125" s="606"/>
      <c r="AQ125" s="606"/>
      <c r="AR125" s="75"/>
    </row>
    <row r="126" spans="1:44" ht="18.75" hidden="1" customHeight="1" outlineLevel="1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75"/>
    </row>
    <row r="127" spans="1:44" collapsed="1">
      <c r="A127" s="467" t="s">
        <v>586</v>
      </c>
      <c r="B127" s="467"/>
      <c r="C127" s="467"/>
      <c r="D127" s="467"/>
      <c r="E127" s="467"/>
      <c r="F127" s="467"/>
      <c r="G127" s="467"/>
      <c r="H127" s="467"/>
      <c r="I127" s="467"/>
      <c r="J127" s="467"/>
      <c r="K127" s="467"/>
      <c r="L127" s="467"/>
      <c r="M127" s="467"/>
      <c r="N127" s="467"/>
      <c r="O127" s="467"/>
      <c r="P127" s="467"/>
      <c r="Q127" s="467"/>
      <c r="R127" s="467"/>
      <c r="S127" s="467"/>
      <c r="T127" s="467"/>
      <c r="U127" s="467"/>
      <c r="V127" s="467"/>
      <c r="W127" s="467"/>
      <c r="X127" s="467"/>
      <c r="Y127" s="467"/>
      <c r="Z127" s="467"/>
      <c r="AA127" s="467"/>
      <c r="AB127" s="467"/>
      <c r="AC127" s="467"/>
      <c r="AD127" s="467"/>
      <c r="AE127" s="467"/>
      <c r="AF127" s="467"/>
      <c r="AG127" s="467"/>
      <c r="AH127" s="467"/>
      <c r="AI127" s="467"/>
      <c r="AJ127" s="467"/>
      <c r="AK127" s="467"/>
      <c r="AL127" s="467"/>
      <c r="AM127" s="467"/>
      <c r="AN127" s="467"/>
      <c r="AO127" s="467"/>
      <c r="AP127" s="467"/>
      <c r="AQ127" s="467"/>
      <c r="AR127" s="75"/>
    </row>
    <row r="128" spans="1:44" ht="55.5" hidden="1" customHeight="1" outlineLevel="1">
      <c r="A128" s="606" t="str">
        <f>N40</f>
        <v>임대차계약-생략</v>
      </c>
      <c r="B128" s="606"/>
      <c r="C128" s="606"/>
      <c r="D128" s="606"/>
      <c r="E128" s="606"/>
      <c r="F128" s="606"/>
      <c r="G128" s="606"/>
      <c r="H128" s="606"/>
      <c r="I128" s="606"/>
      <c r="J128" s="606"/>
      <c r="K128" s="606"/>
      <c r="L128" s="606"/>
      <c r="M128" s="606"/>
      <c r="N128" s="606"/>
      <c r="O128" s="606"/>
      <c r="P128" s="606"/>
      <c r="Q128" s="606"/>
      <c r="R128" s="606"/>
      <c r="S128" s="606"/>
      <c r="T128" s="606"/>
      <c r="U128" s="606"/>
      <c r="V128" s="606"/>
      <c r="W128" s="606"/>
      <c r="X128" s="606"/>
      <c r="Y128" s="606"/>
      <c r="Z128" s="606"/>
      <c r="AA128" s="606"/>
      <c r="AB128" s="606"/>
      <c r="AC128" s="606"/>
      <c r="AD128" s="606"/>
      <c r="AE128" s="606"/>
      <c r="AF128" s="606"/>
      <c r="AG128" s="606"/>
      <c r="AH128" s="606"/>
      <c r="AI128" s="606"/>
      <c r="AJ128" s="606"/>
      <c r="AK128" s="606"/>
      <c r="AL128" s="606"/>
      <c r="AM128" s="606"/>
      <c r="AN128" s="606"/>
      <c r="AO128" s="606"/>
      <c r="AP128" s="606"/>
      <c r="AQ128" s="606"/>
      <c r="AR128" s="75"/>
    </row>
    <row r="129" spans="1:44" ht="15" hidden="1" customHeight="1" outlineLevel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75"/>
    </row>
    <row r="130" spans="1:44" collapsed="1">
      <c r="A130" s="527" t="s">
        <v>587</v>
      </c>
      <c r="B130" s="527"/>
      <c r="C130" s="527"/>
      <c r="D130" s="527"/>
      <c r="E130" s="527"/>
      <c r="F130" s="527"/>
      <c r="G130" s="527"/>
      <c r="H130" s="527"/>
      <c r="I130" s="527"/>
      <c r="J130" s="527"/>
      <c r="K130" s="527"/>
      <c r="L130" s="527"/>
      <c r="M130" s="527"/>
      <c r="N130" s="527"/>
      <c r="O130" s="527"/>
      <c r="P130" s="527"/>
      <c r="Q130" s="527"/>
      <c r="R130" s="527"/>
      <c r="S130" s="527"/>
      <c r="T130" s="527"/>
      <c r="U130" s="527"/>
      <c r="V130" s="527"/>
      <c r="W130" s="527"/>
      <c r="X130" s="527"/>
      <c r="Y130" s="527"/>
      <c r="Z130" s="527"/>
      <c r="AA130" s="527"/>
      <c r="AB130" s="527"/>
      <c r="AC130" s="527"/>
      <c r="AD130" s="527"/>
      <c r="AE130" s="527"/>
      <c r="AF130" s="527"/>
      <c r="AG130" s="527"/>
      <c r="AH130" s="527"/>
      <c r="AI130" s="527"/>
      <c r="AJ130" s="527"/>
      <c r="AK130" s="527"/>
      <c r="AL130" s="527"/>
      <c r="AM130" s="527"/>
      <c r="AN130" s="527"/>
      <c r="AO130" s="527"/>
      <c r="AP130" s="527"/>
      <c r="AQ130" s="527"/>
      <c r="AR130" s="75"/>
    </row>
    <row r="131" spans="1:44" ht="55.5" hidden="1" customHeight="1" outlineLevel="1">
      <c r="A131" s="606" t="str">
        <f>AF40</f>
        <v>임대차계약-생략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06"/>
      <c r="AB131" s="606"/>
      <c r="AC131" s="606"/>
      <c r="AD131" s="606"/>
      <c r="AE131" s="606"/>
      <c r="AF131" s="606"/>
      <c r="AG131" s="606"/>
      <c r="AH131" s="606"/>
      <c r="AI131" s="606"/>
      <c r="AJ131" s="606"/>
      <c r="AK131" s="606"/>
      <c r="AL131" s="606"/>
      <c r="AM131" s="606"/>
      <c r="AN131" s="606"/>
      <c r="AO131" s="606"/>
      <c r="AP131" s="606"/>
      <c r="AQ131" s="606"/>
      <c r="AR131" s="75"/>
    </row>
    <row r="132" spans="1:44" ht="16.5" customHeight="1" collapsed="1">
      <c r="A132" s="507"/>
      <c r="B132" s="507"/>
      <c r="C132" s="507"/>
      <c r="D132" s="507"/>
      <c r="E132" s="507"/>
      <c r="F132" s="507"/>
      <c r="G132" s="507"/>
      <c r="H132" s="507"/>
      <c r="I132" s="507"/>
      <c r="J132" s="507"/>
      <c r="K132" s="507"/>
      <c r="L132" s="507"/>
      <c r="M132" s="507"/>
      <c r="N132" s="507"/>
      <c r="O132" s="507"/>
      <c r="P132" s="507"/>
      <c r="Q132" s="507"/>
      <c r="R132" s="507"/>
      <c r="S132" s="507"/>
      <c r="T132" s="507"/>
      <c r="U132" s="507"/>
      <c r="V132" s="507"/>
      <c r="W132" s="507"/>
      <c r="X132" s="507"/>
      <c r="Y132" s="507"/>
      <c r="Z132" s="507"/>
      <c r="AA132" s="507"/>
      <c r="AB132" s="507"/>
      <c r="AC132" s="507"/>
      <c r="AD132" s="507"/>
      <c r="AE132" s="507"/>
      <c r="AF132" s="507"/>
      <c r="AG132" s="507"/>
      <c r="AH132" s="507"/>
      <c r="AI132" s="507"/>
      <c r="AJ132" s="507"/>
      <c r="AK132" s="507"/>
      <c r="AL132" s="507"/>
      <c r="AM132" s="507"/>
      <c r="AN132" s="507"/>
      <c r="AO132" s="507"/>
      <c r="AP132" s="507"/>
      <c r="AQ132" s="507"/>
      <c r="AR132" s="75"/>
    </row>
    <row r="133" spans="1:44" ht="16.5" hidden="1" customHeight="1">
      <c r="A133" s="527" t="s">
        <v>229</v>
      </c>
      <c r="B133" s="527"/>
      <c r="C133" s="527"/>
      <c r="D133" s="527"/>
      <c r="E133" s="527"/>
      <c r="F133" s="527"/>
      <c r="G133" s="527"/>
      <c r="H133" s="527"/>
      <c r="I133" s="621"/>
      <c r="J133" s="621"/>
      <c r="K133" s="621"/>
      <c r="L133" s="621"/>
      <c r="M133" s="621"/>
      <c r="N133" s="621"/>
      <c r="O133" s="621"/>
      <c r="P133" s="621"/>
      <c r="Q133" s="621"/>
      <c r="R133" s="621"/>
      <c r="S133" s="621"/>
      <c r="T133" s="621"/>
      <c r="U133" s="621"/>
      <c r="V133" s="621"/>
      <c r="W133" s="621"/>
      <c r="X133" s="621"/>
      <c r="Y133" s="621"/>
      <c r="Z133" s="621"/>
      <c r="AA133" s="621"/>
      <c r="AB133" s="621"/>
      <c r="AC133" s="621"/>
      <c r="AD133" s="621"/>
      <c r="AE133" s="621"/>
      <c r="AF133" s="621"/>
      <c r="AG133" s="621"/>
      <c r="AH133" s="621"/>
      <c r="AI133" s="621"/>
      <c r="AJ133" s="621"/>
      <c r="AK133" s="621"/>
      <c r="AL133" s="621"/>
      <c r="AM133" s="621"/>
      <c r="AN133" s="621"/>
      <c r="AO133" s="621"/>
      <c r="AP133" s="621"/>
      <c r="AQ133" s="621"/>
      <c r="AR133" s="75"/>
    </row>
    <row r="134" spans="1:44" s="91" customFormat="1" ht="26.25" hidden="1" customHeight="1">
      <c r="A134" s="579" t="s">
        <v>231</v>
      </c>
      <c r="B134" s="584"/>
      <c r="C134" s="584"/>
      <c r="D134" s="584"/>
      <c r="E134" s="584"/>
      <c r="F134" s="584" t="s">
        <v>232</v>
      </c>
      <c r="G134" s="584"/>
      <c r="H134" s="584"/>
      <c r="I134" s="584"/>
      <c r="J134" s="584"/>
      <c r="K134" s="657"/>
      <c r="L134" s="657"/>
      <c r="M134" s="657"/>
      <c r="N134" s="657"/>
      <c r="O134" s="657"/>
      <c r="P134" s="657"/>
      <c r="Q134" s="657"/>
      <c r="R134" s="657"/>
      <c r="S134" s="657"/>
      <c r="T134" s="657"/>
      <c r="U134" s="657"/>
      <c r="V134" s="657"/>
      <c r="W134" s="657"/>
      <c r="X134" s="657"/>
      <c r="Y134" s="580" t="s">
        <v>233</v>
      </c>
      <c r="Z134" s="580"/>
      <c r="AA134" s="580"/>
      <c r="AB134" s="580"/>
      <c r="AC134" s="658"/>
      <c r="AD134" s="659"/>
      <c r="AE134" s="659"/>
      <c r="AF134" s="659"/>
      <c r="AG134" s="659"/>
      <c r="AH134" s="659"/>
      <c r="AI134" s="659"/>
      <c r="AJ134" s="659"/>
      <c r="AK134" s="659"/>
      <c r="AL134" s="659"/>
      <c r="AM134" s="660" t="s">
        <v>234</v>
      </c>
      <c r="AN134" s="660"/>
      <c r="AO134" s="660"/>
      <c r="AP134" s="660"/>
      <c r="AQ134" s="660"/>
      <c r="AR134" s="75"/>
    </row>
    <row r="135" spans="1:44" s="91" customFormat="1" ht="26.25" hidden="1" customHeight="1">
      <c r="A135" s="656"/>
      <c r="B135" s="574"/>
      <c r="C135" s="574"/>
      <c r="D135" s="574"/>
      <c r="E135" s="574"/>
      <c r="F135" s="574" t="s">
        <v>235</v>
      </c>
      <c r="G135" s="574"/>
      <c r="H135" s="574"/>
      <c r="I135" s="574"/>
      <c r="J135" s="574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411" t="s">
        <v>219</v>
      </c>
      <c r="Z135" s="411"/>
      <c r="AA135" s="411"/>
      <c r="AB135" s="411"/>
      <c r="AC135" s="617"/>
      <c r="AD135" s="618"/>
      <c r="AE135" s="618"/>
      <c r="AF135" s="618"/>
      <c r="AG135" s="618"/>
      <c r="AH135" s="618"/>
      <c r="AI135" s="618"/>
      <c r="AJ135" s="618"/>
      <c r="AK135" s="618"/>
      <c r="AL135" s="618"/>
      <c r="AM135" s="569" t="s">
        <v>230</v>
      </c>
      <c r="AN135" s="569"/>
      <c r="AO135" s="569"/>
      <c r="AP135" s="569"/>
      <c r="AQ135" s="569"/>
      <c r="AR135" s="75"/>
    </row>
    <row r="136" spans="1:44" s="91" customFormat="1" ht="41.25" hidden="1" customHeight="1">
      <c r="A136" s="614"/>
      <c r="B136" s="575"/>
      <c r="C136" s="575"/>
      <c r="D136" s="575"/>
      <c r="E136" s="575"/>
      <c r="F136" s="575" t="s">
        <v>236</v>
      </c>
      <c r="G136" s="575"/>
      <c r="H136" s="575"/>
      <c r="I136" s="575"/>
      <c r="J136" s="575"/>
      <c r="K136" s="653"/>
      <c r="L136" s="653"/>
      <c r="M136" s="653"/>
      <c r="N136" s="653"/>
      <c r="O136" s="653"/>
      <c r="P136" s="653"/>
      <c r="Q136" s="653"/>
      <c r="R136" s="653"/>
      <c r="S136" s="653"/>
      <c r="T136" s="653"/>
      <c r="U136" s="653"/>
      <c r="V136" s="653"/>
      <c r="W136" s="653"/>
      <c r="X136" s="653"/>
      <c r="Y136" s="583" t="s">
        <v>237</v>
      </c>
      <c r="Z136" s="583"/>
      <c r="AA136" s="583"/>
      <c r="AB136" s="583"/>
      <c r="AC136" s="654"/>
      <c r="AD136" s="655"/>
      <c r="AE136" s="655"/>
      <c r="AF136" s="655"/>
      <c r="AG136" s="655"/>
      <c r="AH136" s="655"/>
      <c r="AI136" s="655"/>
      <c r="AJ136" s="655"/>
      <c r="AK136" s="655"/>
      <c r="AL136" s="655"/>
      <c r="AM136" s="655"/>
      <c r="AN136" s="655"/>
      <c r="AO136" s="655"/>
      <c r="AP136" s="655"/>
      <c r="AQ136" s="655"/>
      <c r="AR136" s="75"/>
    </row>
    <row r="137" spans="1:44" ht="16.5" customHeight="1">
      <c r="A137" s="661"/>
      <c r="B137" s="661"/>
      <c r="C137" s="661"/>
      <c r="D137" s="661"/>
      <c r="E137" s="661"/>
      <c r="F137" s="661"/>
      <c r="G137" s="661"/>
      <c r="H137" s="661"/>
      <c r="I137" s="661"/>
      <c r="J137" s="661"/>
      <c r="K137" s="661"/>
      <c r="L137" s="661"/>
      <c r="M137" s="661"/>
      <c r="N137" s="661"/>
      <c r="O137" s="661"/>
      <c r="P137" s="661"/>
      <c r="Q137" s="661"/>
      <c r="R137" s="661"/>
      <c r="S137" s="661"/>
      <c r="T137" s="661"/>
      <c r="U137" s="661"/>
      <c r="V137" s="661"/>
      <c r="W137" s="661"/>
      <c r="X137" s="661"/>
      <c r="Y137" s="661"/>
      <c r="Z137" s="661"/>
      <c r="AA137" s="661"/>
      <c r="AB137" s="661"/>
      <c r="AC137" s="661"/>
      <c r="AD137" s="661"/>
      <c r="AE137" s="661"/>
      <c r="AF137" s="661"/>
      <c r="AG137" s="661"/>
      <c r="AH137" s="661"/>
      <c r="AI137" s="661"/>
      <c r="AJ137" s="661"/>
      <c r="AK137" s="661"/>
      <c r="AL137" s="661"/>
      <c r="AM137" s="661"/>
      <c r="AN137" s="661"/>
      <c r="AO137" s="661"/>
      <c r="AP137" s="661"/>
      <c r="AQ137" s="661"/>
      <c r="AR137" s="75"/>
    </row>
    <row r="138" spans="1:44" ht="16.5" customHeight="1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2"/>
      <c r="R138" s="632"/>
      <c r="S138" s="632"/>
      <c r="T138" s="632"/>
      <c r="U138" s="632"/>
      <c r="V138" s="632"/>
      <c r="W138" s="632"/>
      <c r="X138" s="632"/>
      <c r="Y138" s="632"/>
      <c r="Z138" s="632"/>
      <c r="AA138" s="632"/>
      <c r="AB138" s="632"/>
      <c r="AC138" s="632"/>
      <c r="AD138" s="632"/>
      <c r="AE138" s="632"/>
      <c r="AF138" s="632"/>
      <c r="AG138" s="632"/>
      <c r="AH138" s="632"/>
      <c r="AI138" s="632"/>
      <c r="AJ138" s="632"/>
      <c r="AK138" s="632"/>
      <c r="AL138" s="632"/>
      <c r="AM138" s="632"/>
      <c r="AN138" s="632"/>
      <c r="AO138" s="632"/>
      <c r="AP138" s="632"/>
      <c r="AQ138" s="632"/>
      <c r="AR138" s="75"/>
    </row>
    <row r="139" spans="1:44" ht="16.5" customHeight="1">
      <c r="A139" s="632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2"/>
      <c r="R139" s="632"/>
      <c r="S139" s="632"/>
      <c r="T139" s="632"/>
      <c r="U139" s="632"/>
      <c r="V139" s="632"/>
      <c r="W139" s="632"/>
      <c r="X139" s="632"/>
      <c r="Y139" s="632"/>
      <c r="Z139" s="632"/>
      <c r="AA139" s="632"/>
      <c r="AB139" s="632"/>
      <c r="AC139" s="632"/>
      <c r="AD139" s="632"/>
      <c r="AE139" s="632"/>
      <c r="AF139" s="632"/>
      <c r="AG139" s="632"/>
      <c r="AH139" s="632"/>
      <c r="AI139" s="632"/>
      <c r="AJ139" s="632"/>
      <c r="AK139" s="632"/>
      <c r="AL139" s="632"/>
      <c r="AM139" s="632"/>
      <c r="AN139" s="632"/>
      <c r="AO139" s="632"/>
      <c r="AP139" s="632"/>
      <c r="AQ139" s="632"/>
      <c r="AR139" s="75"/>
    </row>
    <row r="140" spans="1:44">
      <c r="A140" s="607"/>
      <c r="B140" s="607"/>
      <c r="C140" s="607"/>
      <c r="D140" s="607"/>
      <c r="E140" s="607"/>
      <c r="F140" s="607"/>
      <c r="G140" s="607"/>
      <c r="H140" s="607"/>
      <c r="I140" s="607"/>
      <c r="J140" s="607"/>
      <c r="K140" s="607"/>
      <c r="L140" s="607"/>
      <c r="M140" s="607"/>
      <c r="N140" s="607"/>
      <c r="O140" s="607"/>
      <c r="P140" s="607"/>
      <c r="Q140" s="607"/>
      <c r="R140" s="607"/>
      <c r="S140" s="607"/>
      <c r="T140" s="607"/>
      <c r="U140" s="607"/>
      <c r="V140" s="607"/>
      <c r="W140" s="607"/>
      <c r="X140" s="607"/>
      <c r="Y140" s="607"/>
      <c r="Z140" s="607"/>
      <c r="AA140" s="607"/>
      <c r="AB140" s="384" t="s">
        <v>798</v>
      </c>
      <c r="AC140" s="384"/>
      <c r="AD140" s="384"/>
      <c r="AE140" s="384"/>
      <c r="AF140" s="385">
        <f>표준임대차계약서!AN5</f>
        <v>0</v>
      </c>
      <c r="AG140" s="385"/>
      <c r="AH140" s="385"/>
      <c r="AI140" s="385"/>
      <c r="AJ140" s="385"/>
      <c r="AK140" s="385"/>
      <c r="AL140" s="385"/>
      <c r="AM140" s="385"/>
      <c r="AN140" s="385"/>
      <c r="AO140" s="207"/>
      <c r="AP140" s="207"/>
      <c r="AQ140" s="208"/>
      <c r="AR140" s="75"/>
    </row>
    <row r="141" spans="1:44">
      <c r="A141" s="607"/>
      <c r="B141" s="607"/>
      <c r="C141" s="607"/>
      <c r="D141" s="607"/>
      <c r="E141" s="607"/>
      <c r="F141" s="607"/>
      <c r="G141" s="607"/>
      <c r="H141" s="607"/>
      <c r="I141" s="607"/>
      <c r="J141" s="607"/>
      <c r="K141" s="607"/>
      <c r="L141" s="607"/>
      <c r="M141" s="607"/>
      <c r="N141" s="607"/>
      <c r="O141" s="607"/>
      <c r="P141" s="607"/>
      <c r="Q141" s="607"/>
      <c r="R141" s="607"/>
      <c r="S141" s="607"/>
      <c r="T141" s="607"/>
      <c r="U141" s="607"/>
      <c r="V141" s="607"/>
      <c r="W141" s="607"/>
      <c r="X141" s="607"/>
      <c r="Y141" s="607"/>
      <c r="Z141" s="607"/>
      <c r="AA141" s="607"/>
      <c r="AB141" s="607"/>
      <c r="AC141" s="607"/>
      <c r="AD141" s="607"/>
      <c r="AE141" s="607"/>
      <c r="AF141" s="607"/>
      <c r="AG141" s="607"/>
      <c r="AH141" s="607"/>
      <c r="AI141" s="607"/>
      <c r="AJ141" s="607"/>
      <c r="AK141" s="607"/>
      <c r="AL141" s="607"/>
      <c r="AM141" s="607"/>
      <c r="AN141" s="607"/>
      <c r="AO141" s="607"/>
      <c r="AP141" s="607"/>
      <c r="AQ141" s="607"/>
      <c r="AR141" s="75"/>
    </row>
    <row r="142" spans="1:44">
      <c r="A142" s="382" t="s">
        <v>238</v>
      </c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382"/>
      <c r="P142" s="382"/>
      <c r="Q142" s="382"/>
      <c r="R142" s="382"/>
      <c r="S142" s="382"/>
      <c r="T142" s="382"/>
      <c r="U142" s="382"/>
      <c r="V142" s="382"/>
      <c r="W142" s="382"/>
      <c r="X142" s="382"/>
      <c r="Y142" s="382"/>
      <c r="Z142" s="382"/>
      <c r="AA142" s="382"/>
      <c r="AB142" s="382"/>
      <c r="AC142" s="382"/>
      <c r="AD142" s="382"/>
      <c r="AE142" s="382"/>
      <c r="AF142" s="382"/>
      <c r="AG142" s="382"/>
      <c r="AH142" s="382"/>
      <c r="AI142" s="382"/>
      <c r="AJ142" s="382"/>
      <c r="AK142" s="382"/>
      <c r="AL142" s="382"/>
      <c r="AM142" s="382"/>
      <c r="AN142" s="382"/>
      <c r="AO142" s="382"/>
      <c r="AP142" s="382"/>
      <c r="AQ142" s="382"/>
      <c r="AR142" s="75"/>
    </row>
  </sheetData>
  <sheetProtection sheet="1" objects="1" scenarios="1" formatCells="0" formatRows="0" insertHyperlinks="0" sort="0" autoFilter="0" pivotTables="0"/>
  <mergeCells count="484">
    <mergeCell ref="A22:AQ22"/>
    <mergeCell ref="F23:J27"/>
    <mergeCell ref="K23:AA23"/>
    <mergeCell ref="AB23:AQ23"/>
    <mergeCell ref="A23:E27"/>
    <mergeCell ref="AE26:AQ27"/>
    <mergeCell ref="F16:J21"/>
    <mergeCell ref="K16:P16"/>
    <mergeCell ref="Q16:AA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K21:P21"/>
    <mergeCell ref="AB16:AG16"/>
    <mergeCell ref="AH16:AQ16"/>
    <mergeCell ref="Y19:AA19"/>
    <mergeCell ref="AB19:AD19"/>
    <mergeCell ref="Y20:AA20"/>
    <mergeCell ref="AB20:AQ20"/>
    <mergeCell ref="AF19:AG19"/>
    <mergeCell ref="A13:E21"/>
    <mergeCell ref="K19:P19"/>
    <mergeCell ref="Q19:X19"/>
    <mergeCell ref="N6:Q6"/>
    <mergeCell ref="T6:Y6"/>
    <mergeCell ref="AB6:AE6"/>
    <mergeCell ref="AG6:AP6"/>
    <mergeCell ref="A8:AQ8"/>
    <mergeCell ref="A5:E7"/>
    <mergeCell ref="F13:J15"/>
    <mergeCell ref="K13:P13"/>
    <mergeCell ref="K14:P15"/>
    <mergeCell ref="Y14:AA15"/>
    <mergeCell ref="AB14:AG14"/>
    <mergeCell ref="AH14:AQ14"/>
    <mergeCell ref="A12:AQ12"/>
    <mergeCell ref="AB15:AG15"/>
    <mergeCell ref="AH15:AQ15"/>
    <mergeCell ref="Q13:AQ13"/>
    <mergeCell ref="Q14:X15"/>
    <mergeCell ref="S21:T21"/>
    <mergeCell ref="AH19:AP19"/>
    <mergeCell ref="K20:P20"/>
    <mergeCell ref="Q20:X20"/>
    <mergeCell ref="A1:T1"/>
    <mergeCell ref="AL1:AQ1"/>
    <mergeCell ref="C2:AO2"/>
    <mergeCell ref="U1:AK1"/>
    <mergeCell ref="AL3:AQ3"/>
    <mergeCell ref="A3:E3"/>
    <mergeCell ref="A11:G11"/>
    <mergeCell ref="H11:AQ11"/>
    <mergeCell ref="F7:K7"/>
    <mergeCell ref="L7:AQ7"/>
    <mergeCell ref="A4:AQ4"/>
    <mergeCell ref="I3:M3"/>
    <mergeCell ref="Q3:U3"/>
    <mergeCell ref="Y3:AD3"/>
    <mergeCell ref="AH3:AJ3"/>
    <mergeCell ref="F5:K6"/>
    <mergeCell ref="N5:Q5"/>
    <mergeCell ref="T5:Y5"/>
    <mergeCell ref="AB5:AE5"/>
    <mergeCell ref="A9:AQ9"/>
    <mergeCell ref="A10:G10"/>
    <mergeCell ref="H10:AQ10"/>
    <mergeCell ref="AH5:AK5"/>
    <mergeCell ref="AN5:AQ5"/>
    <mergeCell ref="A34:AQ34"/>
    <mergeCell ref="A41:AQ41"/>
    <mergeCell ref="A44:E52"/>
    <mergeCell ref="F44:J44"/>
    <mergeCell ref="K44:L44"/>
    <mergeCell ref="F47:J47"/>
    <mergeCell ref="K47:L47"/>
    <mergeCell ref="N47:O47"/>
    <mergeCell ref="F48:J50"/>
    <mergeCell ref="F45:J46"/>
    <mergeCell ref="K45:O45"/>
    <mergeCell ref="K50:O50"/>
    <mergeCell ref="O44:P44"/>
    <mergeCell ref="AN44:AQ44"/>
    <mergeCell ref="K46:O46"/>
    <mergeCell ref="AF40:AQ40"/>
    <mergeCell ref="AK35:AQ35"/>
    <mergeCell ref="K36:O36"/>
    <mergeCell ref="P36:V36"/>
    <mergeCell ref="W36:AE36"/>
    <mergeCell ref="AF36:AI37"/>
    <mergeCell ref="AK36:AP37"/>
    <mergeCell ref="AQ36:AQ37"/>
    <mergeCell ref="R47:V47"/>
    <mergeCell ref="Y47:AC47"/>
    <mergeCell ref="AF47:AK47"/>
    <mergeCell ref="Q46:W46"/>
    <mergeCell ref="X46:Y46"/>
    <mergeCell ref="Z46:AC46"/>
    <mergeCell ref="AF46:AG46"/>
    <mergeCell ref="AJ46:AK46"/>
    <mergeCell ref="Q45:V45"/>
    <mergeCell ref="W45:Y45"/>
    <mergeCell ref="Z45:AC45"/>
    <mergeCell ref="AF45:AG45"/>
    <mergeCell ref="AJ45:AK45"/>
    <mergeCell ref="AN45:AP45"/>
    <mergeCell ref="AN46:AP46"/>
    <mergeCell ref="AL39:AQ39"/>
    <mergeCell ref="AE39:AI39"/>
    <mergeCell ref="Q38:U38"/>
    <mergeCell ref="Q44:U44"/>
    <mergeCell ref="F33:M33"/>
    <mergeCell ref="A28:E33"/>
    <mergeCell ref="F28:J31"/>
    <mergeCell ref="K28:M30"/>
    <mergeCell ref="P28:W28"/>
    <mergeCell ref="Z28:AP28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N27:AA27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X44:Y44"/>
    <mergeCell ref="AB44:AD44"/>
    <mergeCell ref="AE44:AG44"/>
    <mergeCell ref="AJ44:AL44"/>
    <mergeCell ref="A43:AK43"/>
    <mergeCell ref="K38:P39"/>
    <mergeCell ref="F40:M40"/>
    <mergeCell ref="Y40:AE40"/>
    <mergeCell ref="A42:AQ42"/>
    <mergeCell ref="N40:X40"/>
    <mergeCell ref="AL43:AQ43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J36:AJ37"/>
    <mergeCell ref="K37:O37"/>
    <mergeCell ref="P37:V37"/>
    <mergeCell ref="AN49:AP49"/>
    <mergeCell ref="AL47:AP47"/>
    <mergeCell ref="AN48:AP48"/>
    <mergeCell ref="K48:O48"/>
    <mergeCell ref="Q48:W48"/>
    <mergeCell ref="X48:Y48"/>
    <mergeCell ref="AJ48:AK48"/>
    <mergeCell ref="K49:O49"/>
    <mergeCell ref="Z48:AC48"/>
    <mergeCell ref="AF48:AG48"/>
    <mergeCell ref="Q49:W49"/>
    <mergeCell ref="X49:Y49"/>
    <mergeCell ref="Z49:AC49"/>
    <mergeCell ref="AF49:AG49"/>
    <mergeCell ref="AJ49:AK49"/>
    <mergeCell ref="AN50:AP50"/>
    <mergeCell ref="X56:AP56"/>
    <mergeCell ref="R58:T58"/>
    <mergeCell ref="U58:AC58"/>
    <mergeCell ref="AD58:AF58"/>
    <mergeCell ref="K58:Q58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Z52:AC52"/>
    <mergeCell ref="AF52:AG52"/>
    <mergeCell ref="Q50:W50"/>
    <mergeCell ref="X50:Y50"/>
    <mergeCell ref="Z50:AC50"/>
    <mergeCell ref="AF50:AG50"/>
    <mergeCell ref="AJ50:AK50"/>
    <mergeCell ref="AJ52:AK52"/>
    <mergeCell ref="AN52:AP52"/>
    <mergeCell ref="M77:N77"/>
    <mergeCell ref="Q77:S77"/>
    <mergeCell ref="V77:W77"/>
    <mergeCell ref="AB69:AP69"/>
    <mergeCell ref="F70:J70"/>
    <mergeCell ref="K70:N70"/>
    <mergeCell ref="Q70:S70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  <mergeCell ref="A66:AQ66"/>
    <mergeCell ref="R61:W61"/>
    <mergeCell ref="N61:P61"/>
    <mergeCell ref="A63:AQ63"/>
    <mergeCell ref="K68:N68"/>
    <mergeCell ref="Q68:S68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A83:E86"/>
    <mergeCell ref="F83:J84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68:E79"/>
    <mergeCell ref="F68:J69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K84:M84"/>
    <mergeCell ref="K97:V97"/>
    <mergeCell ref="W96:AQ97"/>
    <mergeCell ref="W95:Y95"/>
    <mergeCell ref="Z95:AP95"/>
    <mergeCell ref="AA93:AF93"/>
    <mergeCell ref="AI93:AL93"/>
    <mergeCell ref="A88:E89"/>
    <mergeCell ref="F88:J88"/>
    <mergeCell ref="M88:O88"/>
    <mergeCell ref="R88:T88"/>
    <mergeCell ref="W88:Y88"/>
    <mergeCell ref="Z88:AB88"/>
    <mergeCell ref="F97:J97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Q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16:O116"/>
    <mergeCell ref="P116:AQ116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F110:J110"/>
    <mergeCell ref="K110:X110"/>
    <mergeCell ref="Y110:AB110"/>
    <mergeCell ref="AC110:AL110"/>
    <mergeCell ref="A113:AQ113"/>
    <mergeCell ref="A115:AQ115"/>
    <mergeCell ref="A114:AQ114"/>
    <mergeCell ref="AM110:AQ110"/>
    <mergeCell ref="F111:J111"/>
    <mergeCell ref="K111:X111"/>
    <mergeCell ref="Y111:AB111"/>
    <mergeCell ref="AC111:AQ111"/>
    <mergeCell ref="A109:E111"/>
    <mergeCell ref="A142:AQ142"/>
    <mergeCell ref="AM135:AQ135"/>
    <mergeCell ref="F136:J136"/>
    <mergeCell ref="K136:X136"/>
    <mergeCell ref="Y136:AB136"/>
    <mergeCell ref="AC136:AQ136"/>
    <mergeCell ref="A134:E136"/>
    <mergeCell ref="F134:J134"/>
    <mergeCell ref="K134:X134"/>
    <mergeCell ref="Y134:AB134"/>
    <mergeCell ref="AC134:AL134"/>
    <mergeCell ref="AM134:AQ134"/>
    <mergeCell ref="F135:J135"/>
    <mergeCell ref="K135:X135"/>
    <mergeCell ref="Y135:AB135"/>
    <mergeCell ref="AC135:AL135"/>
    <mergeCell ref="A137:AQ137"/>
    <mergeCell ref="AB140:AE140"/>
    <mergeCell ref="AF140:AN140"/>
    <mergeCell ref="A138:AQ138"/>
    <mergeCell ref="A139:AQ139"/>
    <mergeCell ref="A140:AA140"/>
    <mergeCell ref="A60:AQ60"/>
    <mergeCell ref="A57:AQ57"/>
    <mergeCell ref="A55:AQ55"/>
    <mergeCell ref="A53:AQ53"/>
    <mergeCell ref="AG58:AQ58"/>
    <mergeCell ref="A54:E54"/>
    <mergeCell ref="F54:J54"/>
    <mergeCell ref="M54:N54"/>
    <mergeCell ref="Q54:R54"/>
    <mergeCell ref="S54:V54"/>
    <mergeCell ref="Y54:AB54"/>
    <mergeCell ref="A58:J59"/>
    <mergeCell ref="K59:Q59"/>
    <mergeCell ref="R59:AB59"/>
    <mergeCell ref="AC59:AI59"/>
    <mergeCell ref="AJ59:AQ59"/>
    <mergeCell ref="AE54:AH54"/>
    <mergeCell ref="AL54:AQ54"/>
    <mergeCell ref="A56:J56"/>
    <mergeCell ref="M56:N56"/>
    <mergeCell ref="Q56:R56"/>
    <mergeCell ref="S56:W56"/>
    <mergeCell ref="F77:J77"/>
    <mergeCell ref="A132:AQ132"/>
    <mergeCell ref="I133:AQ133"/>
    <mergeCell ref="A80:AQ80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41:AQ141"/>
    <mergeCell ref="A90:AQ90"/>
    <mergeCell ref="K91:AQ91"/>
    <mergeCell ref="A98:AQ98"/>
    <mergeCell ref="A100:AH100"/>
    <mergeCell ref="A101:AQ101"/>
    <mergeCell ref="A112:AQ112"/>
    <mergeCell ref="A133:H133"/>
    <mergeCell ref="E121:X121"/>
    <mergeCell ref="F109:J109"/>
    <mergeCell ref="K109:X109"/>
    <mergeCell ref="A130:AQ130"/>
    <mergeCell ref="A117:D118"/>
    <mergeCell ref="E117:X117"/>
    <mergeCell ref="Y117:AQ117"/>
    <mergeCell ref="E118:X118"/>
    <mergeCell ref="Y118:AQ118"/>
    <mergeCell ref="Y120:AQ120"/>
    <mergeCell ref="A123:Z123"/>
    <mergeCell ref="AA123:AQ123"/>
    <mergeCell ref="Y109:AB109"/>
    <mergeCell ref="AC109:AL109"/>
    <mergeCell ref="AM109:AQ109"/>
    <mergeCell ref="AN93:AP93"/>
    <mergeCell ref="W94:Y94"/>
    <mergeCell ref="AB94:AD94"/>
    <mergeCell ref="AG94:AQ94"/>
    <mergeCell ref="F78:J78"/>
    <mergeCell ref="M78:N78"/>
    <mergeCell ref="Q78:T78"/>
    <mergeCell ref="U78:AP78"/>
    <mergeCell ref="F79:J79"/>
    <mergeCell ref="K79:AQ79"/>
    <mergeCell ref="A91:J91"/>
    <mergeCell ref="A92:E97"/>
    <mergeCell ref="F92:J92"/>
    <mergeCell ref="W92:AQ92"/>
    <mergeCell ref="F93:J94"/>
    <mergeCell ref="W93:Y93"/>
    <mergeCell ref="K92:V92"/>
    <mergeCell ref="K93:V94"/>
    <mergeCell ref="F95:J96"/>
    <mergeCell ref="K96:M96"/>
    <mergeCell ref="N96:O96"/>
    <mergeCell ref="P96:V96"/>
    <mergeCell ref="K95:V95"/>
    <mergeCell ref="AN75:AQ75"/>
    <mergeCell ref="F85:J85"/>
    <mergeCell ref="M85:O85"/>
    <mergeCell ref="R85:T85"/>
    <mergeCell ref="W85:Y85"/>
    <mergeCell ref="Z85:AB85"/>
    <mergeCell ref="AC85:AP85"/>
    <mergeCell ref="F32:M32"/>
    <mergeCell ref="P32:W32"/>
    <mergeCell ref="AB32:AF32"/>
    <mergeCell ref="AI32:AM32"/>
    <mergeCell ref="P33:Y33"/>
    <mergeCell ref="AB33:AF33"/>
    <mergeCell ref="AI33:AM33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I75:AJ75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B94:AD94">
      <formula1>중개보수요율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sqref="A1:AH1"/>
    </sheetView>
  </sheetViews>
  <sheetFormatPr defaultColWidth="2.5" defaultRowHeight="16.5"/>
  <cols>
    <col min="1" max="16384" width="2.5" style="75"/>
  </cols>
  <sheetData>
    <row r="1" spans="1:34" ht="39" customHeight="1">
      <c r="A1" s="933" t="s">
        <v>1021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5"/>
    </row>
    <row r="2" spans="1:34" ht="45" customHeight="1">
      <c r="A2" s="936" t="s">
        <v>1022</v>
      </c>
      <c r="B2" s="937"/>
      <c r="C2" s="937"/>
      <c r="D2" s="937"/>
      <c r="E2" s="937"/>
      <c r="F2" s="937"/>
      <c r="G2" s="938" t="s">
        <v>1023</v>
      </c>
      <c r="H2" s="938"/>
      <c r="I2" s="938"/>
      <c r="J2" s="939">
        <f>표준임대차계약서!O7</f>
        <v>0</v>
      </c>
      <c r="K2" s="939"/>
      <c r="L2" s="939"/>
      <c r="M2" s="939"/>
      <c r="N2" s="939"/>
      <c r="O2" s="939"/>
      <c r="P2" s="939"/>
      <c r="Q2" s="939"/>
      <c r="R2" s="938" t="s">
        <v>1024</v>
      </c>
      <c r="S2" s="938"/>
      <c r="T2" s="938"/>
      <c r="U2" s="938"/>
      <c r="V2" s="938"/>
      <c r="W2" s="940">
        <f>표준임대차계약서!O9</f>
        <v>0</v>
      </c>
      <c r="X2" s="940"/>
      <c r="Y2" s="940"/>
      <c r="Z2" s="940"/>
      <c r="AA2" s="940"/>
      <c r="AB2" s="940"/>
      <c r="AC2" s="940"/>
      <c r="AD2" s="940"/>
      <c r="AE2" s="940"/>
      <c r="AF2" s="940"/>
      <c r="AG2" s="940"/>
      <c r="AH2" s="941"/>
    </row>
    <row r="3" spans="1:34" ht="45" customHeight="1">
      <c r="A3" s="925"/>
      <c r="B3" s="926"/>
      <c r="C3" s="926"/>
      <c r="D3" s="926"/>
      <c r="E3" s="926"/>
      <c r="F3" s="926"/>
      <c r="G3" s="929" t="s">
        <v>1025</v>
      </c>
      <c r="H3" s="929"/>
      <c r="I3" s="929"/>
      <c r="J3" s="923">
        <f>표준임대차계약서!O8</f>
        <v>0</v>
      </c>
      <c r="K3" s="923"/>
      <c r="L3" s="923"/>
      <c r="M3" s="923"/>
      <c r="N3" s="923"/>
      <c r="O3" s="923"/>
      <c r="P3" s="923"/>
      <c r="Q3" s="923"/>
      <c r="R3" s="923"/>
      <c r="S3" s="923"/>
      <c r="T3" s="923"/>
      <c r="U3" s="923"/>
      <c r="V3" s="923"/>
      <c r="W3" s="923"/>
      <c r="X3" s="923"/>
      <c r="Y3" s="923"/>
      <c r="Z3" s="923"/>
      <c r="AA3" s="923"/>
      <c r="AB3" s="923"/>
      <c r="AC3" s="923"/>
      <c r="AD3" s="923"/>
      <c r="AE3" s="923"/>
      <c r="AF3" s="923"/>
      <c r="AG3" s="923"/>
      <c r="AH3" s="924"/>
    </row>
    <row r="4" spans="1:34" ht="45" customHeight="1">
      <c r="A4" s="921" t="s">
        <v>1026</v>
      </c>
      <c r="B4" s="922"/>
      <c r="C4" s="922"/>
      <c r="D4" s="922"/>
      <c r="E4" s="922"/>
      <c r="F4" s="922"/>
      <c r="G4" s="923">
        <f>표준임대차계약서!J34</f>
        <v>0</v>
      </c>
      <c r="H4" s="923"/>
      <c r="I4" s="923"/>
      <c r="J4" s="923"/>
      <c r="K4" s="923"/>
      <c r="L4" s="923"/>
      <c r="M4" s="923"/>
      <c r="N4" s="923"/>
      <c r="O4" s="923"/>
      <c r="P4" s="923"/>
      <c r="Q4" s="923"/>
      <c r="R4" s="923"/>
      <c r="S4" s="923"/>
      <c r="T4" s="923"/>
      <c r="U4" s="923"/>
      <c r="V4" s="923"/>
      <c r="W4" s="923"/>
      <c r="X4" s="923"/>
      <c r="Y4" s="923"/>
      <c r="Z4" s="923"/>
      <c r="AA4" s="923"/>
      <c r="AB4" s="923"/>
      <c r="AC4" s="923"/>
      <c r="AD4" s="923"/>
      <c r="AE4" s="923"/>
      <c r="AF4" s="923"/>
      <c r="AG4" s="923"/>
      <c r="AH4" s="924"/>
    </row>
    <row r="5" spans="1:34" ht="37.5" customHeight="1">
      <c r="A5" s="925" t="s">
        <v>1027</v>
      </c>
      <c r="B5" s="926"/>
      <c r="C5" s="926"/>
      <c r="D5" s="926"/>
      <c r="E5" s="926"/>
      <c r="F5" s="926"/>
      <c r="G5" s="912" t="s">
        <v>1028</v>
      </c>
      <c r="H5" s="912"/>
      <c r="I5" s="912"/>
      <c r="J5" s="258" t="s">
        <v>1029</v>
      </c>
      <c r="K5" s="259"/>
      <c r="L5" s="260" t="s">
        <v>1030</v>
      </c>
      <c r="M5" s="927" t="s">
        <v>1031</v>
      </c>
      <c r="N5" s="927"/>
      <c r="O5" s="927"/>
      <c r="P5" s="927"/>
      <c r="Q5" s="927"/>
      <c r="R5" s="927"/>
      <c r="S5" s="927"/>
      <c r="T5" s="927"/>
      <c r="U5" s="928"/>
      <c r="V5" s="904"/>
      <c r="W5" s="904"/>
      <c r="X5" s="904"/>
      <c r="Y5" s="904"/>
      <c r="Z5" s="904"/>
      <c r="AA5" s="261" t="s">
        <v>1032</v>
      </c>
      <c r="AB5" s="904"/>
      <c r="AC5" s="904"/>
      <c r="AD5" s="904"/>
      <c r="AE5" s="904"/>
      <c r="AF5" s="904"/>
      <c r="AG5" s="904"/>
      <c r="AH5" s="905"/>
    </row>
    <row r="6" spans="1:34" ht="37.5" customHeight="1">
      <c r="A6" s="925"/>
      <c r="B6" s="926"/>
      <c r="C6" s="926"/>
      <c r="D6" s="926"/>
      <c r="E6" s="926"/>
      <c r="F6" s="926"/>
      <c r="G6" s="929" t="s">
        <v>1033</v>
      </c>
      <c r="H6" s="929"/>
      <c r="I6" s="929"/>
      <c r="J6" s="930" t="s">
        <v>818</v>
      </c>
      <c r="K6" s="931"/>
      <c r="L6" s="932" t="s">
        <v>819</v>
      </c>
      <c r="M6" s="929" t="s">
        <v>1034</v>
      </c>
      <c r="N6" s="929"/>
      <c r="O6" s="929"/>
      <c r="P6" s="929"/>
      <c r="Q6" s="929"/>
      <c r="R6" s="929"/>
      <c r="S6" s="929"/>
      <c r="T6" s="929"/>
      <c r="U6" s="928">
        <f>표준임대차계약서!F60</f>
        <v>0</v>
      </c>
      <c r="V6" s="904"/>
      <c r="W6" s="904"/>
      <c r="X6" s="904"/>
      <c r="Y6" s="904"/>
      <c r="Z6" s="904"/>
      <c r="AA6" s="261" t="s">
        <v>1032</v>
      </c>
      <c r="AB6" s="904">
        <f>표준임대차계약서!Q60</f>
        <v>0</v>
      </c>
      <c r="AC6" s="904"/>
      <c r="AD6" s="904"/>
      <c r="AE6" s="904"/>
      <c r="AF6" s="904"/>
      <c r="AG6" s="904"/>
      <c r="AH6" s="905"/>
    </row>
    <row r="7" spans="1:34" ht="37.5" customHeight="1">
      <c r="A7" s="925"/>
      <c r="B7" s="926"/>
      <c r="C7" s="926"/>
      <c r="D7" s="926"/>
      <c r="E7" s="926"/>
      <c r="F7" s="926"/>
      <c r="G7" s="929"/>
      <c r="H7" s="929"/>
      <c r="I7" s="929"/>
      <c r="J7" s="930"/>
      <c r="K7" s="931"/>
      <c r="L7" s="932"/>
      <c r="M7" s="929" t="s">
        <v>1035</v>
      </c>
      <c r="N7" s="929"/>
      <c r="O7" s="929"/>
      <c r="P7" s="929"/>
      <c r="Q7" s="929"/>
      <c r="R7" s="929"/>
      <c r="S7" s="929"/>
      <c r="T7" s="929"/>
      <c r="U7" s="928"/>
      <c r="V7" s="904"/>
      <c r="W7" s="904"/>
      <c r="X7" s="904"/>
      <c r="Y7" s="904"/>
      <c r="Z7" s="904"/>
      <c r="AA7" s="261" t="s">
        <v>1032</v>
      </c>
      <c r="AB7" s="904"/>
      <c r="AC7" s="904"/>
      <c r="AD7" s="904"/>
      <c r="AE7" s="904"/>
      <c r="AF7" s="904"/>
      <c r="AG7" s="904"/>
      <c r="AH7" s="905"/>
    </row>
    <row r="8" spans="1:34" ht="37.5" customHeight="1">
      <c r="A8" s="925"/>
      <c r="B8" s="926"/>
      <c r="C8" s="926"/>
      <c r="D8" s="926"/>
      <c r="E8" s="926"/>
      <c r="F8" s="926"/>
      <c r="G8" s="912" t="s">
        <v>1036</v>
      </c>
      <c r="H8" s="912"/>
      <c r="I8" s="912"/>
      <c r="J8" s="258" t="s">
        <v>1037</v>
      </c>
      <c r="K8" s="259"/>
      <c r="L8" s="260" t="s">
        <v>1038</v>
      </c>
      <c r="M8" s="913"/>
      <c r="N8" s="913"/>
      <c r="O8" s="913"/>
      <c r="P8" s="913"/>
      <c r="Q8" s="913"/>
      <c r="R8" s="913"/>
      <c r="S8" s="913"/>
      <c r="T8" s="913"/>
      <c r="U8" s="913"/>
      <c r="V8" s="913"/>
      <c r="W8" s="913"/>
      <c r="X8" s="913"/>
      <c r="Y8" s="913"/>
      <c r="Z8" s="913"/>
      <c r="AA8" s="913"/>
      <c r="AB8" s="913"/>
      <c r="AC8" s="913"/>
      <c r="AD8" s="913"/>
      <c r="AE8" s="913"/>
      <c r="AF8" s="913"/>
      <c r="AG8" s="913"/>
      <c r="AH8" s="914"/>
    </row>
    <row r="9" spans="1:34" ht="37.5" customHeight="1">
      <c r="A9" s="925"/>
      <c r="B9" s="926"/>
      <c r="C9" s="926"/>
      <c r="D9" s="926"/>
      <c r="E9" s="926"/>
      <c r="F9" s="926"/>
      <c r="G9" s="912" t="s">
        <v>1039</v>
      </c>
      <c r="H9" s="912"/>
      <c r="I9" s="912"/>
      <c r="J9" s="258" t="s">
        <v>1037</v>
      </c>
      <c r="K9" s="259"/>
      <c r="L9" s="260" t="s">
        <v>1038</v>
      </c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  <c r="X9" s="913"/>
      <c r="Y9" s="913"/>
      <c r="Z9" s="913"/>
      <c r="AA9" s="913"/>
      <c r="AB9" s="913"/>
      <c r="AC9" s="913"/>
      <c r="AD9" s="913"/>
      <c r="AE9" s="913"/>
      <c r="AF9" s="913"/>
      <c r="AG9" s="913"/>
      <c r="AH9" s="914"/>
    </row>
    <row r="10" spans="1:34" ht="84" customHeight="1">
      <c r="A10" s="915" t="s">
        <v>1040</v>
      </c>
      <c r="B10" s="916"/>
      <c r="C10" s="916"/>
      <c r="D10" s="916"/>
      <c r="E10" s="916"/>
      <c r="F10" s="916"/>
      <c r="G10" s="916"/>
      <c r="H10" s="916"/>
      <c r="I10" s="916"/>
      <c r="J10" s="916"/>
      <c r="K10" s="916"/>
      <c r="L10" s="916"/>
      <c r="M10" s="916"/>
      <c r="N10" s="916"/>
      <c r="O10" s="916"/>
      <c r="P10" s="916"/>
      <c r="Q10" s="916"/>
      <c r="R10" s="916"/>
      <c r="S10" s="916"/>
      <c r="T10" s="916"/>
      <c r="U10" s="916"/>
      <c r="V10" s="916"/>
      <c r="W10" s="916"/>
      <c r="X10" s="916"/>
      <c r="Y10" s="916"/>
      <c r="Z10" s="916"/>
      <c r="AA10" s="916"/>
      <c r="AB10" s="916"/>
      <c r="AC10" s="916"/>
      <c r="AD10" s="916"/>
      <c r="AE10" s="916"/>
      <c r="AF10" s="916"/>
      <c r="AG10" s="916"/>
      <c r="AH10" s="917"/>
    </row>
    <row r="11" spans="1:34" ht="136.5" customHeight="1">
      <c r="A11" s="918" t="s">
        <v>1041</v>
      </c>
      <c r="B11" s="919"/>
      <c r="C11" s="919"/>
      <c r="D11" s="919"/>
      <c r="E11" s="919"/>
      <c r="F11" s="919"/>
      <c r="G11" s="919"/>
      <c r="H11" s="919"/>
      <c r="I11" s="919"/>
      <c r="J11" s="919"/>
      <c r="K11" s="919"/>
      <c r="L11" s="919"/>
      <c r="M11" s="919"/>
      <c r="N11" s="919"/>
      <c r="O11" s="919"/>
      <c r="P11" s="919"/>
      <c r="Q11" s="919"/>
      <c r="R11" s="919"/>
      <c r="S11" s="919"/>
      <c r="T11" s="919"/>
      <c r="U11" s="919"/>
      <c r="V11" s="919"/>
      <c r="W11" s="919"/>
      <c r="X11" s="919"/>
      <c r="Y11" s="919"/>
      <c r="Z11" s="919"/>
      <c r="AA11" s="919"/>
      <c r="AB11" s="919"/>
      <c r="AC11" s="919"/>
      <c r="AD11" s="919"/>
      <c r="AE11" s="919"/>
      <c r="AF11" s="919"/>
      <c r="AG11" s="919"/>
      <c r="AH11" s="920"/>
    </row>
    <row r="12" spans="1:34" ht="32.25" customHeight="1">
      <c r="A12" s="262"/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4"/>
      <c r="X12" s="264"/>
      <c r="Y12" s="264"/>
      <c r="Z12" s="906">
        <f>표준임대차계약서!AN5</f>
        <v>0</v>
      </c>
      <c r="AA12" s="906"/>
      <c r="AB12" s="906"/>
      <c r="AC12" s="906"/>
      <c r="AD12" s="906"/>
      <c r="AE12" s="906"/>
      <c r="AF12" s="906"/>
      <c r="AG12" s="264"/>
      <c r="AH12" s="265"/>
    </row>
    <row r="13" spans="1:34" ht="55.5" customHeight="1">
      <c r="A13" s="907" t="s">
        <v>1042</v>
      </c>
      <c r="B13" s="908"/>
      <c r="C13" s="908"/>
      <c r="D13" s="908"/>
      <c r="E13" s="908"/>
      <c r="F13" s="908"/>
      <c r="G13" s="908"/>
      <c r="H13" s="908"/>
      <c r="I13" s="908"/>
      <c r="J13" s="908"/>
      <c r="K13" s="908"/>
      <c r="L13" s="908"/>
      <c r="M13" s="908"/>
      <c r="N13" s="909">
        <f>표준임대차계약서!O7</f>
        <v>0</v>
      </c>
      <c r="O13" s="909"/>
      <c r="P13" s="909"/>
      <c r="Q13" s="909"/>
      <c r="R13" s="909"/>
      <c r="S13" s="909"/>
      <c r="T13" s="909"/>
      <c r="U13" s="909"/>
      <c r="V13" s="909"/>
      <c r="W13" s="909"/>
      <c r="X13" s="909"/>
      <c r="Y13" s="909"/>
      <c r="Z13" s="910" t="s">
        <v>1043</v>
      </c>
      <c r="AA13" s="911"/>
      <c r="AB13" s="911"/>
      <c r="AC13" s="911"/>
      <c r="AD13" s="911"/>
      <c r="AE13" s="911"/>
      <c r="AF13" s="911"/>
      <c r="AG13" s="264"/>
      <c r="AH13" s="265"/>
    </row>
    <row r="14" spans="1:34">
      <c r="A14" s="262"/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4"/>
      <c r="AH14" s="265"/>
    </row>
    <row r="15" spans="1:34">
      <c r="A15" s="266"/>
      <c r="B15" s="267"/>
      <c r="C15" s="267"/>
      <c r="D15" s="267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7"/>
      <c r="AH15" s="269"/>
    </row>
    <row r="24" spans="1:32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</row>
    <row r="25" spans="1:32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</row>
    <row r="26" spans="1:32">
      <c r="A26" s="270"/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</row>
    <row r="27" spans="1:32">
      <c r="A27" s="270"/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</row>
    <row r="28" spans="1:32">
      <c r="A28" s="270"/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</row>
    <row r="29" spans="1:32">
      <c r="A29" s="270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</row>
    <row r="30" spans="1:32">
      <c r="A30" s="270"/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</row>
    <row r="31" spans="1:32">
      <c r="A31" s="270"/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</row>
    <row r="32" spans="1:3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</row>
    <row r="33" spans="1:3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</row>
    <row r="34" spans="1:32">
      <c r="A34" s="270"/>
      <c r="B34" s="270"/>
      <c r="C34" s="270"/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</row>
    <row r="35" spans="1:32">
      <c r="A35" s="270"/>
      <c r="B35" s="270"/>
      <c r="C35" s="270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qref="K8:K9 K5">
      <formula1>체크박스</formula1>
    </dataValidation>
    <dataValidation type="list" allowBlank="1" showInputMessage="1" showErrorMessage="1" sqref="K6:K7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942"/>
      <c r="B3" s="942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  <c r="T3" s="942"/>
      <c r="U3" s="942"/>
      <c r="V3" s="942"/>
      <c r="W3" s="942"/>
      <c r="X3" s="942"/>
      <c r="Y3" s="942"/>
      <c r="Z3" s="942"/>
      <c r="AA3" s="942"/>
      <c r="AB3" s="942"/>
      <c r="AC3" s="942"/>
      <c r="AD3" s="942"/>
      <c r="AE3" s="942"/>
      <c r="AF3" s="942"/>
      <c r="AG3" s="942"/>
      <c r="AH3" s="942"/>
      <c r="AI3" s="942"/>
      <c r="AJ3" s="942"/>
    </row>
    <row r="4" spans="1:44" ht="37.5" customHeight="1" thickTop="1">
      <c r="A4" s="55"/>
      <c r="B4" s="965" t="s">
        <v>516</v>
      </c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5"/>
      <c r="P4" s="965"/>
      <c r="Q4" s="965"/>
      <c r="R4" s="965"/>
      <c r="S4" s="965"/>
      <c r="T4" s="965"/>
      <c r="U4" s="965"/>
      <c r="V4" s="965"/>
      <c r="W4" s="965"/>
      <c r="X4" s="965"/>
      <c r="Y4" s="965"/>
      <c r="Z4" s="965"/>
      <c r="AA4" s="965"/>
      <c r="AB4" s="965"/>
      <c r="AC4" s="965"/>
      <c r="AD4" s="965"/>
      <c r="AE4" s="965"/>
      <c r="AF4" s="965"/>
      <c r="AG4" s="965"/>
      <c r="AH4" s="965"/>
      <c r="AI4" s="965"/>
      <c r="AJ4" s="56"/>
    </row>
    <row r="5" spans="1:44" ht="25.5" customHeight="1">
      <c r="A5" s="57"/>
      <c r="B5" s="966">
        <f>표준임대차계약서!O11</f>
        <v>0</v>
      </c>
      <c r="C5" s="966"/>
      <c r="D5" s="966"/>
      <c r="E5" s="966"/>
      <c r="F5" s="966"/>
      <c r="G5" s="966"/>
      <c r="H5" s="966"/>
      <c r="I5" s="966"/>
      <c r="J5" s="966"/>
      <c r="K5" s="966"/>
      <c r="L5" s="966"/>
      <c r="M5" s="966"/>
      <c r="N5" s="966"/>
      <c r="O5" s="966"/>
      <c r="P5" s="966"/>
      <c r="Q5" s="966"/>
      <c r="R5" s="966"/>
      <c r="S5" s="966"/>
      <c r="T5" s="966"/>
      <c r="U5" s="966"/>
      <c r="V5" s="966"/>
      <c r="W5" s="966"/>
      <c r="X5" s="966"/>
      <c r="Y5" s="966"/>
      <c r="Z5" s="966"/>
      <c r="AA5" s="966"/>
      <c r="AB5" s="966"/>
      <c r="AC5" s="966"/>
      <c r="AD5" s="966"/>
      <c r="AE5" s="966"/>
      <c r="AF5" s="966"/>
      <c r="AG5" s="963" t="s">
        <v>517</v>
      </c>
      <c r="AH5" s="963"/>
      <c r="AI5" s="963"/>
      <c r="AJ5" s="58"/>
    </row>
    <row r="6" spans="1:44" ht="30" customHeight="1">
      <c r="A6" s="57"/>
      <c r="B6" s="964" t="str">
        <f>"一金"&amp;NUMBERSTRING(B7,1)&amp;"원정"</f>
        <v>一金영원정</v>
      </c>
      <c r="C6" s="964"/>
      <c r="D6" s="964"/>
      <c r="E6" s="964"/>
      <c r="F6" s="964"/>
      <c r="G6" s="964"/>
      <c r="H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59"/>
    </row>
    <row r="7" spans="1:44" ht="30" customHeight="1">
      <c r="A7" s="60"/>
      <c r="B7" s="967">
        <f>표준임대차계약서!S63</f>
        <v>0</v>
      </c>
      <c r="C7" s="967"/>
      <c r="D7" s="967"/>
      <c r="E7" s="967"/>
      <c r="F7" s="967"/>
      <c r="G7" s="967"/>
      <c r="H7" s="967"/>
      <c r="I7" s="967"/>
      <c r="J7" s="967"/>
      <c r="K7" s="967"/>
      <c r="L7" s="967"/>
      <c r="M7" s="967"/>
      <c r="N7" s="967"/>
      <c r="O7" s="967"/>
      <c r="P7" s="967"/>
      <c r="Q7" s="967"/>
      <c r="R7" s="967"/>
      <c r="S7" s="967"/>
      <c r="T7" s="967"/>
      <c r="U7" s="967"/>
      <c r="V7" s="967"/>
      <c r="W7" s="967"/>
      <c r="X7" s="967"/>
      <c r="Y7" s="967"/>
      <c r="Z7" s="967"/>
      <c r="AA7" s="967"/>
      <c r="AB7" s="967"/>
      <c r="AC7" s="967"/>
      <c r="AD7" s="967"/>
      <c r="AE7" s="967"/>
      <c r="AF7" s="967"/>
      <c r="AG7" s="967"/>
      <c r="AH7" s="967"/>
      <c r="AI7" s="967"/>
      <c r="AJ7" s="59"/>
    </row>
    <row r="8" spans="1:44" ht="18.75" customHeight="1">
      <c r="A8" s="57"/>
      <c r="B8" s="954" t="s">
        <v>518</v>
      </c>
      <c r="C8" s="954"/>
      <c r="D8" s="954"/>
      <c r="E8" s="954"/>
      <c r="F8" s="954"/>
      <c r="G8" s="954"/>
      <c r="H8" s="954"/>
      <c r="I8" s="954"/>
      <c r="J8" s="954"/>
      <c r="K8" s="954"/>
      <c r="L8" s="954"/>
      <c r="M8" s="954"/>
      <c r="N8" s="954"/>
      <c r="O8" s="954"/>
      <c r="P8" s="954"/>
      <c r="Q8" s="954"/>
      <c r="R8" s="954"/>
      <c r="S8" s="954"/>
      <c r="T8" s="954"/>
      <c r="U8" s="954"/>
      <c r="V8" s="954"/>
      <c r="W8" s="954"/>
      <c r="X8" s="954"/>
      <c r="Y8" s="954"/>
      <c r="Z8" s="954"/>
      <c r="AA8" s="954"/>
      <c r="AB8" s="954"/>
      <c r="AC8" s="954"/>
      <c r="AD8" s="954"/>
      <c r="AE8" s="954"/>
      <c r="AF8" s="954"/>
      <c r="AG8" s="954"/>
      <c r="AH8" s="954"/>
      <c r="AI8" s="954"/>
      <c r="AJ8" s="58"/>
      <c r="AR8" s="13"/>
    </row>
    <row r="9" spans="1:44" ht="37.5" customHeight="1">
      <c r="A9" s="57"/>
      <c r="B9" s="957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57"/>
      <c r="D9" s="957"/>
      <c r="E9" s="957"/>
      <c r="F9" s="957"/>
      <c r="G9" s="957"/>
      <c r="H9" s="957"/>
      <c r="I9" s="957"/>
      <c r="J9" s="957"/>
      <c r="K9" s="957"/>
      <c r="L9" s="957"/>
      <c r="M9" s="957"/>
      <c r="N9" s="957"/>
      <c r="O9" s="957"/>
      <c r="P9" s="957"/>
      <c r="Q9" s="957"/>
      <c r="R9" s="957"/>
      <c r="S9" s="957"/>
      <c r="T9" s="957"/>
      <c r="U9" s="957"/>
      <c r="V9" s="957"/>
      <c r="W9" s="957"/>
      <c r="X9" s="957"/>
      <c r="Y9" s="957"/>
      <c r="Z9" s="957"/>
      <c r="AA9" s="957"/>
      <c r="AB9" s="957"/>
      <c r="AC9" s="957"/>
      <c r="AD9" s="957"/>
      <c r="AE9" s="957"/>
      <c r="AF9" s="957"/>
      <c r="AG9" s="957"/>
      <c r="AH9" s="957"/>
      <c r="AI9" s="957"/>
      <c r="AJ9" s="58"/>
    </row>
    <row r="10" spans="1:44" ht="52.5" customHeight="1">
      <c r="A10" s="57"/>
      <c r="B10" s="958" t="s">
        <v>619</v>
      </c>
      <c r="C10" s="958"/>
      <c r="D10" s="958"/>
      <c r="E10" s="958"/>
      <c r="F10" s="958"/>
      <c r="G10" s="958"/>
      <c r="H10" s="958"/>
      <c r="I10" s="958"/>
      <c r="J10" s="958"/>
      <c r="K10" s="958"/>
      <c r="L10" s="958"/>
      <c r="M10" s="958"/>
      <c r="N10" s="958"/>
      <c r="O10" s="958"/>
      <c r="P10" s="958"/>
      <c r="Q10" s="958"/>
      <c r="R10" s="958"/>
      <c r="S10" s="958"/>
      <c r="T10" s="958"/>
      <c r="U10" s="958"/>
      <c r="V10" s="958"/>
      <c r="W10" s="958"/>
      <c r="X10" s="958"/>
      <c r="Y10" s="958"/>
      <c r="Z10" s="958"/>
      <c r="AA10" s="958"/>
      <c r="AB10" s="958"/>
      <c r="AC10" s="958"/>
      <c r="AD10" s="958"/>
      <c r="AE10" s="958"/>
      <c r="AF10" s="958"/>
      <c r="AG10" s="958"/>
      <c r="AH10" s="958"/>
      <c r="AI10" s="958"/>
      <c r="AJ10" s="58"/>
    </row>
    <row r="11" spans="1:44">
      <c r="A11" s="57"/>
      <c r="B11" s="951" t="s">
        <v>519</v>
      </c>
      <c r="C11" s="951"/>
      <c r="D11" s="951"/>
      <c r="E11" s="951"/>
      <c r="F11" s="951"/>
      <c r="G11" s="2"/>
      <c r="H11" s="959">
        <f ca="1">TODAY()</f>
        <v>44581</v>
      </c>
      <c r="I11" s="959"/>
      <c r="J11" s="959"/>
      <c r="K11" s="959"/>
      <c r="L11" s="959"/>
      <c r="M11" s="959"/>
      <c r="N11" s="959"/>
      <c r="O11" s="959"/>
      <c r="P11" s="959"/>
      <c r="Q11" s="959"/>
      <c r="R11" s="944"/>
      <c r="S11" s="944"/>
      <c r="T11" s="944"/>
      <c r="U11" s="944"/>
      <c r="V11" s="944"/>
      <c r="W11" s="944"/>
      <c r="X11" s="944"/>
      <c r="Y11" s="944"/>
      <c r="Z11" s="944"/>
      <c r="AA11" s="944"/>
      <c r="AB11" s="944"/>
      <c r="AC11" s="944"/>
      <c r="AD11" s="944"/>
      <c r="AE11" s="944"/>
      <c r="AF11" s="944"/>
      <c r="AG11" s="944"/>
      <c r="AH11" s="944"/>
      <c r="AI11" s="944"/>
      <c r="AJ11" s="58"/>
    </row>
    <row r="12" spans="1:44" ht="33.75" customHeight="1">
      <c r="A12" s="57"/>
      <c r="B12" s="947" t="s">
        <v>520</v>
      </c>
      <c r="C12" s="947"/>
      <c r="D12" s="947"/>
      <c r="E12" s="947"/>
      <c r="F12" s="947"/>
      <c r="G12" s="61"/>
      <c r="H12" s="960">
        <f>표준임대차계약서!O8</f>
        <v>0</v>
      </c>
      <c r="I12" s="960"/>
      <c r="J12" s="960"/>
      <c r="K12" s="960"/>
      <c r="L12" s="960"/>
      <c r="M12" s="960"/>
      <c r="N12" s="960"/>
      <c r="O12" s="960"/>
      <c r="P12" s="960"/>
      <c r="Q12" s="960"/>
      <c r="R12" s="960"/>
      <c r="S12" s="960"/>
      <c r="T12" s="960"/>
      <c r="U12" s="960"/>
      <c r="V12" s="960"/>
      <c r="W12" s="960"/>
      <c r="X12" s="960"/>
      <c r="Y12" s="960"/>
      <c r="Z12" s="960"/>
      <c r="AA12" s="960"/>
      <c r="AB12" s="960"/>
      <c r="AC12" s="960"/>
      <c r="AD12" s="960"/>
      <c r="AE12" s="960"/>
      <c r="AF12" s="960"/>
      <c r="AG12" s="960"/>
      <c r="AH12" s="960"/>
      <c r="AI12" s="960"/>
      <c r="AJ12" s="58"/>
    </row>
    <row r="13" spans="1:44" ht="18" customHeight="1">
      <c r="A13" s="57"/>
      <c r="B13" s="947" t="s">
        <v>521</v>
      </c>
      <c r="C13" s="947"/>
      <c r="D13" s="947"/>
      <c r="E13" s="947"/>
      <c r="F13" s="947"/>
      <c r="G13" s="61"/>
      <c r="H13" s="960">
        <f>표준임대차계약서!O7</f>
        <v>0</v>
      </c>
      <c r="I13" s="960"/>
      <c r="J13" s="960"/>
      <c r="K13" s="960"/>
      <c r="L13" s="960"/>
      <c r="M13" s="960"/>
      <c r="N13" s="960"/>
      <c r="O13" s="960"/>
      <c r="P13" s="960"/>
      <c r="Q13" s="960"/>
      <c r="R13" s="960"/>
      <c r="S13" s="960"/>
      <c r="T13" s="960"/>
      <c r="U13" s="960"/>
      <c r="V13" s="960"/>
      <c r="W13" s="960"/>
      <c r="X13" s="960"/>
      <c r="Y13" s="960"/>
      <c r="Z13" s="960"/>
      <c r="AA13" s="960"/>
      <c r="AB13" s="960"/>
      <c r="AC13" s="960"/>
      <c r="AD13" s="960"/>
      <c r="AE13" s="960"/>
      <c r="AF13" s="960"/>
      <c r="AG13" s="944" t="s">
        <v>522</v>
      </c>
      <c r="AH13" s="944"/>
      <c r="AI13" s="944"/>
      <c r="AJ13" s="58"/>
    </row>
    <row r="14" spans="1:44" ht="18" customHeight="1" thickBot="1">
      <c r="A14" s="62"/>
      <c r="B14" s="956"/>
      <c r="C14" s="956"/>
      <c r="D14" s="956"/>
      <c r="E14" s="956"/>
      <c r="F14" s="956"/>
      <c r="G14" s="956"/>
      <c r="H14" s="956"/>
      <c r="I14" s="956"/>
      <c r="J14" s="956"/>
      <c r="K14" s="956"/>
      <c r="L14" s="956"/>
      <c r="M14" s="956"/>
      <c r="N14" s="956"/>
      <c r="O14" s="956"/>
      <c r="P14" s="956"/>
      <c r="Q14" s="956"/>
      <c r="R14" s="956"/>
      <c r="S14" s="956"/>
      <c r="T14" s="956"/>
      <c r="U14" s="956"/>
      <c r="V14" s="956"/>
      <c r="W14" s="956"/>
      <c r="X14" s="956"/>
      <c r="Y14" s="956"/>
      <c r="Z14" s="956"/>
      <c r="AA14" s="956"/>
      <c r="AB14" s="956"/>
      <c r="AC14" s="956"/>
      <c r="AD14" s="956"/>
      <c r="AE14" s="956"/>
      <c r="AF14" s="956"/>
      <c r="AG14" s="956"/>
      <c r="AH14" s="956"/>
      <c r="AI14" s="956"/>
      <c r="AJ14" s="63"/>
    </row>
    <row r="15" spans="1:44" ht="22.5" customHeight="1" thickTop="1">
      <c r="A15" s="946"/>
      <c r="B15" s="946"/>
      <c r="C15" s="946"/>
      <c r="D15" s="946"/>
      <c r="E15" s="946"/>
      <c r="F15" s="946"/>
      <c r="G15" s="946"/>
      <c r="H15" s="946"/>
      <c r="I15" s="946"/>
      <c r="J15" s="946"/>
      <c r="K15" s="946"/>
      <c r="L15" s="946"/>
      <c r="M15" s="946"/>
      <c r="N15" s="946"/>
      <c r="O15" s="946"/>
      <c r="P15" s="946"/>
      <c r="Q15" s="946"/>
      <c r="R15" s="946"/>
      <c r="S15" s="946"/>
      <c r="T15" s="946"/>
      <c r="U15" s="946"/>
      <c r="V15" s="946"/>
      <c r="W15" s="946"/>
      <c r="X15" s="946"/>
      <c r="Y15" s="946"/>
      <c r="Z15" s="946"/>
      <c r="AA15" s="946"/>
      <c r="AB15" s="946"/>
      <c r="AC15" s="946"/>
      <c r="AD15" s="946"/>
      <c r="AE15" s="946"/>
      <c r="AF15" s="946"/>
      <c r="AG15" s="946"/>
      <c r="AH15" s="946"/>
      <c r="AI15" s="946"/>
      <c r="AJ15" s="946"/>
    </row>
    <row r="16" spans="1:44" ht="22.5" customHeight="1" thickBot="1">
      <c r="A16" s="945"/>
      <c r="B16" s="945"/>
      <c r="C16" s="945"/>
      <c r="D16" s="945"/>
      <c r="E16" s="945"/>
      <c r="F16" s="945"/>
      <c r="G16" s="945"/>
      <c r="H16" s="945"/>
      <c r="I16" s="945"/>
      <c r="J16" s="945"/>
      <c r="K16" s="945"/>
      <c r="L16" s="945"/>
      <c r="M16" s="945"/>
      <c r="N16" s="945"/>
      <c r="O16" s="945"/>
      <c r="P16" s="945"/>
      <c r="Q16" s="945"/>
      <c r="R16" s="945"/>
      <c r="S16" s="945"/>
      <c r="T16" s="945"/>
      <c r="U16" s="945"/>
      <c r="V16" s="945"/>
      <c r="W16" s="945"/>
      <c r="X16" s="945"/>
      <c r="Y16" s="945"/>
      <c r="Z16" s="945"/>
      <c r="AA16" s="945"/>
      <c r="AB16" s="945"/>
      <c r="AC16" s="945"/>
      <c r="AD16" s="945"/>
      <c r="AE16" s="945"/>
      <c r="AF16" s="945"/>
      <c r="AG16" s="945"/>
      <c r="AH16" s="945"/>
      <c r="AI16" s="945"/>
      <c r="AJ16" s="945"/>
    </row>
    <row r="17" spans="1:36" ht="37.5" customHeight="1" thickTop="1">
      <c r="A17" s="55"/>
      <c r="B17" s="961" t="str">
        <f>B4</f>
        <v>영   수   증</v>
      </c>
      <c r="C17" s="961"/>
      <c r="D17" s="961"/>
      <c r="E17" s="961"/>
      <c r="F17" s="961"/>
      <c r="G17" s="961"/>
      <c r="H17" s="961"/>
      <c r="I17" s="961"/>
      <c r="J17" s="961"/>
      <c r="K17" s="961"/>
      <c r="L17" s="961"/>
      <c r="M17" s="961"/>
      <c r="N17" s="961"/>
      <c r="O17" s="961"/>
      <c r="P17" s="961"/>
      <c r="Q17" s="961"/>
      <c r="R17" s="961"/>
      <c r="S17" s="961"/>
      <c r="T17" s="961"/>
      <c r="U17" s="961"/>
      <c r="V17" s="961"/>
      <c r="W17" s="961"/>
      <c r="X17" s="961"/>
      <c r="Y17" s="961"/>
      <c r="Z17" s="961"/>
      <c r="AA17" s="961"/>
      <c r="AB17" s="961"/>
      <c r="AC17" s="961"/>
      <c r="AD17" s="961"/>
      <c r="AE17" s="961"/>
      <c r="AF17" s="961"/>
      <c r="AG17" s="961"/>
      <c r="AH17" s="961"/>
      <c r="AI17" s="961"/>
      <c r="AJ17" s="56"/>
    </row>
    <row r="18" spans="1:36" ht="25.5" customHeight="1">
      <c r="A18" s="57"/>
      <c r="B18" s="962">
        <f>B5</f>
        <v>0</v>
      </c>
      <c r="C18" s="962"/>
      <c r="D18" s="962"/>
      <c r="E18" s="962"/>
      <c r="F18" s="962"/>
      <c r="G18" s="962"/>
      <c r="H18" s="962"/>
      <c r="I18" s="962"/>
      <c r="J18" s="962"/>
      <c r="K18" s="962"/>
      <c r="L18" s="962"/>
      <c r="M18" s="962"/>
      <c r="N18" s="962"/>
      <c r="O18" s="962"/>
      <c r="P18" s="962"/>
      <c r="Q18" s="962"/>
      <c r="R18" s="962"/>
      <c r="S18" s="962"/>
      <c r="T18" s="962"/>
      <c r="U18" s="962"/>
      <c r="V18" s="962"/>
      <c r="W18" s="962"/>
      <c r="X18" s="962"/>
      <c r="Y18" s="962"/>
      <c r="Z18" s="962"/>
      <c r="AA18" s="962"/>
      <c r="AB18" s="962"/>
      <c r="AC18" s="962"/>
      <c r="AD18" s="962"/>
      <c r="AE18" s="962"/>
      <c r="AF18" s="962"/>
      <c r="AG18" s="963" t="s">
        <v>523</v>
      </c>
      <c r="AH18" s="963"/>
      <c r="AI18" s="963"/>
      <c r="AJ18" s="58"/>
    </row>
    <row r="19" spans="1:36" ht="30" customHeight="1">
      <c r="A19" s="57"/>
      <c r="B19" s="964" t="str">
        <f>B6</f>
        <v>一金영원정</v>
      </c>
      <c r="C19" s="964"/>
      <c r="D19" s="964"/>
      <c r="E19" s="964"/>
      <c r="F19" s="964"/>
      <c r="G19" s="964"/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4"/>
      <c r="S19" s="964"/>
      <c r="T19" s="964"/>
      <c r="U19" s="964"/>
      <c r="V19" s="964"/>
      <c r="W19" s="964"/>
      <c r="X19" s="964"/>
      <c r="Y19" s="964"/>
      <c r="Z19" s="964"/>
      <c r="AA19" s="964"/>
      <c r="AB19" s="964"/>
      <c r="AC19" s="964"/>
      <c r="AD19" s="964"/>
      <c r="AE19" s="964"/>
      <c r="AF19" s="964"/>
      <c r="AG19" s="964"/>
      <c r="AH19" s="964"/>
      <c r="AI19" s="964"/>
      <c r="AJ19" s="59"/>
    </row>
    <row r="20" spans="1:36" ht="30" customHeight="1">
      <c r="A20" s="60"/>
      <c r="B20" s="955">
        <f>B7</f>
        <v>0</v>
      </c>
      <c r="C20" s="955"/>
      <c r="D20" s="955"/>
      <c r="E20" s="955"/>
      <c r="F20" s="955"/>
      <c r="G20" s="955"/>
      <c r="H20" s="955"/>
      <c r="I20" s="955"/>
      <c r="J20" s="955"/>
      <c r="K20" s="955"/>
      <c r="L20" s="955"/>
      <c r="M20" s="955"/>
      <c r="N20" s="955"/>
      <c r="O20" s="955"/>
      <c r="P20" s="955"/>
      <c r="Q20" s="955"/>
      <c r="R20" s="955"/>
      <c r="S20" s="955"/>
      <c r="T20" s="955"/>
      <c r="U20" s="955"/>
      <c r="V20" s="955"/>
      <c r="W20" s="955"/>
      <c r="X20" s="955"/>
      <c r="Y20" s="955"/>
      <c r="Z20" s="955"/>
      <c r="AA20" s="955"/>
      <c r="AB20" s="955"/>
      <c r="AC20" s="955"/>
      <c r="AD20" s="955"/>
      <c r="AE20" s="955"/>
      <c r="AF20" s="955"/>
      <c r="AG20" s="955"/>
      <c r="AH20" s="955"/>
      <c r="AI20" s="955"/>
      <c r="AJ20" s="59"/>
    </row>
    <row r="21" spans="1:36" ht="18.75" customHeight="1">
      <c r="A21" s="57"/>
      <c r="B21" s="954" t="s">
        <v>524</v>
      </c>
      <c r="C21" s="954"/>
      <c r="D21" s="954"/>
      <c r="E21" s="954"/>
      <c r="F21" s="954"/>
      <c r="G21" s="954"/>
      <c r="H21" s="954"/>
      <c r="I21" s="954"/>
      <c r="J21" s="954"/>
      <c r="K21" s="954"/>
      <c r="L21" s="954"/>
      <c r="M21" s="954"/>
      <c r="N21" s="954"/>
      <c r="O21" s="954"/>
      <c r="P21" s="954"/>
      <c r="Q21" s="954"/>
      <c r="R21" s="954"/>
      <c r="S21" s="954"/>
      <c r="T21" s="954"/>
      <c r="U21" s="954"/>
      <c r="V21" s="954"/>
      <c r="W21" s="954"/>
      <c r="X21" s="954"/>
      <c r="Y21" s="954"/>
      <c r="Z21" s="954"/>
      <c r="AA21" s="954"/>
      <c r="AB21" s="954"/>
      <c r="AC21" s="954"/>
      <c r="AD21" s="954"/>
      <c r="AE21" s="954"/>
      <c r="AF21" s="954"/>
      <c r="AG21" s="954"/>
      <c r="AH21" s="954"/>
      <c r="AI21" s="954"/>
      <c r="AJ21" s="58"/>
    </row>
    <row r="22" spans="1:36" ht="37.5" customHeight="1">
      <c r="A22" s="57"/>
      <c r="B22" s="949" t="str">
        <f>B9</f>
        <v xml:space="preserve">  </v>
      </c>
      <c r="C22" s="949"/>
      <c r="D22" s="949"/>
      <c r="E22" s="949"/>
      <c r="F22" s="949"/>
      <c r="G22" s="949"/>
      <c r="H22" s="949"/>
      <c r="I22" s="949"/>
      <c r="J22" s="949"/>
      <c r="K22" s="949"/>
      <c r="L22" s="949"/>
      <c r="M22" s="949"/>
      <c r="N22" s="949"/>
      <c r="O22" s="949"/>
      <c r="P22" s="949"/>
      <c r="Q22" s="949"/>
      <c r="R22" s="949"/>
      <c r="S22" s="949"/>
      <c r="T22" s="949"/>
      <c r="U22" s="949"/>
      <c r="V22" s="949"/>
      <c r="W22" s="949"/>
      <c r="X22" s="949"/>
      <c r="Y22" s="949"/>
      <c r="Z22" s="949"/>
      <c r="AA22" s="949"/>
      <c r="AB22" s="949"/>
      <c r="AC22" s="949"/>
      <c r="AD22" s="949"/>
      <c r="AE22" s="949"/>
      <c r="AF22" s="949"/>
      <c r="AG22" s="949"/>
      <c r="AH22" s="949"/>
      <c r="AI22" s="949"/>
      <c r="AJ22" s="58"/>
    </row>
    <row r="23" spans="1:36" ht="52.5" customHeight="1">
      <c r="A23" s="57"/>
      <c r="B23" s="950" t="str">
        <f>B10</f>
        <v>위 부동산에 대한 임대차 계약금으로 정히 영수하고 본 영수증을 발행 합니다.</v>
      </c>
      <c r="C23" s="950"/>
      <c r="D23" s="950"/>
      <c r="E23" s="950"/>
      <c r="F23" s="950"/>
      <c r="G23" s="950"/>
      <c r="H23" s="950"/>
      <c r="I23" s="950"/>
      <c r="J23" s="950"/>
      <c r="K23" s="950"/>
      <c r="L23" s="950"/>
      <c r="M23" s="950"/>
      <c r="N23" s="950"/>
      <c r="O23" s="950"/>
      <c r="P23" s="950"/>
      <c r="Q23" s="950"/>
      <c r="R23" s="950"/>
      <c r="S23" s="950"/>
      <c r="T23" s="950"/>
      <c r="U23" s="950"/>
      <c r="V23" s="950"/>
      <c r="W23" s="950"/>
      <c r="X23" s="950"/>
      <c r="Y23" s="950"/>
      <c r="Z23" s="950"/>
      <c r="AA23" s="950"/>
      <c r="AB23" s="950"/>
      <c r="AC23" s="950"/>
      <c r="AD23" s="950"/>
      <c r="AE23" s="950"/>
      <c r="AF23" s="950"/>
      <c r="AG23" s="950"/>
      <c r="AH23" s="950"/>
      <c r="AI23" s="950"/>
      <c r="AJ23" s="58"/>
    </row>
    <row r="24" spans="1:36" ht="16.5" customHeight="1">
      <c r="A24" s="57"/>
      <c r="B24" s="951" t="str">
        <f>B11</f>
        <v>발행일</v>
      </c>
      <c r="C24" s="951"/>
      <c r="D24" s="951"/>
      <c r="E24" s="951"/>
      <c r="F24" s="951"/>
      <c r="G24" s="2"/>
      <c r="H24" s="952">
        <f ca="1">H11</f>
        <v>44581</v>
      </c>
      <c r="I24" s="953"/>
      <c r="J24" s="953"/>
      <c r="K24" s="953"/>
      <c r="L24" s="953"/>
      <c r="M24" s="953"/>
      <c r="N24" s="953"/>
      <c r="O24" s="953"/>
      <c r="P24" s="953"/>
      <c r="Q24" s="953"/>
      <c r="R24" s="944"/>
      <c r="S24" s="944"/>
      <c r="T24" s="944"/>
      <c r="U24" s="944"/>
      <c r="V24" s="944"/>
      <c r="W24" s="944"/>
      <c r="X24" s="944"/>
      <c r="Y24" s="944"/>
      <c r="Z24" s="944"/>
      <c r="AA24" s="944"/>
      <c r="AB24" s="944"/>
      <c r="AC24" s="944"/>
      <c r="AD24" s="944"/>
      <c r="AE24" s="944"/>
      <c r="AF24" s="944"/>
      <c r="AG24" s="944"/>
      <c r="AH24" s="944"/>
      <c r="AI24" s="944"/>
      <c r="AJ24" s="58"/>
    </row>
    <row r="25" spans="1:36" ht="33.75" customHeight="1">
      <c r="A25" s="57"/>
      <c r="B25" s="947" t="str">
        <f>B12</f>
        <v xml:space="preserve">발행인 주소 </v>
      </c>
      <c r="C25" s="947"/>
      <c r="D25" s="947"/>
      <c r="E25" s="947"/>
      <c r="F25" s="947"/>
      <c r="G25" s="61"/>
      <c r="H25" s="948">
        <f>H12</f>
        <v>0</v>
      </c>
      <c r="I25" s="948"/>
      <c r="J25" s="948"/>
      <c r="K25" s="948"/>
      <c r="L25" s="948"/>
      <c r="M25" s="948"/>
      <c r="N25" s="948"/>
      <c r="O25" s="948"/>
      <c r="P25" s="948"/>
      <c r="Q25" s="948"/>
      <c r="R25" s="948"/>
      <c r="S25" s="948"/>
      <c r="T25" s="948"/>
      <c r="U25" s="948"/>
      <c r="V25" s="948"/>
      <c r="W25" s="948"/>
      <c r="X25" s="948"/>
      <c r="Y25" s="948"/>
      <c r="Z25" s="948"/>
      <c r="AA25" s="948"/>
      <c r="AB25" s="948"/>
      <c r="AC25" s="948"/>
      <c r="AD25" s="948"/>
      <c r="AE25" s="948"/>
      <c r="AF25" s="948"/>
      <c r="AG25" s="948"/>
      <c r="AH25" s="948"/>
      <c r="AI25" s="948"/>
      <c r="AJ25" s="58"/>
    </row>
    <row r="26" spans="1:36" ht="18" customHeight="1">
      <c r="A26" s="57"/>
      <c r="B26" s="947" t="str">
        <f>B13</f>
        <v>발행인 성명</v>
      </c>
      <c r="C26" s="947"/>
      <c r="D26" s="947"/>
      <c r="E26" s="947"/>
      <c r="F26" s="947"/>
      <c r="G26" s="61"/>
      <c r="H26" s="948">
        <f>H13</f>
        <v>0</v>
      </c>
      <c r="I26" s="948"/>
      <c r="J26" s="948"/>
      <c r="K26" s="948"/>
      <c r="L26" s="948"/>
      <c r="M26" s="948"/>
      <c r="N26" s="948"/>
      <c r="O26" s="948"/>
      <c r="P26" s="948"/>
      <c r="Q26" s="948"/>
      <c r="R26" s="948"/>
      <c r="S26" s="948"/>
      <c r="T26" s="948"/>
      <c r="U26" s="948"/>
      <c r="V26" s="948"/>
      <c r="W26" s="948"/>
      <c r="X26" s="948"/>
      <c r="Y26" s="948"/>
      <c r="Z26" s="948"/>
      <c r="AA26" s="948"/>
      <c r="AB26" s="948"/>
      <c r="AC26" s="948"/>
      <c r="AD26" s="948"/>
      <c r="AE26" s="948"/>
      <c r="AF26" s="948"/>
      <c r="AG26" s="944" t="s">
        <v>522</v>
      </c>
      <c r="AH26" s="944"/>
      <c r="AI26" s="944"/>
      <c r="AJ26" s="58"/>
    </row>
    <row r="27" spans="1:36" ht="18" customHeight="1" thickBot="1">
      <c r="A27" s="943"/>
      <c r="B27" s="942"/>
      <c r="C27" s="942"/>
      <c r="D27" s="942"/>
      <c r="E27" s="942"/>
      <c r="F27" s="942"/>
      <c r="G27" s="942"/>
      <c r="H27" s="942"/>
      <c r="I27" s="942"/>
      <c r="J27" s="942"/>
      <c r="K27" s="942"/>
      <c r="L27" s="942"/>
      <c r="M27" s="942"/>
      <c r="N27" s="942"/>
      <c r="O27" s="942"/>
      <c r="P27" s="942"/>
      <c r="Q27" s="942"/>
      <c r="R27" s="942"/>
      <c r="S27" s="942"/>
      <c r="T27" s="942"/>
      <c r="U27" s="942"/>
      <c r="V27" s="942"/>
      <c r="W27" s="942"/>
      <c r="X27" s="942"/>
      <c r="Y27" s="942"/>
      <c r="Z27" s="942"/>
      <c r="AA27" s="942"/>
      <c r="AB27" s="942"/>
      <c r="AC27" s="942"/>
      <c r="AD27" s="942"/>
      <c r="AE27" s="942"/>
      <c r="AF27" s="942"/>
      <c r="AG27" s="942"/>
      <c r="AH27" s="942"/>
      <c r="AI27" s="942"/>
      <c r="AJ27" s="63"/>
    </row>
    <row r="28" spans="1:36" ht="17.25" thickTop="1"/>
  </sheetData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942"/>
      <c r="B3" s="942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  <c r="T3" s="942"/>
      <c r="U3" s="942"/>
      <c r="V3" s="942"/>
      <c r="W3" s="942"/>
      <c r="X3" s="942"/>
      <c r="Y3" s="942"/>
      <c r="Z3" s="942"/>
      <c r="AA3" s="942"/>
      <c r="AB3" s="942"/>
      <c r="AC3" s="942"/>
      <c r="AD3" s="942"/>
      <c r="AE3" s="942"/>
      <c r="AF3" s="942"/>
      <c r="AG3" s="942"/>
      <c r="AH3" s="942"/>
      <c r="AI3" s="942"/>
      <c r="AJ3" s="942"/>
    </row>
    <row r="4" spans="1:44" ht="37.5" customHeight="1" thickTop="1">
      <c r="A4" s="55"/>
      <c r="B4" s="965" t="s">
        <v>516</v>
      </c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5"/>
      <c r="P4" s="965"/>
      <c r="Q4" s="965"/>
      <c r="R4" s="965"/>
      <c r="S4" s="965"/>
      <c r="T4" s="965"/>
      <c r="U4" s="965"/>
      <c r="V4" s="965"/>
      <c r="W4" s="965"/>
      <c r="X4" s="965"/>
      <c r="Y4" s="965"/>
      <c r="Z4" s="965"/>
      <c r="AA4" s="965"/>
      <c r="AB4" s="965"/>
      <c r="AC4" s="965"/>
      <c r="AD4" s="965"/>
      <c r="AE4" s="965"/>
      <c r="AF4" s="965"/>
      <c r="AG4" s="965"/>
      <c r="AH4" s="965"/>
      <c r="AI4" s="965"/>
      <c r="AJ4" s="56"/>
    </row>
    <row r="5" spans="1:44" ht="25.5" customHeight="1">
      <c r="A5" s="57"/>
      <c r="B5" s="966">
        <f>표준임대차계약서!O11</f>
        <v>0</v>
      </c>
      <c r="C5" s="966"/>
      <c r="D5" s="966"/>
      <c r="E5" s="966"/>
      <c r="F5" s="966"/>
      <c r="G5" s="966"/>
      <c r="H5" s="966"/>
      <c r="I5" s="966"/>
      <c r="J5" s="966"/>
      <c r="K5" s="966"/>
      <c r="L5" s="966"/>
      <c r="M5" s="966"/>
      <c r="N5" s="966"/>
      <c r="O5" s="966"/>
      <c r="P5" s="966"/>
      <c r="Q5" s="966"/>
      <c r="R5" s="966"/>
      <c r="S5" s="966"/>
      <c r="T5" s="966"/>
      <c r="U5" s="966"/>
      <c r="V5" s="966"/>
      <c r="W5" s="966"/>
      <c r="X5" s="966"/>
      <c r="Y5" s="966"/>
      <c r="Z5" s="966"/>
      <c r="AA5" s="966"/>
      <c r="AB5" s="966"/>
      <c r="AC5" s="966"/>
      <c r="AD5" s="966"/>
      <c r="AE5" s="966"/>
      <c r="AF5" s="966"/>
      <c r="AG5" s="963" t="s">
        <v>517</v>
      </c>
      <c r="AH5" s="963"/>
      <c r="AI5" s="963"/>
      <c r="AJ5" s="58"/>
    </row>
    <row r="6" spans="1:44" ht="30" customHeight="1">
      <c r="A6" s="57"/>
      <c r="B6" s="964" t="str">
        <f>"一金"&amp;NUMBERSTRING(B7,1)&amp;"원정"</f>
        <v>一金영원정</v>
      </c>
      <c r="C6" s="964"/>
      <c r="D6" s="964"/>
      <c r="E6" s="964"/>
      <c r="F6" s="964"/>
      <c r="G6" s="964"/>
      <c r="H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59"/>
    </row>
    <row r="7" spans="1:44" ht="30" customHeight="1">
      <c r="A7" s="60"/>
      <c r="B7" s="967">
        <f>표준임대차계약서!S64</f>
        <v>0</v>
      </c>
      <c r="C7" s="967"/>
      <c r="D7" s="967"/>
      <c r="E7" s="967"/>
      <c r="F7" s="967"/>
      <c r="G7" s="967"/>
      <c r="H7" s="967"/>
      <c r="I7" s="967"/>
      <c r="J7" s="967"/>
      <c r="K7" s="967"/>
      <c r="L7" s="967"/>
      <c r="M7" s="967"/>
      <c r="N7" s="967"/>
      <c r="O7" s="967"/>
      <c r="P7" s="967"/>
      <c r="Q7" s="967"/>
      <c r="R7" s="967"/>
      <c r="S7" s="967"/>
      <c r="T7" s="967"/>
      <c r="U7" s="967"/>
      <c r="V7" s="967"/>
      <c r="W7" s="967"/>
      <c r="X7" s="967"/>
      <c r="Y7" s="967"/>
      <c r="Z7" s="967"/>
      <c r="AA7" s="967"/>
      <c r="AB7" s="967"/>
      <c r="AC7" s="967"/>
      <c r="AD7" s="967"/>
      <c r="AE7" s="967"/>
      <c r="AF7" s="967"/>
      <c r="AG7" s="967"/>
      <c r="AH7" s="967"/>
      <c r="AI7" s="967"/>
      <c r="AJ7" s="59"/>
    </row>
    <row r="8" spans="1:44" ht="18.75" customHeight="1">
      <c r="A8" s="57"/>
      <c r="B8" s="954" t="s">
        <v>518</v>
      </c>
      <c r="C8" s="954"/>
      <c r="D8" s="954"/>
      <c r="E8" s="954"/>
      <c r="F8" s="954"/>
      <c r="G8" s="954"/>
      <c r="H8" s="954"/>
      <c r="I8" s="954"/>
      <c r="J8" s="954"/>
      <c r="K8" s="954"/>
      <c r="L8" s="954"/>
      <c r="M8" s="954"/>
      <c r="N8" s="954"/>
      <c r="O8" s="954"/>
      <c r="P8" s="954"/>
      <c r="Q8" s="954"/>
      <c r="R8" s="954"/>
      <c r="S8" s="954"/>
      <c r="T8" s="954"/>
      <c r="U8" s="954"/>
      <c r="V8" s="954"/>
      <c r="W8" s="954"/>
      <c r="X8" s="954"/>
      <c r="Y8" s="954"/>
      <c r="Z8" s="954"/>
      <c r="AA8" s="954"/>
      <c r="AB8" s="954"/>
      <c r="AC8" s="954"/>
      <c r="AD8" s="954"/>
      <c r="AE8" s="954"/>
      <c r="AF8" s="954"/>
      <c r="AG8" s="954"/>
      <c r="AH8" s="954"/>
      <c r="AI8" s="954"/>
      <c r="AJ8" s="58"/>
      <c r="AR8" s="13"/>
    </row>
    <row r="9" spans="1:44" ht="37.5" customHeight="1">
      <c r="A9" s="57"/>
      <c r="B9" s="957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57"/>
      <c r="D9" s="957"/>
      <c r="E9" s="957"/>
      <c r="F9" s="957"/>
      <c r="G9" s="957"/>
      <c r="H9" s="957"/>
      <c r="I9" s="957"/>
      <c r="J9" s="957"/>
      <c r="K9" s="957"/>
      <c r="L9" s="957"/>
      <c r="M9" s="957"/>
      <c r="N9" s="957"/>
      <c r="O9" s="957"/>
      <c r="P9" s="957"/>
      <c r="Q9" s="957"/>
      <c r="R9" s="957"/>
      <c r="S9" s="957"/>
      <c r="T9" s="957"/>
      <c r="U9" s="957"/>
      <c r="V9" s="957"/>
      <c r="W9" s="957"/>
      <c r="X9" s="957"/>
      <c r="Y9" s="957"/>
      <c r="Z9" s="957"/>
      <c r="AA9" s="957"/>
      <c r="AB9" s="957"/>
      <c r="AC9" s="957"/>
      <c r="AD9" s="957"/>
      <c r="AE9" s="957"/>
      <c r="AF9" s="957"/>
      <c r="AG9" s="957"/>
      <c r="AH9" s="957"/>
      <c r="AI9" s="957"/>
      <c r="AJ9" s="58"/>
    </row>
    <row r="10" spans="1:44" ht="52.5" customHeight="1">
      <c r="A10" s="57"/>
      <c r="B10" s="958" t="s">
        <v>674</v>
      </c>
      <c r="C10" s="958"/>
      <c r="D10" s="958"/>
      <c r="E10" s="958"/>
      <c r="F10" s="958"/>
      <c r="G10" s="958"/>
      <c r="H10" s="958"/>
      <c r="I10" s="958"/>
      <c r="J10" s="958"/>
      <c r="K10" s="958"/>
      <c r="L10" s="958"/>
      <c r="M10" s="958"/>
      <c r="N10" s="958"/>
      <c r="O10" s="958"/>
      <c r="P10" s="958"/>
      <c r="Q10" s="958"/>
      <c r="R10" s="958"/>
      <c r="S10" s="958"/>
      <c r="T10" s="958"/>
      <c r="U10" s="958"/>
      <c r="V10" s="958"/>
      <c r="W10" s="958"/>
      <c r="X10" s="958"/>
      <c r="Y10" s="958"/>
      <c r="Z10" s="958"/>
      <c r="AA10" s="958"/>
      <c r="AB10" s="958"/>
      <c r="AC10" s="958"/>
      <c r="AD10" s="958"/>
      <c r="AE10" s="958"/>
      <c r="AF10" s="958"/>
      <c r="AG10" s="958"/>
      <c r="AH10" s="958"/>
      <c r="AI10" s="958"/>
      <c r="AJ10" s="58"/>
    </row>
    <row r="11" spans="1:44">
      <c r="A11" s="57"/>
      <c r="B11" s="951" t="s">
        <v>519</v>
      </c>
      <c r="C11" s="951"/>
      <c r="D11" s="951"/>
      <c r="E11" s="951"/>
      <c r="F11" s="951"/>
      <c r="G11" s="2"/>
      <c r="H11" s="959">
        <f ca="1">TODAY()</f>
        <v>44581</v>
      </c>
      <c r="I11" s="959"/>
      <c r="J11" s="959"/>
      <c r="K11" s="959"/>
      <c r="L11" s="959"/>
      <c r="M11" s="959"/>
      <c r="N11" s="959"/>
      <c r="O11" s="959"/>
      <c r="P11" s="959"/>
      <c r="Q11" s="959"/>
      <c r="R11" s="944"/>
      <c r="S11" s="944"/>
      <c r="T11" s="944"/>
      <c r="U11" s="944"/>
      <c r="V11" s="944"/>
      <c r="W11" s="944"/>
      <c r="X11" s="944"/>
      <c r="Y11" s="944"/>
      <c r="Z11" s="944"/>
      <c r="AA11" s="944"/>
      <c r="AB11" s="944"/>
      <c r="AC11" s="944"/>
      <c r="AD11" s="944"/>
      <c r="AE11" s="944"/>
      <c r="AF11" s="944"/>
      <c r="AG11" s="944"/>
      <c r="AH11" s="944"/>
      <c r="AI11" s="944"/>
      <c r="AJ11" s="58"/>
    </row>
    <row r="12" spans="1:44" ht="33.75" customHeight="1">
      <c r="A12" s="57"/>
      <c r="B12" s="947" t="s">
        <v>520</v>
      </c>
      <c r="C12" s="947"/>
      <c r="D12" s="947"/>
      <c r="E12" s="947"/>
      <c r="F12" s="947"/>
      <c r="G12" s="61"/>
      <c r="H12" s="960">
        <f>표준임대차계약서!O8</f>
        <v>0</v>
      </c>
      <c r="I12" s="960"/>
      <c r="J12" s="960"/>
      <c r="K12" s="960"/>
      <c r="L12" s="960"/>
      <c r="M12" s="960"/>
      <c r="N12" s="960"/>
      <c r="O12" s="960"/>
      <c r="P12" s="960"/>
      <c r="Q12" s="960"/>
      <c r="R12" s="960"/>
      <c r="S12" s="960"/>
      <c r="T12" s="960"/>
      <c r="U12" s="960"/>
      <c r="V12" s="960"/>
      <c r="W12" s="960"/>
      <c r="X12" s="960"/>
      <c r="Y12" s="960"/>
      <c r="Z12" s="960"/>
      <c r="AA12" s="960"/>
      <c r="AB12" s="960"/>
      <c r="AC12" s="960"/>
      <c r="AD12" s="960"/>
      <c r="AE12" s="960"/>
      <c r="AF12" s="960"/>
      <c r="AG12" s="960"/>
      <c r="AH12" s="960"/>
      <c r="AI12" s="960"/>
      <c r="AJ12" s="58"/>
    </row>
    <row r="13" spans="1:44" ht="18" customHeight="1">
      <c r="A13" s="57"/>
      <c r="B13" s="947" t="s">
        <v>521</v>
      </c>
      <c r="C13" s="947"/>
      <c r="D13" s="947"/>
      <c r="E13" s="947"/>
      <c r="F13" s="947"/>
      <c r="G13" s="61"/>
      <c r="H13" s="960">
        <f>표준임대차계약서!O7</f>
        <v>0</v>
      </c>
      <c r="I13" s="960"/>
      <c r="J13" s="960"/>
      <c r="K13" s="960"/>
      <c r="L13" s="960"/>
      <c r="M13" s="960"/>
      <c r="N13" s="960"/>
      <c r="O13" s="960"/>
      <c r="P13" s="960"/>
      <c r="Q13" s="960"/>
      <c r="R13" s="960"/>
      <c r="S13" s="960"/>
      <c r="T13" s="960"/>
      <c r="U13" s="960"/>
      <c r="V13" s="960"/>
      <c r="W13" s="960"/>
      <c r="X13" s="960"/>
      <c r="Y13" s="960"/>
      <c r="Z13" s="960"/>
      <c r="AA13" s="960"/>
      <c r="AB13" s="960"/>
      <c r="AC13" s="960"/>
      <c r="AD13" s="960"/>
      <c r="AE13" s="960"/>
      <c r="AF13" s="960"/>
      <c r="AG13" s="944" t="s">
        <v>522</v>
      </c>
      <c r="AH13" s="944"/>
      <c r="AI13" s="944"/>
      <c r="AJ13" s="58"/>
    </row>
    <row r="14" spans="1:44" ht="18" customHeight="1" thickBot="1">
      <c r="A14" s="62"/>
      <c r="B14" s="956"/>
      <c r="C14" s="956"/>
      <c r="D14" s="956"/>
      <c r="E14" s="956"/>
      <c r="F14" s="956"/>
      <c r="G14" s="956"/>
      <c r="H14" s="956"/>
      <c r="I14" s="956"/>
      <c r="J14" s="956"/>
      <c r="K14" s="956"/>
      <c r="L14" s="956"/>
      <c r="M14" s="956"/>
      <c r="N14" s="956"/>
      <c r="O14" s="956"/>
      <c r="P14" s="956"/>
      <c r="Q14" s="956"/>
      <c r="R14" s="956"/>
      <c r="S14" s="956"/>
      <c r="T14" s="956"/>
      <c r="U14" s="956"/>
      <c r="V14" s="956"/>
      <c r="W14" s="956"/>
      <c r="X14" s="956"/>
      <c r="Y14" s="956"/>
      <c r="Z14" s="956"/>
      <c r="AA14" s="956"/>
      <c r="AB14" s="956"/>
      <c r="AC14" s="956"/>
      <c r="AD14" s="956"/>
      <c r="AE14" s="956"/>
      <c r="AF14" s="956"/>
      <c r="AG14" s="956"/>
      <c r="AH14" s="956"/>
      <c r="AI14" s="956"/>
      <c r="AJ14" s="63"/>
    </row>
    <row r="15" spans="1:44" ht="22.5" customHeight="1" thickTop="1">
      <c r="A15" s="946"/>
      <c r="B15" s="946"/>
      <c r="C15" s="946"/>
      <c r="D15" s="946"/>
      <c r="E15" s="946"/>
      <c r="F15" s="946"/>
      <c r="G15" s="946"/>
      <c r="H15" s="946"/>
      <c r="I15" s="946"/>
      <c r="J15" s="946"/>
      <c r="K15" s="946"/>
      <c r="L15" s="946"/>
      <c r="M15" s="946"/>
      <c r="N15" s="946"/>
      <c r="O15" s="946"/>
      <c r="P15" s="946"/>
      <c r="Q15" s="946"/>
      <c r="R15" s="946"/>
      <c r="S15" s="946"/>
      <c r="T15" s="946"/>
      <c r="U15" s="946"/>
      <c r="V15" s="946"/>
      <c r="W15" s="946"/>
      <c r="X15" s="946"/>
      <c r="Y15" s="946"/>
      <c r="Z15" s="946"/>
      <c r="AA15" s="946"/>
      <c r="AB15" s="946"/>
      <c r="AC15" s="946"/>
      <c r="AD15" s="946"/>
      <c r="AE15" s="946"/>
      <c r="AF15" s="946"/>
      <c r="AG15" s="946"/>
      <c r="AH15" s="946"/>
      <c r="AI15" s="946"/>
      <c r="AJ15" s="946"/>
    </row>
    <row r="16" spans="1:44" ht="22.5" customHeight="1" thickBot="1">
      <c r="A16" s="945"/>
      <c r="B16" s="945"/>
      <c r="C16" s="945"/>
      <c r="D16" s="945"/>
      <c r="E16" s="945"/>
      <c r="F16" s="945"/>
      <c r="G16" s="945"/>
      <c r="H16" s="945"/>
      <c r="I16" s="945"/>
      <c r="J16" s="945"/>
      <c r="K16" s="945"/>
      <c r="L16" s="945"/>
      <c r="M16" s="945"/>
      <c r="N16" s="945"/>
      <c r="O16" s="945"/>
      <c r="P16" s="945"/>
      <c r="Q16" s="945"/>
      <c r="R16" s="945"/>
      <c r="S16" s="945"/>
      <c r="T16" s="945"/>
      <c r="U16" s="945"/>
      <c r="V16" s="945"/>
      <c r="W16" s="945"/>
      <c r="X16" s="945"/>
      <c r="Y16" s="945"/>
      <c r="Z16" s="945"/>
      <c r="AA16" s="945"/>
      <c r="AB16" s="945"/>
      <c r="AC16" s="945"/>
      <c r="AD16" s="945"/>
      <c r="AE16" s="945"/>
      <c r="AF16" s="945"/>
      <c r="AG16" s="945"/>
      <c r="AH16" s="945"/>
      <c r="AI16" s="945"/>
      <c r="AJ16" s="945"/>
    </row>
    <row r="17" spans="1:36" ht="37.5" customHeight="1" thickTop="1">
      <c r="A17" s="55"/>
      <c r="B17" s="961" t="str">
        <f>B4</f>
        <v>영   수   증</v>
      </c>
      <c r="C17" s="961"/>
      <c r="D17" s="961"/>
      <c r="E17" s="961"/>
      <c r="F17" s="961"/>
      <c r="G17" s="961"/>
      <c r="H17" s="961"/>
      <c r="I17" s="961"/>
      <c r="J17" s="961"/>
      <c r="K17" s="961"/>
      <c r="L17" s="961"/>
      <c r="M17" s="961"/>
      <c r="N17" s="961"/>
      <c r="O17" s="961"/>
      <c r="P17" s="961"/>
      <c r="Q17" s="961"/>
      <c r="R17" s="961"/>
      <c r="S17" s="961"/>
      <c r="T17" s="961"/>
      <c r="U17" s="961"/>
      <c r="V17" s="961"/>
      <c r="W17" s="961"/>
      <c r="X17" s="961"/>
      <c r="Y17" s="961"/>
      <c r="Z17" s="961"/>
      <c r="AA17" s="961"/>
      <c r="AB17" s="961"/>
      <c r="AC17" s="961"/>
      <c r="AD17" s="961"/>
      <c r="AE17" s="961"/>
      <c r="AF17" s="961"/>
      <c r="AG17" s="961"/>
      <c r="AH17" s="961"/>
      <c r="AI17" s="961"/>
      <c r="AJ17" s="56"/>
    </row>
    <row r="18" spans="1:36" ht="25.5" customHeight="1">
      <c r="A18" s="57"/>
      <c r="B18" s="962">
        <f>B5</f>
        <v>0</v>
      </c>
      <c r="C18" s="962"/>
      <c r="D18" s="962"/>
      <c r="E18" s="962"/>
      <c r="F18" s="962"/>
      <c r="G18" s="962"/>
      <c r="H18" s="962"/>
      <c r="I18" s="962"/>
      <c r="J18" s="962"/>
      <c r="K18" s="962"/>
      <c r="L18" s="962"/>
      <c r="M18" s="962"/>
      <c r="N18" s="962"/>
      <c r="O18" s="962"/>
      <c r="P18" s="962"/>
      <c r="Q18" s="962"/>
      <c r="R18" s="962"/>
      <c r="S18" s="962"/>
      <c r="T18" s="962"/>
      <c r="U18" s="962"/>
      <c r="V18" s="962"/>
      <c r="W18" s="962"/>
      <c r="X18" s="962"/>
      <c r="Y18" s="962"/>
      <c r="Z18" s="962"/>
      <c r="AA18" s="962"/>
      <c r="AB18" s="962"/>
      <c r="AC18" s="962"/>
      <c r="AD18" s="962"/>
      <c r="AE18" s="962"/>
      <c r="AF18" s="962"/>
      <c r="AG18" s="963" t="s">
        <v>523</v>
      </c>
      <c r="AH18" s="963"/>
      <c r="AI18" s="963"/>
      <c r="AJ18" s="58"/>
    </row>
    <row r="19" spans="1:36" ht="30" customHeight="1">
      <c r="A19" s="57"/>
      <c r="B19" s="964" t="str">
        <f>B6</f>
        <v>一金영원정</v>
      </c>
      <c r="C19" s="964"/>
      <c r="D19" s="964"/>
      <c r="E19" s="964"/>
      <c r="F19" s="964"/>
      <c r="G19" s="964"/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4"/>
      <c r="S19" s="964"/>
      <c r="T19" s="964"/>
      <c r="U19" s="964"/>
      <c r="V19" s="964"/>
      <c r="W19" s="964"/>
      <c r="X19" s="964"/>
      <c r="Y19" s="964"/>
      <c r="Z19" s="964"/>
      <c r="AA19" s="964"/>
      <c r="AB19" s="964"/>
      <c r="AC19" s="964"/>
      <c r="AD19" s="964"/>
      <c r="AE19" s="964"/>
      <c r="AF19" s="964"/>
      <c r="AG19" s="964"/>
      <c r="AH19" s="964"/>
      <c r="AI19" s="964"/>
      <c r="AJ19" s="59"/>
    </row>
    <row r="20" spans="1:36" ht="30" customHeight="1">
      <c r="A20" s="60"/>
      <c r="B20" s="955">
        <f>B7</f>
        <v>0</v>
      </c>
      <c r="C20" s="955"/>
      <c r="D20" s="955"/>
      <c r="E20" s="955"/>
      <c r="F20" s="955"/>
      <c r="G20" s="955"/>
      <c r="H20" s="955"/>
      <c r="I20" s="955"/>
      <c r="J20" s="955"/>
      <c r="K20" s="955"/>
      <c r="L20" s="955"/>
      <c r="M20" s="955"/>
      <c r="N20" s="955"/>
      <c r="O20" s="955"/>
      <c r="P20" s="955"/>
      <c r="Q20" s="955"/>
      <c r="R20" s="955"/>
      <c r="S20" s="955"/>
      <c r="T20" s="955"/>
      <c r="U20" s="955"/>
      <c r="V20" s="955"/>
      <c r="W20" s="955"/>
      <c r="X20" s="955"/>
      <c r="Y20" s="955"/>
      <c r="Z20" s="955"/>
      <c r="AA20" s="955"/>
      <c r="AB20" s="955"/>
      <c r="AC20" s="955"/>
      <c r="AD20" s="955"/>
      <c r="AE20" s="955"/>
      <c r="AF20" s="955"/>
      <c r="AG20" s="955"/>
      <c r="AH20" s="955"/>
      <c r="AI20" s="955"/>
      <c r="AJ20" s="59"/>
    </row>
    <row r="21" spans="1:36" ht="18.75" customHeight="1">
      <c r="A21" s="57"/>
      <c r="B21" s="954" t="s">
        <v>524</v>
      </c>
      <c r="C21" s="954"/>
      <c r="D21" s="954"/>
      <c r="E21" s="954"/>
      <c r="F21" s="954"/>
      <c r="G21" s="954"/>
      <c r="H21" s="954"/>
      <c r="I21" s="954"/>
      <c r="J21" s="954"/>
      <c r="K21" s="954"/>
      <c r="L21" s="954"/>
      <c r="M21" s="954"/>
      <c r="N21" s="954"/>
      <c r="O21" s="954"/>
      <c r="P21" s="954"/>
      <c r="Q21" s="954"/>
      <c r="R21" s="954"/>
      <c r="S21" s="954"/>
      <c r="T21" s="954"/>
      <c r="U21" s="954"/>
      <c r="V21" s="954"/>
      <c r="W21" s="954"/>
      <c r="X21" s="954"/>
      <c r="Y21" s="954"/>
      <c r="Z21" s="954"/>
      <c r="AA21" s="954"/>
      <c r="AB21" s="954"/>
      <c r="AC21" s="954"/>
      <c r="AD21" s="954"/>
      <c r="AE21" s="954"/>
      <c r="AF21" s="954"/>
      <c r="AG21" s="954"/>
      <c r="AH21" s="954"/>
      <c r="AI21" s="954"/>
      <c r="AJ21" s="58"/>
    </row>
    <row r="22" spans="1:36" ht="37.5" customHeight="1">
      <c r="A22" s="57"/>
      <c r="B22" s="949" t="str">
        <f>B9</f>
        <v xml:space="preserve">  </v>
      </c>
      <c r="C22" s="949"/>
      <c r="D22" s="949"/>
      <c r="E22" s="949"/>
      <c r="F22" s="949"/>
      <c r="G22" s="949"/>
      <c r="H22" s="949"/>
      <c r="I22" s="949"/>
      <c r="J22" s="949"/>
      <c r="K22" s="949"/>
      <c r="L22" s="949"/>
      <c r="M22" s="949"/>
      <c r="N22" s="949"/>
      <c r="O22" s="949"/>
      <c r="P22" s="949"/>
      <c r="Q22" s="949"/>
      <c r="R22" s="949"/>
      <c r="S22" s="949"/>
      <c r="T22" s="949"/>
      <c r="U22" s="949"/>
      <c r="V22" s="949"/>
      <c r="W22" s="949"/>
      <c r="X22" s="949"/>
      <c r="Y22" s="949"/>
      <c r="Z22" s="949"/>
      <c r="AA22" s="949"/>
      <c r="AB22" s="949"/>
      <c r="AC22" s="949"/>
      <c r="AD22" s="949"/>
      <c r="AE22" s="949"/>
      <c r="AF22" s="949"/>
      <c r="AG22" s="949"/>
      <c r="AH22" s="949"/>
      <c r="AI22" s="949"/>
      <c r="AJ22" s="58"/>
    </row>
    <row r="23" spans="1:36" ht="52.5" customHeight="1">
      <c r="A23" s="57"/>
      <c r="B23" s="950" t="str">
        <f>B10</f>
        <v>위 부동산에 대한 임대차 중도금으로 정히 영수하고 본 영수증을 발행 합니다.</v>
      </c>
      <c r="C23" s="950"/>
      <c r="D23" s="950"/>
      <c r="E23" s="950"/>
      <c r="F23" s="950"/>
      <c r="G23" s="950"/>
      <c r="H23" s="950"/>
      <c r="I23" s="950"/>
      <c r="J23" s="950"/>
      <c r="K23" s="950"/>
      <c r="L23" s="950"/>
      <c r="M23" s="950"/>
      <c r="N23" s="950"/>
      <c r="O23" s="950"/>
      <c r="P23" s="950"/>
      <c r="Q23" s="950"/>
      <c r="R23" s="950"/>
      <c r="S23" s="950"/>
      <c r="T23" s="950"/>
      <c r="U23" s="950"/>
      <c r="V23" s="950"/>
      <c r="W23" s="950"/>
      <c r="X23" s="950"/>
      <c r="Y23" s="950"/>
      <c r="Z23" s="950"/>
      <c r="AA23" s="950"/>
      <c r="AB23" s="950"/>
      <c r="AC23" s="950"/>
      <c r="AD23" s="950"/>
      <c r="AE23" s="950"/>
      <c r="AF23" s="950"/>
      <c r="AG23" s="950"/>
      <c r="AH23" s="950"/>
      <c r="AI23" s="950"/>
      <c r="AJ23" s="58"/>
    </row>
    <row r="24" spans="1:36" ht="16.5" customHeight="1">
      <c r="A24" s="57"/>
      <c r="B24" s="951" t="str">
        <f>B11</f>
        <v>발행일</v>
      </c>
      <c r="C24" s="951"/>
      <c r="D24" s="951"/>
      <c r="E24" s="951"/>
      <c r="F24" s="951"/>
      <c r="G24" s="2"/>
      <c r="H24" s="952">
        <f ca="1">H11</f>
        <v>44581</v>
      </c>
      <c r="I24" s="953"/>
      <c r="J24" s="953"/>
      <c r="K24" s="953"/>
      <c r="L24" s="953"/>
      <c r="M24" s="953"/>
      <c r="N24" s="953"/>
      <c r="O24" s="953"/>
      <c r="P24" s="953"/>
      <c r="Q24" s="953"/>
      <c r="R24" s="944"/>
      <c r="S24" s="944"/>
      <c r="T24" s="944"/>
      <c r="U24" s="944"/>
      <c r="V24" s="944"/>
      <c r="W24" s="944"/>
      <c r="X24" s="944"/>
      <c r="Y24" s="944"/>
      <c r="Z24" s="944"/>
      <c r="AA24" s="944"/>
      <c r="AB24" s="944"/>
      <c r="AC24" s="944"/>
      <c r="AD24" s="944"/>
      <c r="AE24" s="944"/>
      <c r="AF24" s="944"/>
      <c r="AG24" s="944"/>
      <c r="AH24" s="944"/>
      <c r="AI24" s="944"/>
      <c r="AJ24" s="58"/>
    </row>
    <row r="25" spans="1:36" ht="33.75" customHeight="1">
      <c r="A25" s="57"/>
      <c r="B25" s="947" t="str">
        <f>B12</f>
        <v xml:space="preserve">발행인 주소 </v>
      </c>
      <c r="C25" s="947"/>
      <c r="D25" s="947"/>
      <c r="E25" s="947"/>
      <c r="F25" s="947"/>
      <c r="G25" s="61"/>
      <c r="H25" s="948">
        <f>H12</f>
        <v>0</v>
      </c>
      <c r="I25" s="948"/>
      <c r="J25" s="948"/>
      <c r="K25" s="948"/>
      <c r="L25" s="948"/>
      <c r="M25" s="948"/>
      <c r="N25" s="948"/>
      <c r="O25" s="948"/>
      <c r="P25" s="948"/>
      <c r="Q25" s="948"/>
      <c r="R25" s="948"/>
      <c r="S25" s="948"/>
      <c r="T25" s="948"/>
      <c r="U25" s="948"/>
      <c r="V25" s="948"/>
      <c r="W25" s="948"/>
      <c r="X25" s="948"/>
      <c r="Y25" s="948"/>
      <c r="Z25" s="948"/>
      <c r="AA25" s="948"/>
      <c r="AB25" s="948"/>
      <c r="AC25" s="948"/>
      <c r="AD25" s="948"/>
      <c r="AE25" s="948"/>
      <c r="AF25" s="948"/>
      <c r="AG25" s="948"/>
      <c r="AH25" s="948"/>
      <c r="AI25" s="948"/>
      <c r="AJ25" s="58"/>
    </row>
    <row r="26" spans="1:36" ht="18" customHeight="1">
      <c r="A26" s="57"/>
      <c r="B26" s="947" t="str">
        <f>B13</f>
        <v>발행인 성명</v>
      </c>
      <c r="C26" s="947"/>
      <c r="D26" s="947"/>
      <c r="E26" s="947"/>
      <c r="F26" s="947"/>
      <c r="G26" s="61"/>
      <c r="H26" s="948">
        <f>H13</f>
        <v>0</v>
      </c>
      <c r="I26" s="948"/>
      <c r="J26" s="948"/>
      <c r="K26" s="948"/>
      <c r="L26" s="948"/>
      <c r="M26" s="948"/>
      <c r="N26" s="948"/>
      <c r="O26" s="948"/>
      <c r="P26" s="948"/>
      <c r="Q26" s="948"/>
      <c r="R26" s="948"/>
      <c r="S26" s="948"/>
      <c r="T26" s="948"/>
      <c r="U26" s="948"/>
      <c r="V26" s="948"/>
      <c r="W26" s="948"/>
      <c r="X26" s="948"/>
      <c r="Y26" s="948"/>
      <c r="Z26" s="948"/>
      <c r="AA26" s="948"/>
      <c r="AB26" s="948"/>
      <c r="AC26" s="948"/>
      <c r="AD26" s="948"/>
      <c r="AE26" s="948"/>
      <c r="AF26" s="948"/>
      <c r="AG26" s="944" t="s">
        <v>522</v>
      </c>
      <c r="AH26" s="944"/>
      <c r="AI26" s="944"/>
      <c r="AJ26" s="58"/>
    </row>
    <row r="27" spans="1:36" ht="18" customHeight="1" thickBot="1">
      <c r="A27" s="943"/>
      <c r="B27" s="942"/>
      <c r="C27" s="942"/>
      <c r="D27" s="942"/>
      <c r="E27" s="942"/>
      <c r="F27" s="942"/>
      <c r="G27" s="942"/>
      <c r="H27" s="942"/>
      <c r="I27" s="942"/>
      <c r="J27" s="942"/>
      <c r="K27" s="942"/>
      <c r="L27" s="942"/>
      <c r="M27" s="942"/>
      <c r="N27" s="942"/>
      <c r="O27" s="942"/>
      <c r="P27" s="942"/>
      <c r="Q27" s="942"/>
      <c r="R27" s="942"/>
      <c r="S27" s="942"/>
      <c r="T27" s="942"/>
      <c r="U27" s="942"/>
      <c r="V27" s="942"/>
      <c r="W27" s="942"/>
      <c r="X27" s="942"/>
      <c r="Y27" s="942"/>
      <c r="Z27" s="942"/>
      <c r="AA27" s="942"/>
      <c r="AB27" s="942"/>
      <c r="AC27" s="942"/>
      <c r="AD27" s="942"/>
      <c r="AE27" s="942"/>
      <c r="AF27" s="942"/>
      <c r="AG27" s="942"/>
      <c r="AH27" s="942"/>
      <c r="AI27" s="942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942"/>
      <c r="B3" s="942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  <c r="T3" s="942"/>
      <c r="U3" s="942"/>
      <c r="V3" s="942"/>
      <c r="W3" s="942"/>
      <c r="X3" s="942"/>
      <c r="Y3" s="942"/>
      <c r="Z3" s="942"/>
      <c r="AA3" s="942"/>
      <c r="AB3" s="942"/>
      <c r="AC3" s="942"/>
      <c r="AD3" s="942"/>
      <c r="AE3" s="942"/>
      <c r="AF3" s="942"/>
      <c r="AG3" s="942"/>
      <c r="AH3" s="942"/>
      <c r="AI3" s="942"/>
      <c r="AJ3" s="942"/>
    </row>
    <row r="4" spans="1:44" ht="37.5" customHeight="1" thickTop="1">
      <c r="A4" s="55"/>
      <c r="B4" s="965" t="s">
        <v>516</v>
      </c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5"/>
      <c r="P4" s="965"/>
      <c r="Q4" s="965"/>
      <c r="R4" s="965"/>
      <c r="S4" s="965"/>
      <c r="T4" s="965"/>
      <c r="U4" s="965"/>
      <c r="V4" s="965"/>
      <c r="W4" s="965"/>
      <c r="X4" s="965"/>
      <c r="Y4" s="965"/>
      <c r="Z4" s="965"/>
      <c r="AA4" s="965"/>
      <c r="AB4" s="965"/>
      <c r="AC4" s="965"/>
      <c r="AD4" s="965"/>
      <c r="AE4" s="965"/>
      <c r="AF4" s="965"/>
      <c r="AG4" s="965"/>
      <c r="AH4" s="965"/>
      <c r="AI4" s="965"/>
      <c r="AJ4" s="56"/>
    </row>
    <row r="5" spans="1:44" ht="25.5" customHeight="1">
      <c r="A5" s="57"/>
      <c r="B5" s="966">
        <f>표준임대차계약서!O11</f>
        <v>0</v>
      </c>
      <c r="C5" s="966"/>
      <c r="D5" s="966"/>
      <c r="E5" s="966"/>
      <c r="F5" s="966"/>
      <c r="G5" s="966"/>
      <c r="H5" s="966"/>
      <c r="I5" s="966"/>
      <c r="J5" s="966"/>
      <c r="K5" s="966"/>
      <c r="L5" s="966"/>
      <c r="M5" s="966"/>
      <c r="N5" s="966"/>
      <c r="O5" s="966"/>
      <c r="P5" s="966"/>
      <c r="Q5" s="966"/>
      <c r="R5" s="966"/>
      <c r="S5" s="966"/>
      <c r="T5" s="966"/>
      <c r="U5" s="966"/>
      <c r="V5" s="966"/>
      <c r="W5" s="966"/>
      <c r="X5" s="966"/>
      <c r="Y5" s="966"/>
      <c r="Z5" s="966"/>
      <c r="AA5" s="966"/>
      <c r="AB5" s="966"/>
      <c r="AC5" s="966"/>
      <c r="AD5" s="966"/>
      <c r="AE5" s="966"/>
      <c r="AF5" s="966"/>
      <c r="AG5" s="963" t="s">
        <v>517</v>
      </c>
      <c r="AH5" s="963"/>
      <c r="AI5" s="963"/>
      <c r="AJ5" s="58"/>
    </row>
    <row r="6" spans="1:44" ht="30" customHeight="1">
      <c r="A6" s="57"/>
      <c r="B6" s="964" t="str">
        <f>"一金"&amp;NUMBERSTRING(B7,1)&amp;"원정"</f>
        <v>一金영원정</v>
      </c>
      <c r="C6" s="964"/>
      <c r="D6" s="964"/>
      <c r="E6" s="964"/>
      <c r="F6" s="964"/>
      <c r="G6" s="964"/>
      <c r="H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59"/>
    </row>
    <row r="7" spans="1:44" ht="30" customHeight="1">
      <c r="A7" s="60"/>
      <c r="B7" s="967">
        <f>표준임대차계약서!S65</f>
        <v>0</v>
      </c>
      <c r="C7" s="967"/>
      <c r="D7" s="967"/>
      <c r="E7" s="967"/>
      <c r="F7" s="967"/>
      <c r="G7" s="967"/>
      <c r="H7" s="967"/>
      <c r="I7" s="967"/>
      <c r="J7" s="967"/>
      <c r="K7" s="967"/>
      <c r="L7" s="967"/>
      <c r="M7" s="967"/>
      <c r="N7" s="967"/>
      <c r="O7" s="967"/>
      <c r="P7" s="967"/>
      <c r="Q7" s="967"/>
      <c r="R7" s="967"/>
      <c r="S7" s="967"/>
      <c r="T7" s="967"/>
      <c r="U7" s="967"/>
      <c r="V7" s="967"/>
      <c r="W7" s="967"/>
      <c r="X7" s="967"/>
      <c r="Y7" s="967"/>
      <c r="Z7" s="967"/>
      <c r="AA7" s="967"/>
      <c r="AB7" s="967"/>
      <c r="AC7" s="967"/>
      <c r="AD7" s="967"/>
      <c r="AE7" s="967"/>
      <c r="AF7" s="967"/>
      <c r="AG7" s="967"/>
      <c r="AH7" s="967"/>
      <c r="AI7" s="967"/>
      <c r="AJ7" s="59"/>
    </row>
    <row r="8" spans="1:44" ht="18.75" customHeight="1">
      <c r="A8" s="57"/>
      <c r="B8" s="954" t="s">
        <v>518</v>
      </c>
      <c r="C8" s="954"/>
      <c r="D8" s="954"/>
      <c r="E8" s="954"/>
      <c r="F8" s="954"/>
      <c r="G8" s="954"/>
      <c r="H8" s="954"/>
      <c r="I8" s="954"/>
      <c r="J8" s="954"/>
      <c r="K8" s="954"/>
      <c r="L8" s="954"/>
      <c r="M8" s="954"/>
      <c r="N8" s="954"/>
      <c r="O8" s="954"/>
      <c r="P8" s="954"/>
      <c r="Q8" s="954"/>
      <c r="R8" s="954"/>
      <c r="S8" s="954"/>
      <c r="T8" s="954"/>
      <c r="U8" s="954"/>
      <c r="V8" s="954"/>
      <c r="W8" s="954"/>
      <c r="X8" s="954"/>
      <c r="Y8" s="954"/>
      <c r="Z8" s="954"/>
      <c r="AA8" s="954"/>
      <c r="AB8" s="954"/>
      <c r="AC8" s="954"/>
      <c r="AD8" s="954"/>
      <c r="AE8" s="954"/>
      <c r="AF8" s="954"/>
      <c r="AG8" s="954"/>
      <c r="AH8" s="954"/>
      <c r="AI8" s="954"/>
      <c r="AJ8" s="58"/>
      <c r="AR8" s="13"/>
    </row>
    <row r="9" spans="1:44" ht="37.5" customHeight="1">
      <c r="A9" s="57"/>
      <c r="B9" s="957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57"/>
      <c r="D9" s="957"/>
      <c r="E9" s="957"/>
      <c r="F9" s="957"/>
      <c r="G9" s="957"/>
      <c r="H9" s="957"/>
      <c r="I9" s="957"/>
      <c r="J9" s="957"/>
      <c r="K9" s="957"/>
      <c r="L9" s="957"/>
      <c r="M9" s="957"/>
      <c r="N9" s="957"/>
      <c r="O9" s="957"/>
      <c r="P9" s="957"/>
      <c r="Q9" s="957"/>
      <c r="R9" s="957"/>
      <c r="S9" s="957"/>
      <c r="T9" s="957"/>
      <c r="U9" s="957"/>
      <c r="V9" s="957"/>
      <c r="W9" s="957"/>
      <c r="X9" s="957"/>
      <c r="Y9" s="957"/>
      <c r="Z9" s="957"/>
      <c r="AA9" s="957"/>
      <c r="AB9" s="957"/>
      <c r="AC9" s="957"/>
      <c r="AD9" s="957"/>
      <c r="AE9" s="957"/>
      <c r="AF9" s="957"/>
      <c r="AG9" s="957"/>
      <c r="AH9" s="957"/>
      <c r="AI9" s="957"/>
      <c r="AJ9" s="58"/>
    </row>
    <row r="10" spans="1:44" ht="52.5" customHeight="1">
      <c r="A10" s="57"/>
      <c r="B10" s="958" t="s">
        <v>675</v>
      </c>
      <c r="C10" s="958"/>
      <c r="D10" s="958"/>
      <c r="E10" s="958"/>
      <c r="F10" s="958"/>
      <c r="G10" s="958"/>
      <c r="H10" s="958"/>
      <c r="I10" s="958"/>
      <c r="J10" s="958"/>
      <c r="K10" s="958"/>
      <c r="L10" s="958"/>
      <c r="M10" s="958"/>
      <c r="N10" s="958"/>
      <c r="O10" s="958"/>
      <c r="P10" s="958"/>
      <c r="Q10" s="958"/>
      <c r="R10" s="958"/>
      <c r="S10" s="958"/>
      <c r="T10" s="958"/>
      <c r="U10" s="958"/>
      <c r="V10" s="958"/>
      <c r="W10" s="958"/>
      <c r="X10" s="958"/>
      <c r="Y10" s="958"/>
      <c r="Z10" s="958"/>
      <c r="AA10" s="958"/>
      <c r="AB10" s="958"/>
      <c r="AC10" s="958"/>
      <c r="AD10" s="958"/>
      <c r="AE10" s="958"/>
      <c r="AF10" s="958"/>
      <c r="AG10" s="958"/>
      <c r="AH10" s="958"/>
      <c r="AI10" s="958"/>
      <c r="AJ10" s="58"/>
    </row>
    <row r="11" spans="1:44">
      <c r="A11" s="57"/>
      <c r="B11" s="951" t="s">
        <v>519</v>
      </c>
      <c r="C11" s="951"/>
      <c r="D11" s="951"/>
      <c r="E11" s="951"/>
      <c r="F11" s="951"/>
      <c r="G11" s="2"/>
      <c r="H11" s="959">
        <f ca="1">TODAY()</f>
        <v>44581</v>
      </c>
      <c r="I11" s="959"/>
      <c r="J11" s="959"/>
      <c r="K11" s="959"/>
      <c r="L11" s="959"/>
      <c r="M11" s="959"/>
      <c r="N11" s="959"/>
      <c r="O11" s="959"/>
      <c r="P11" s="959"/>
      <c r="Q11" s="959"/>
      <c r="R11" s="944"/>
      <c r="S11" s="944"/>
      <c r="T11" s="944"/>
      <c r="U11" s="944"/>
      <c r="V11" s="944"/>
      <c r="W11" s="944"/>
      <c r="X11" s="944"/>
      <c r="Y11" s="944"/>
      <c r="Z11" s="944"/>
      <c r="AA11" s="944"/>
      <c r="AB11" s="944"/>
      <c r="AC11" s="944"/>
      <c r="AD11" s="944"/>
      <c r="AE11" s="944"/>
      <c r="AF11" s="944"/>
      <c r="AG11" s="944"/>
      <c r="AH11" s="944"/>
      <c r="AI11" s="944"/>
      <c r="AJ11" s="58"/>
    </row>
    <row r="12" spans="1:44" ht="33.75" customHeight="1">
      <c r="A12" s="57"/>
      <c r="B12" s="947" t="s">
        <v>520</v>
      </c>
      <c r="C12" s="947"/>
      <c r="D12" s="947"/>
      <c r="E12" s="947"/>
      <c r="F12" s="947"/>
      <c r="G12" s="61"/>
      <c r="H12" s="960">
        <f>표준임대차계약서!O8</f>
        <v>0</v>
      </c>
      <c r="I12" s="960"/>
      <c r="J12" s="960"/>
      <c r="K12" s="960"/>
      <c r="L12" s="960"/>
      <c r="M12" s="960"/>
      <c r="N12" s="960"/>
      <c r="O12" s="960"/>
      <c r="P12" s="960"/>
      <c r="Q12" s="960"/>
      <c r="R12" s="960"/>
      <c r="S12" s="960"/>
      <c r="T12" s="960"/>
      <c r="U12" s="960"/>
      <c r="V12" s="960"/>
      <c r="W12" s="960"/>
      <c r="X12" s="960"/>
      <c r="Y12" s="960"/>
      <c r="Z12" s="960"/>
      <c r="AA12" s="960"/>
      <c r="AB12" s="960"/>
      <c r="AC12" s="960"/>
      <c r="AD12" s="960"/>
      <c r="AE12" s="960"/>
      <c r="AF12" s="960"/>
      <c r="AG12" s="960"/>
      <c r="AH12" s="960"/>
      <c r="AI12" s="960"/>
      <c r="AJ12" s="58"/>
    </row>
    <row r="13" spans="1:44" ht="18" customHeight="1">
      <c r="A13" s="57"/>
      <c r="B13" s="947" t="s">
        <v>521</v>
      </c>
      <c r="C13" s="947"/>
      <c r="D13" s="947"/>
      <c r="E13" s="947"/>
      <c r="F13" s="947"/>
      <c r="G13" s="61"/>
      <c r="H13" s="960">
        <f>표준임대차계약서!O7</f>
        <v>0</v>
      </c>
      <c r="I13" s="960"/>
      <c r="J13" s="960"/>
      <c r="K13" s="960"/>
      <c r="L13" s="960"/>
      <c r="M13" s="960"/>
      <c r="N13" s="960"/>
      <c r="O13" s="960"/>
      <c r="P13" s="960"/>
      <c r="Q13" s="960"/>
      <c r="R13" s="960"/>
      <c r="S13" s="960"/>
      <c r="T13" s="960"/>
      <c r="U13" s="960"/>
      <c r="V13" s="960"/>
      <c r="W13" s="960"/>
      <c r="X13" s="960"/>
      <c r="Y13" s="960"/>
      <c r="Z13" s="960"/>
      <c r="AA13" s="960"/>
      <c r="AB13" s="960"/>
      <c r="AC13" s="960"/>
      <c r="AD13" s="960"/>
      <c r="AE13" s="960"/>
      <c r="AF13" s="960"/>
      <c r="AG13" s="944" t="s">
        <v>522</v>
      </c>
      <c r="AH13" s="944"/>
      <c r="AI13" s="944"/>
      <c r="AJ13" s="58"/>
    </row>
    <row r="14" spans="1:44" ht="18" customHeight="1" thickBot="1">
      <c r="A14" s="62"/>
      <c r="B14" s="956"/>
      <c r="C14" s="956"/>
      <c r="D14" s="956"/>
      <c r="E14" s="956"/>
      <c r="F14" s="956"/>
      <c r="G14" s="956"/>
      <c r="H14" s="956"/>
      <c r="I14" s="956"/>
      <c r="J14" s="956"/>
      <c r="K14" s="956"/>
      <c r="L14" s="956"/>
      <c r="M14" s="956"/>
      <c r="N14" s="956"/>
      <c r="O14" s="956"/>
      <c r="P14" s="956"/>
      <c r="Q14" s="956"/>
      <c r="R14" s="956"/>
      <c r="S14" s="956"/>
      <c r="T14" s="956"/>
      <c r="U14" s="956"/>
      <c r="V14" s="956"/>
      <c r="W14" s="956"/>
      <c r="X14" s="956"/>
      <c r="Y14" s="956"/>
      <c r="Z14" s="956"/>
      <c r="AA14" s="956"/>
      <c r="AB14" s="956"/>
      <c r="AC14" s="956"/>
      <c r="AD14" s="956"/>
      <c r="AE14" s="956"/>
      <c r="AF14" s="956"/>
      <c r="AG14" s="956"/>
      <c r="AH14" s="956"/>
      <c r="AI14" s="956"/>
      <c r="AJ14" s="63"/>
    </row>
    <row r="15" spans="1:44" ht="22.5" customHeight="1" thickTop="1">
      <c r="A15" s="946"/>
      <c r="B15" s="946"/>
      <c r="C15" s="946"/>
      <c r="D15" s="946"/>
      <c r="E15" s="946"/>
      <c r="F15" s="946"/>
      <c r="G15" s="946"/>
      <c r="H15" s="946"/>
      <c r="I15" s="946"/>
      <c r="J15" s="946"/>
      <c r="K15" s="946"/>
      <c r="L15" s="946"/>
      <c r="M15" s="946"/>
      <c r="N15" s="946"/>
      <c r="O15" s="946"/>
      <c r="P15" s="946"/>
      <c r="Q15" s="946"/>
      <c r="R15" s="946"/>
      <c r="S15" s="946"/>
      <c r="T15" s="946"/>
      <c r="U15" s="946"/>
      <c r="V15" s="946"/>
      <c r="W15" s="946"/>
      <c r="X15" s="946"/>
      <c r="Y15" s="946"/>
      <c r="Z15" s="946"/>
      <c r="AA15" s="946"/>
      <c r="AB15" s="946"/>
      <c r="AC15" s="946"/>
      <c r="AD15" s="946"/>
      <c r="AE15" s="946"/>
      <c r="AF15" s="946"/>
      <c r="AG15" s="946"/>
      <c r="AH15" s="946"/>
      <c r="AI15" s="946"/>
      <c r="AJ15" s="946"/>
    </row>
    <row r="16" spans="1:44" ht="22.5" customHeight="1" thickBot="1">
      <c r="A16" s="945"/>
      <c r="B16" s="945"/>
      <c r="C16" s="945"/>
      <c r="D16" s="945"/>
      <c r="E16" s="945"/>
      <c r="F16" s="945"/>
      <c r="G16" s="945"/>
      <c r="H16" s="945"/>
      <c r="I16" s="945"/>
      <c r="J16" s="945"/>
      <c r="K16" s="945"/>
      <c r="L16" s="945"/>
      <c r="M16" s="945"/>
      <c r="N16" s="945"/>
      <c r="O16" s="945"/>
      <c r="P16" s="945"/>
      <c r="Q16" s="945"/>
      <c r="R16" s="945"/>
      <c r="S16" s="945"/>
      <c r="T16" s="945"/>
      <c r="U16" s="945"/>
      <c r="V16" s="945"/>
      <c r="W16" s="945"/>
      <c r="X16" s="945"/>
      <c r="Y16" s="945"/>
      <c r="Z16" s="945"/>
      <c r="AA16" s="945"/>
      <c r="AB16" s="945"/>
      <c r="AC16" s="945"/>
      <c r="AD16" s="945"/>
      <c r="AE16" s="945"/>
      <c r="AF16" s="945"/>
      <c r="AG16" s="945"/>
      <c r="AH16" s="945"/>
      <c r="AI16" s="945"/>
      <c r="AJ16" s="945"/>
    </row>
    <row r="17" spans="1:36" ht="37.5" customHeight="1" thickTop="1">
      <c r="A17" s="55"/>
      <c r="B17" s="961" t="str">
        <f>B4</f>
        <v>영   수   증</v>
      </c>
      <c r="C17" s="961"/>
      <c r="D17" s="961"/>
      <c r="E17" s="961"/>
      <c r="F17" s="961"/>
      <c r="G17" s="961"/>
      <c r="H17" s="961"/>
      <c r="I17" s="961"/>
      <c r="J17" s="961"/>
      <c r="K17" s="961"/>
      <c r="L17" s="961"/>
      <c r="M17" s="961"/>
      <c r="N17" s="961"/>
      <c r="O17" s="961"/>
      <c r="P17" s="961"/>
      <c r="Q17" s="961"/>
      <c r="R17" s="961"/>
      <c r="S17" s="961"/>
      <c r="T17" s="961"/>
      <c r="U17" s="961"/>
      <c r="V17" s="961"/>
      <c r="W17" s="961"/>
      <c r="X17" s="961"/>
      <c r="Y17" s="961"/>
      <c r="Z17" s="961"/>
      <c r="AA17" s="961"/>
      <c r="AB17" s="961"/>
      <c r="AC17" s="961"/>
      <c r="AD17" s="961"/>
      <c r="AE17" s="961"/>
      <c r="AF17" s="961"/>
      <c r="AG17" s="961"/>
      <c r="AH17" s="961"/>
      <c r="AI17" s="961"/>
      <c r="AJ17" s="56"/>
    </row>
    <row r="18" spans="1:36" ht="25.5" customHeight="1">
      <c r="A18" s="57"/>
      <c r="B18" s="962">
        <f>B5</f>
        <v>0</v>
      </c>
      <c r="C18" s="962"/>
      <c r="D18" s="962"/>
      <c r="E18" s="962"/>
      <c r="F18" s="962"/>
      <c r="G18" s="962"/>
      <c r="H18" s="962"/>
      <c r="I18" s="962"/>
      <c r="J18" s="962"/>
      <c r="K18" s="962"/>
      <c r="L18" s="962"/>
      <c r="M18" s="962"/>
      <c r="N18" s="962"/>
      <c r="O18" s="962"/>
      <c r="P18" s="962"/>
      <c r="Q18" s="962"/>
      <c r="R18" s="962"/>
      <c r="S18" s="962"/>
      <c r="T18" s="962"/>
      <c r="U18" s="962"/>
      <c r="V18" s="962"/>
      <c r="W18" s="962"/>
      <c r="X18" s="962"/>
      <c r="Y18" s="962"/>
      <c r="Z18" s="962"/>
      <c r="AA18" s="962"/>
      <c r="AB18" s="962"/>
      <c r="AC18" s="962"/>
      <c r="AD18" s="962"/>
      <c r="AE18" s="962"/>
      <c r="AF18" s="962"/>
      <c r="AG18" s="963" t="s">
        <v>523</v>
      </c>
      <c r="AH18" s="963"/>
      <c r="AI18" s="963"/>
      <c r="AJ18" s="58"/>
    </row>
    <row r="19" spans="1:36" ht="30" customHeight="1">
      <c r="A19" s="57"/>
      <c r="B19" s="964" t="str">
        <f>B6</f>
        <v>一金영원정</v>
      </c>
      <c r="C19" s="964"/>
      <c r="D19" s="964"/>
      <c r="E19" s="964"/>
      <c r="F19" s="964"/>
      <c r="G19" s="964"/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4"/>
      <c r="S19" s="964"/>
      <c r="T19" s="964"/>
      <c r="U19" s="964"/>
      <c r="V19" s="964"/>
      <c r="W19" s="964"/>
      <c r="X19" s="964"/>
      <c r="Y19" s="964"/>
      <c r="Z19" s="964"/>
      <c r="AA19" s="964"/>
      <c r="AB19" s="964"/>
      <c r="AC19" s="964"/>
      <c r="AD19" s="964"/>
      <c r="AE19" s="964"/>
      <c r="AF19" s="964"/>
      <c r="AG19" s="964"/>
      <c r="AH19" s="964"/>
      <c r="AI19" s="964"/>
      <c r="AJ19" s="59"/>
    </row>
    <row r="20" spans="1:36" ht="30" customHeight="1">
      <c r="A20" s="60"/>
      <c r="B20" s="955">
        <f>B7</f>
        <v>0</v>
      </c>
      <c r="C20" s="955"/>
      <c r="D20" s="955"/>
      <c r="E20" s="955"/>
      <c r="F20" s="955"/>
      <c r="G20" s="955"/>
      <c r="H20" s="955"/>
      <c r="I20" s="955"/>
      <c r="J20" s="955"/>
      <c r="K20" s="955"/>
      <c r="L20" s="955"/>
      <c r="M20" s="955"/>
      <c r="N20" s="955"/>
      <c r="O20" s="955"/>
      <c r="P20" s="955"/>
      <c r="Q20" s="955"/>
      <c r="R20" s="955"/>
      <c r="S20" s="955"/>
      <c r="T20" s="955"/>
      <c r="U20" s="955"/>
      <c r="V20" s="955"/>
      <c r="W20" s="955"/>
      <c r="X20" s="955"/>
      <c r="Y20" s="955"/>
      <c r="Z20" s="955"/>
      <c r="AA20" s="955"/>
      <c r="AB20" s="955"/>
      <c r="AC20" s="955"/>
      <c r="AD20" s="955"/>
      <c r="AE20" s="955"/>
      <c r="AF20" s="955"/>
      <c r="AG20" s="955"/>
      <c r="AH20" s="955"/>
      <c r="AI20" s="955"/>
      <c r="AJ20" s="59"/>
    </row>
    <row r="21" spans="1:36" ht="18.75" customHeight="1">
      <c r="A21" s="57"/>
      <c r="B21" s="954" t="s">
        <v>524</v>
      </c>
      <c r="C21" s="954"/>
      <c r="D21" s="954"/>
      <c r="E21" s="954"/>
      <c r="F21" s="954"/>
      <c r="G21" s="954"/>
      <c r="H21" s="954"/>
      <c r="I21" s="954"/>
      <c r="J21" s="954"/>
      <c r="K21" s="954"/>
      <c r="L21" s="954"/>
      <c r="M21" s="954"/>
      <c r="N21" s="954"/>
      <c r="O21" s="954"/>
      <c r="P21" s="954"/>
      <c r="Q21" s="954"/>
      <c r="R21" s="954"/>
      <c r="S21" s="954"/>
      <c r="T21" s="954"/>
      <c r="U21" s="954"/>
      <c r="V21" s="954"/>
      <c r="W21" s="954"/>
      <c r="X21" s="954"/>
      <c r="Y21" s="954"/>
      <c r="Z21" s="954"/>
      <c r="AA21" s="954"/>
      <c r="AB21" s="954"/>
      <c r="AC21" s="954"/>
      <c r="AD21" s="954"/>
      <c r="AE21" s="954"/>
      <c r="AF21" s="954"/>
      <c r="AG21" s="954"/>
      <c r="AH21" s="954"/>
      <c r="AI21" s="954"/>
      <c r="AJ21" s="58"/>
    </row>
    <row r="22" spans="1:36" ht="37.5" customHeight="1">
      <c r="A22" s="57"/>
      <c r="B22" s="949" t="str">
        <f>B9</f>
        <v xml:space="preserve">  </v>
      </c>
      <c r="C22" s="949"/>
      <c r="D22" s="949"/>
      <c r="E22" s="949"/>
      <c r="F22" s="949"/>
      <c r="G22" s="949"/>
      <c r="H22" s="949"/>
      <c r="I22" s="949"/>
      <c r="J22" s="949"/>
      <c r="K22" s="949"/>
      <c r="L22" s="949"/>
      <c r="M22" s="949"/>
      <c r="N22" s="949"/>
      <c r="O22" s="949"/>
      <c r="P22" s="949"/>
      <c r="Q22" s="949"/>
      <c r="R22" s="949"/>
      <c r="S22" s="949"/>
      <c r="T22" s="949"/>
      <c r="U22" s="949"/>
      <c r="V22" s="949"/>
      <c r="W22" s="949"/>
      <c r="X22" s="949"/>
      <c r="Y22" s="949"/>
      <c r="Z22" s="949"/>
      <c r="AA22" s="949"/>
      <c r="AB22" s="949"/>
      <c r="AC22" s="949"/>
      <c r="AD22" s="949"/>
      <c r="AE22" s="949"/>
      <c r="AF22" s="949"/>
      <c r="AG22" s="949"/>
      <c r="AH22" s="949"/>
      <c r="AI22" s="949"/>
      <c r="AJ22" s="58"/>
    </row>
    <row r="23" spans="1:36" ht="52.5" customHeight="1">
      <c r="A23" s="57"/>
      <c r="B23" s="950" t="str">
        <f>B10</f>
        <v>위 부동산에 대한 임대차 잔금으로 정히 영수하고 본 영수증을 발행 합니다.</v>
      </c>
      <c r="C23" s="950"/>
      <c r="D23" s="950"/>
      <c r="E23" s="950"/>
      <c r="F23" s="950"/>
      <c r="G23" s="950"/>
      <c r="H23" s="950"/>
      <c r="I23" s="950"/>
      <c r="J23" s="950"/>
      <c r="K23" s="950"/>
      <c r="L23" s="950"/>
      <c r="M23" s="950"/>
      <c r="N23" s="950"/>
      <c r="O23" s="950"/>
      <c r="P23" s="950"/>
      <c r="Q23" s="950"/>
      <c r="R23" s="950"/>
      <c r="S23" s="950"/>
      <c r="T23" s="950"/>
      <c r="U23" s="950"/>
      <c r="V23" s="950"/>
      <c r="W23" s="950"/>
      <c r="X23" s="950"/>
      <c r="Y23" s="950"/>
      <c r="Z23" s="950"/>
      <c r="AA23" s="950"/>
      <c r="AB23" s="950"/>
      <c r="AC23" s="950"/>
      <c r="AD23" s="950"/>
      <c r="AE23" s="950"/>
      <c r="AF23" s="950"/>
      <c r="AG23" s="950"/>
      <c r="AH23" s="950"/>
      <c r="AI23" s="950"/>
      <c r="AJ23" s="58"/>
    </row>
    <row r="24" spans="1:36" ht="16.5" customHeight="1">
      <c r="A24" s="57"/>
      <c r="B24" s="951" t="str">
        <f>B11</f>
        <v>발행일</v>
      </c>
      <c r="C24" s="951"/>
      <c r="D24" s="951"/>
      <c r="E24" s="951"/>
      <c r="F24" s="951"/>
      <c r="G24" s="2"/>
      <c r="H24" s="952">
        <f ca="1">H11</f>
        <v>44581</v>
      </c>
      <c r="I24" s="953"/>
      <c r="J24" s="953"/>
      <c r="K24" s="953"/>
      <c r="L24" s="953"/>
      <c r="M24" s="953"/>
      <c r="N24" s="953"/>
      <c r="O24" s="953"/>
      <c r="P24" s="953"/>
      <c r="Q24" s="953"/>
      <c r="R24" s="944"/>
      <c r="S24" s="944"/>
      <c r="T24" s="944"/>
      <c r="U24" s="944"/>
      <c r="V24" s="944"/>
      <c r="W24" s="944"/>
      <c r="X24" s="944"/>
      <c r="Y24" s="944"/>
      <c r="Z24" s="944"/>
      <c r="AA24" s="944"/>
      <c r="AB24" s="944"/>
      <c r="AC24" s="944"/>
      <c r="AD24" s="944"/>
      <c r="AE24" s="944"/>
      <c r="AF24" s="944"/>
      <c r="AG24" s="944"/>
      <c r="AH24" s="944"/>
      <c r="AI24" s="944"/>
      <c r="AJ24" s="58"/>
    </row>
    <row r="25" spans="1:36" ht="33.75" customHeight="1">
      <c r="A25" s="57"/>
      <c r="B25" s="947" t="str">
        <f>B12</f>
        <v xml:space="preserve">발행인 주소 </v>
      </c>
      <c r="C25" s="947"/>
      <c r="D25" s="947"/>
      <c r="E25" s="947"/>
      <c r="F25" s="947"/>
      <c r="G25" s="61"/>
      <c r="H25" s="948">
        <f>H12</f>
        <v>0</v>
      </c>
      <c r="I25" s="948"/>
      <c r="J25" s="948"/>
      <c r="K25" s="948"/>
      <c r="L25" s="948"/>
      <c r="M25" s="948"/>
      <c r="N25" s="948"/>
      <c r="O25" s="948"/>
      <c r="P25" s="948"/>
      <c r="Q25" s="948"/>
      <c r="R25" s="948"/>
      <c r="S25" s="948"/>
      <c r="T25" s="948"/>
      <c r="U25" s="948"/>
      <c r="V25" s="948"/>
      <c r="W25" s="948"/>
      <c r="X25" s="948"/>
      <c r="Y25" s="948"/>
      <c r="Z25" s="948"/>
      <c r="AA25" s="948"/>
      <c r="AB25" s="948"/>
      <c r="AC25" s="948"/>
      <c r="AD25" s="948"/>
      <c r="AE25" s="948"/>
      <c r="AF25" s="948"/>
      <c r="AG25" s="948"/>
      <c r="AH25" s="948"/>
      <c r="AI25" s="948"/>
      <c r="AJ25" s="58"/>
    </row>
    <row r="26" spans="1:36" ht="18" customHeight="1">
      <c r="A26" s="57"/>
      <c r="B26" s="947" t="str">
        <f>B13</f>
        <v>발행인 성명</v>
      </c>
      <c r="C26" s="947"/>
      <c r="D26" s="947"/>
      <c r="E26" s="947"/>
      <c r="F26" s="947"/>
      <c r="G26" s="61"/>
      <c r="H26" s="948">
        <f>H13</f>
        <v>0</v>
      </c>
      <c r="I26" s="948"/>
      <c r="J26" s="948"/>
      <c r="K26" s="948"/>
      <c r="L26" s="948"/>
      <c r="M26" s="948"/>
      <c r="N26" s="948"/>
      <c r="O26" s="948"/>
      <c r="P26" s="948"/>
      <c r="Q26" s="948"/>
      <c r="R26" s="948"/>
      <c r="S26" s="948"/>
      <c r="T26" s="948"/>
      <c r="U26" s="948"/>
      <c r="V26" s="948"/>
      <c r="W26" s="948"/>
      <c r="X26" s="948"/>
      <c r="Y26" s="948"/>
      <c r="Z26" s="948"/>
      <c r="AA26" s="948"/>
      <c r="AB26" s="948"/>
      <c r="AC26" s="948"/>
      <c r="AD26" s="948"/>
      <c r="AE26" s="948"/>
      <c r="AF26" s="948"/>
      <c r="AG26" s="944" t="s">
        <v>522</v>
      </c>
      <c r="AH26" s="944"/>
      <c r="AI26" s="944"/>
      <c r="AJ26" s="58"/>
    </row>
    <row r="27" spans="1:36" ht="18" customHeight="1" thickBot="1">
      <c r="A27" s="943"/>
      <c r="B27" s="942"/>
      <c r="C27" s="942"/>
      <c r="D27" s="942"/>
      <c r="E27" s="942"/>
      <c r="F27" s="942"/>
      <c r="G27" s="942"/>
      <c r="H27" s="942"/>
      <c r="I27" s="942"/>
      <c r="J27" s="942"/>
      <c r="K27" s="942"/>
      <c r="L27" s="942"/>
      <c r="M27" s="942"/>
      <c r="N27" s="942"/>
      <c r="O27" s="942"/>
      <c r="P27" s="942"/>
      <c r="Q27" s="942"/>
      <c r="R27" s="942"/>
      <c r="S27" s="942"/>
      <c r="T27" s="942"/>
      <c r="U27" s="942"/>
      <c r="V27" s="942"/>
      <c r="W27" s="942"/>
      <c r="X27" s="942"/>
      <c r="Y27" s="942"/>
      <c r="Z27" s="942"/>
      <c r="AA27" s="942"/>
      <c r="AB27" s="942"/>
      <c r="AC27" s="942"/>
      <c r="AD27" s="942"/>
      <c r="AE27" s="942"/>
      <c r="AF27" s="942"/>
      <c r="AG27" s="942"/>
      <c r="AH27" s="942"/>
      <c r="AI27" s="942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942"/>
      <c r="B3" s="942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  <c r="T3" s="942"/>
      <c r="U3" s="942"/>
      <c r="V3" s="942"/>
      <c r="W3" s="942"/>
      <c r="X3" s="942"/>
      <c r="Y3" s="942"/>
      <c r="Z3" s="942"/>
      <c r="AA3" s="942"/>
      <c r="AB3" s="942"/>
      <c r="AC3" s="942"/>
      <c r="AD3" s="942"/>
      <c r="AE3" s="942"/>
      <c r="AF3" s="942"/>
      <c r="AG3" s="942"/>
      <c r="AH3" s="942"/>
      <c r="AI3" s="942"/>
      <c r="AJ3" s="942"/>
    </row>
    <row r="4" spans="1:44" ht="37.5" customHeight="1" thickTop="1">
      <c r="A4" s="55"/>
      <c r="B4" s="965" t="s">
        <v>516</v>
      </c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5"/>
      <c r="P4" s="965"/>
      <c r="Q4" s="965"/>
      <c r="R4" s="965"/>
      <c r="S4" s="965"/>
      <c r="T4" s="965"/>
      <c r="U4" s="965"/>
      <c r="V4" s="965"/>
      <c r="W4" s="965"/>
      <c r="X4" s="965"/>
      <c r="Y4" s="965"/>
      <c r="Z4" s="965"/>
      <c r="AA4" s="965"/>
      <c r="AB4" s="965"/>
      <c r="AC4" s="965"/>
      <c r="AD4" s="965"/>
      <c r="AE4" s="965"/>
      <c r="AF4" s="965"/>
      <c r="AG4" s="965"/>
      <c r="AH4" s="965"/>
      <c r="AI4" s="965"/>
      <c r="AJ4" s="56"/>
    </row>
    <row r="5" spans="1:44" ht="25.5" customHeight="1">
      <c r="A5" s="57"/>
      <c r="B5" s="966">
        <f>표준임대차계약서!O11</f>
        <v>0</v>
      </c>
      <c r="C5" s="966"/>
      <c r="D5" s="966"/>
      <c r="E5" s="966"/>
      <c r="F5" s="966"/>
      <c r="G5" s="966"/>
      <c r="H5" s="966"/>
      <c r="I5" s="966"/>
      <c r="J5" s="966"/>
      <c r="K5" s="966"/>
      <c r="L5" s="966"/>
      <c r="M5" s="966"/>
      <c r="N5" s="966"/>
      <c r="O5" s="966"/>
      <c r="P5" s="966"/>
      <c r="Q5" s="966"/>
      <c r="R5" s="966"/>
      <c r="S5" s="966"/>
      <c r="T5" s="966"/>
      <c r="U5" s="966"/>
      <c r="V5" s="966"/>
      <c r="W5" s="966"/>
      <c r="X5" s="966"/>
      <c r="Y5" s="966"/>
      <c r="Z5" s="966"/>
      <c r="AA5" s="966"/>
      <c r="AB5" s="966"/>
      <c r="AC5" s="966"/>
      <c r="AD5" s="966"/>
      <c r="AE5" s="966"/>
      <c r="AF5" s="966"/>
      <c r="AG5" s="963" t="s">
        <v>517</v>
      </c>
      <c r="AH5" s="963"/>
      <c r="AI5" s="963"/>
      <c r="AJ5" s="58"/>
    </row>
    <row r="6" spans="1:44" ht="30" customHeight="1">
      <c r="A6" s="57"/>
      <c r="B6" s="964" t="str">
        <f>"一金"&amp;NUMBERSTRING(B7,1)&amp;"원정"</f>
        <v>一金영원정</v>
      </c>
      <c r="C6" s="964"/>
      <c r="D6" s="964"/>
      <c r="E6" s="964"/>
      <c r="F6" s="964"/>
      <c r="G6" s="964"/>
      <c r="H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59"/>
    </row>
    <row r="7" spans="1:44" ht="30" customHeight="1">
      <c r="A7" s="60"/>
      <c r="B7" s="967">
        <f>표준임대차계약서!S59</f>
        <v>0</v>
      </c>
      <c r="C7" s="967"/>
      <c r="D7" s="967"/>
      <c r="E7" s="967"/>
      <c r="F7" s="967"/>
      <c r="G7" s="967"/>
      <c r="H7" s="967"/>
      <c r="I7" s="967"/>
      <c r="J7" s="967"/>
      <c r="K7" s="967"/>
      <c r="L7" s="967"/>
      <c r="M7" s="967"/>
      <c r="N7" s="967"/>
      <c r="O7" s="967"/>
      <c r="P7" s="967"/>
      <c r="Q7" s="967"/>
      <c r="R7" s="967"/>
      <c r="S7" s="967"/>
      <c r="T7" s="967"/>
      <c r="U7" s="967"/>
      <c r="V7" s="967"/>
      <c r="W7" s="967"/>
      <c r="X7" s="967"/>
      <c r="Y7" s="967"/>
      <c r="Z7" s="967"/>
      <c r="AA7" s="967"/>
      <c r="AB7" s="967"/>
      <c r="AC7" s="967"/>
      <c r="AD7" s="967"/>
      <c r="AE7" s="967"/>
      <c r="AF7" s="967"/>
      <c r="AG7" s="967"/>
      <c r="AH7" s="967"/>
      <c r="AI7" s="967"/>
      <c r="AJ7" s="59"/>
    </row>
    <row r="8" spans="1:44" ht="18.75" customHeight="1">
      <c r="A8" s="57"/>
      <c r="B8" s="954" t="s">
        <v>518</v>
      </c>
      <c r="C8" s="954"/>
      <c r="D8" s="954"/>
      <c r="E8" s="954"/>
      <c r="F8" s="954"/>
      <c r="G8" s="954"/>
      <c r="H8" s="954"/>
      <c r="I8" s="954"/>
      <c r="J8" s="954"/>
      <c r="K8" s="954"/>
      <c r="L8" s="954"/>
      <c r="M8" s="954"/>
      <c r="N8" s="954"/>
      <c r="O8" s="954"/>
      <c r="P8" s="954"/>
      <c r="Q8" s="954"/>
      <c r="R8" s="954"/>
      <c r="S8" s="954"/>
      <c r="T8" s="954"/>
      <c r="U8" s="954"/>
      <c r="V8" s="954"/>
      <c r="W8" s="954"/>
      <c r="X8" s="954"/>
      <c r="Y8" s="954"/>
      <c r="Z8" s="954"/>
      <c r="AA8" s="954"/>
      <c r="AB8" s="954"/>
      <c r="AC8" s="954"/>
      <c r="AD8" s="954"/>
      <c r="AE8" s="954"/>
      <c r="AF8" s="954"/>
      <c r="AG8" s="954"/>
      <c r="AH8" s="954"/>
      <c r="AI8" s="954"/>
      <c r="AJ8" s="58"/>
      <c r="AR8" s="13"/>
    </row>
    <row r="9" spans="1:44" ht="37.5" customHeight="1">
      <c r="A9" s="57"/>
      <c r="B9" s="957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57"/>
      <c r="D9" s="957"/>
      <c r="E9" s="957"/>
      <c r="F9" s="957"/>
      <c r="G9" s="957"/>
      <c r="H9" s="957"/>
      <c r="I9" s="957"/>
      <c r="J9" s="957"/>
      <c r="K9" s="957"/>
      <c r="L9" s="957"/>
      <c r="M9" s="957"/>
      <c r="N9" s="957"/>
      <c r="O9" s="957"/>
      <c r="P9" s="957"/>
      <c r="Q9" s="957"/>
      <c r="R9" s="957"/>
      <c r="S9" s="957"/>
      <c r="T9" s="957"/>
      <c r="U9" s="957"/>
      <c r="V9" s="957"/>
      <c r="W9" s="957"/>
      <c r="X9" s="957"/>
      <c r="Y9" s="957"/>
      <c r="Z9" s="957"/>
      <c r="AA9" s="957"/>
      <c r="AB9" s="957"/>
      <c r="AC9" s="957"/>
      <c r="AD9" s="957"/>
      <c r="AE9" s="957"/>
      <c r="AF9" s="957"/>
      <c r="AG9" s="957"/>
      <c r="AH9" s="957"/>
      <c r="AI9" s="957"/>
      <c r="AJ9" s="58"/>
    </row>
    <row r="10" spans="1:44" ht="52.5" customHeight="1">
      <c r="A10" s="57"/>
      <c r="B10" s="958" t="s">
        <v>676</v>
      </c>
      <c r="C10" s="958"/>
      <c r="D10" s="958"/>
      <c r="E10" s="958"/>
      <c r="F10" s="958"/>
      <c r="G10" s="958"/>
      <c r="H10" s="958"/>
      <c r="I10" s="958"/>
      <c r="J10" s="958"/>
      <c r="K10" s="958"/>
      <c r="L10" s="958"/>
      <c r="M10" s="958"/>
      <c r="N10" s="958"/>
      <c r="O10" s="958"/>
      <c r="P10" s="958"/>
      <c r="Q10" s="958"/>
      <c r="R10" s="958"/>
      <c r="S10" s="958"/>
      <c r="T10" s="958"/>
      <c r="U10" s="958"/>
      <c r="V10" s="958"/>
      <c r="W10" s="958"/>
      <c r="X10" s="958"/>
      <c r="Y10" s="958"/>
      <c r="Z10" s="958"/>
      <c r="AA10" s="958"/>
      <c r="AB10" s="958"/>
      <c r="AC10" s="958"/>
      <c r="AD10" s="958"/>
      <c r="AE10" s="958"/>
      <c r="AF10" s="958"/>
      <c r="AG10" s="958"/>
      <c r="AH10" s="958"/>
      <c r="AI10" s="958"/>
      <c r="AJ10" s="58"/>
    </row>
    <row r="11" spans="1:44">
      <c r="A11" s="57"/>
      <c r="B11" s="951" t="s">
        <v>519</v>
      </c>
      <c r="C11" s="951"/>
      <c r="D11" s="951"/>
      <c r="E11" s="951"/>
      <c r="F11" s="951"/>
      <c r="G11" s="2"/>
      <c r="H11" s="959">
        <f ca="1">TODAY()</f>
        <v>44581</v>
      </c>
      <c r="I11" s="959"/>
      <c r="J11" s="959"/>
      <c r="K11" s="959"/>
      <c r="L11" s="959"/>
      <c r="M11" s="959"/>
      <c r="N11" s="959"/>
      <c r="O11" s="959"/>
      <c r="P11" s="959"/>
      <c r="Q11" s="959"/>
      <c r="R11" s="944"/>
      <c r="S11" s="944"/>
      <c r="T11" s="944"/>
      <c r="U11" s="944"/>
      <c r="V11" s="944"/>
      <c r="W11" s="944"/>
      <c r="X11" s="944"/>
      <c r="Y11" s="944"/>
      <c r="Z11" s="944"/>
      <c r="AA11" s="944"/>
      <c r="AB11" s="944"/>
      <c r="AC11" s="944"/>
      <c r="AD11" s="944"/>
      <c r="AE11" s="944"/>
      <c r="AF11" s="944"/>
      <c r="AG11" s="944"/>
      <c r="AH11" s="944"/>
      <c r="AI11" s="944"/>
      <c r="AJ11" s="58"/>
    </row>
    <row r="12" spans="1:44" ht="33.75" customHeight="1">
      <c r="A12" s="57"/>
      <c r="B12" s="947" t="s">
        <v>520</v>
      </c>
      <c r="C12" s="947"/>
      <c r="D12" s="947"/>
      <c r="E12" s="947"/>
      <c r="F12" s="947"/>
      <c r="G12" s="61"/>
      <c r="H12" s="960">
        <f>표준임대차계약서!O8</f>
        <v>0</v>
      </c>
      <c r="I12" s="960"/>
      <c r="J12" s="960"/>
      <c r="K12" s="960"/>
      <c r="L12" s="960"/>
      <c r="M12" s="960"/>
      <c r="N12" s="960"/>
      <c r="O12" s="960"/>
      <c r="P12" s="960"/>
      <c r="Q12" s="960"/>
      <c r="R12" s="960"/>
      <c r="S12" s="960"/>
      <c r="T12" s="960"/>
      <c r="U12" s="960"/>
      <c r="V12" s="960"/>
      <c r="W12" s="960"/>
      <c r="X12" s="960"/>
      <c r="Y12" s="960"/>
      <c r="Z12" s="960"/>
      <c r="AA12" s="960"/>
      <c r="AB12" s="960"/>
      <c r="AC12" s="960"/>
      <c r="AD12" s="960"/>
      <c r="AE12" s="960"/>
      <c r="AF12" s="960"/>
      <c r="AG12" s="960"/>
      <c r="AH12" s="960"/>
      <c r="AI12" s="960"/>
      <c r="AJ12" s="58"/>
    </row>
    <row r="13" spans="1:44" ht="18" customHeight="1">
      <c r="A13" s="57"/>
      <c r="B13" s="947" t="s">
        <v>521</v>
      </c>
      <c r="C13" s="947"/>
      <c r="D13" s="947"/>
      <c r="E13" s="947"/>
      <c r="F13" s="947"/>
      <c r="G13" s="61"/>
      <c r="H13" s="960">
        <f>표준임대차계약서!O7</f>
        <v>0</v>
      </c>
      <c r="I13" s="960"/>
      <c r="J13" s="960"/>
      <c r="K13" s="960"/>
      <c r="L13" s="960"/>
      <c r="M13" s="960"/>
      <c r="N13" s="960"/>
      <c r="O13" s="960"/>
      <c r="P13" s="960"/>
      <c r="Q13" s="960"/>
      <c r="R13" s="960"/>
      <c r="S13" s="960"/>
      <c r="T13" s="960"/>
      <c r="U13" s="960"/>
      <c r="V13" s="960"/>
      <c r="W13" s="960"/>
      <c r="X13" s="960"/>
      <c r="Y13" s="960"/>
      <c r="Z13" s="960"/>
      <c r="AA13" s="960"/>
      <c r="AB13" s="960"/>
      <c r="AC13" s="960"/>
      <c r="AD13" s="960"/>
      <c r="AE13" s="960"/>
      <c r="AF13" s="960"/>
      <c r="AG13" s="944" t="s">
        <v>522</v>
      </c>
      <c r="AH13" s="944"/>
      <c r="AI13" s="944"/>
      <c r="AJ13" s="58"/>
    </row>
    <row r="14" spans="1:44" ht="18" customHeight="1" thickBot="1">
      <c r="A14" s="62"/>
      <c r="B14" s="956"/>
      <c r="C14" s="956"/>
      <c r="D14" s="956"/>
      <c r="E14" s="956"/>
      <c r="F14" s="956"/>
      <c r="G14" s="956"/>
      <c r="H14" s="956"/>
      <c r="I14" s="956"/>
      <c r="J14" s="956"/>
      <c r="K14" s="956"/>
      <c r="L14" s="956"/>
      <c r="M14" s="956"/>
      <c r="N14" s="956"/>
      <c r="O14" s="956"/>
      <c r="P14" s="956"/>
      <c r="Q14" s="956"/>
      <c r="R14" s="956"/>
      <c r="S14" s="956"/>
      <c r="T14" s="956"/>
      <c r="U14" s="956"/>
      <c r="V14" s="956"/>
      <c r="W14" s="956"/>
      <c r="X14" s="956"/>
      <c r="Y14" s="956"/>
      <c r="Z14" s="956"/>
      <c r="AA14" s="956"/>
      <c r="AB14" s="956"/>
      <c r="AC14" s="956"/>
      <c r="AD14" s="956"/>
      <c r="AE14" s="956"/>
      <c r="AF14" s="956"/>
      <c r="AG14" s="956"/>
      <c r="AH14" s="956"/>
      <c r="AI14" s="956"/>
      <c r="AJ14" s="63"/>
    </row>
    <row r="15" spans="1:44" ht="22.5" customHeight="1" thickTop="1">
      <c r="A15" s="946"/>
      <c r="B15" s="946"/>
      <c r="C15" s="946"/>
      <c r="D15" s="946"/>
      <c r="E15" s="946"/>
      <c r="F15" s="946"/>
      <c r="G15" s="946"/>
      <c r="H15" s="946"/>
      <c r="I15" s="946"/>
      <c r="J15" s="946"/>
      <c r="K15" s="946"/>
      <c r="L15" s="946"/>
      <c r="M15" s="946"/>
      <c r="N15" s="946"/>
      <c r="O15" s="946"/>
      <c r="P15" s="946"/>
      <c r="Q15" s="946"/>
      <c r="R15" s="946"/>
      <c r="S15" s="946"/>
      <c r="T15" s="946"/>
      <c r="U15" s="946"/>
      <c r="V15" s="946"/>
      <c r="W15" s="946"/>
      <c r="X15" s="946"/>
      <c r="Y15" s="946"/>
      <c r="Z15" s="946"/>
      <c r="AA15" s="946"/>
      <c r="AB15" s="946"/>
      <c r="AC15" s="946"/>
      <c r="AD15" s="946"/>
      <c r="AE15" s="946"/>
      <c r="AF15" s="946"/>
      <c r="AG15" s="946"/>
      <c r="AH15" s="946"/>
      <c r="AI15" s="946"/>
      <c r="AJ15" s="946"/>
    </row>
    <row r="16" spans="1:44" ht="22.5" customHeight="1" thickBot="1">
      <c r="A16" s="945"/>
      <c r="B16" s="945"/>
      <c r="C16" s="945"/>
      <c r="D16" s="945"/>
      <c r="E16" s="945"/>
      <c r="F16" s="945"/>
      <c r="G16" s="945"/>
      <c r="H16" s="945"/>
      <c r="I16" s="945"/>
      <c r="J16" s="945"/>
      <c r="K16" s="945"/>
      <c r="L16" s="945"/>
      <c r="M16" s="945"/>
      <c r="N16" s="945"/>
      <c r="O16" s="945"/>
      <c r="P16" s="945"/>
      <c r="Q16" s="945"/>
      <c r="R16" s="945"/>
      <c r="S16" s="945"/>
      <c r="T16" s="945"/>
      <c r="U16" s="945"/>
      <c r="V16" s="945"/>
      <c r="W16" s="945"/>
      <c r="X16" s="945"/>
      <c r="Y16" s="945"/>
      <c r="Z16" s="945"/>
      <c r="AA16" s="945"/>
      <c r="AB16" s="945"/>
      <c r="AC16" s="945"/>
      <c r="AD16" s="945"/>
      <c r="AE16" s="945"/>
      <c r="AF16" s="945"/>
      <c r="AG16" s="945"/>
      <c r="AH16" s="945"/>
      <c r="AI16" s="945"/>
      <c r="AJ16" s="945"/>
    </row>
    <row r="17" spans="1:36" ht="37.5" customHeight="1" thickTop="1">
      <c r="A17" s="55"/>
      <c r="B17" s="961" t="str">
        <f>B4</f>
        <v>영   수   증</v>
      </c>
      <c r="C17" s="961"/>
      <c r="D17" s="961"/>
      <c r="E17" s="961"/>
      <c r="F17" s="961"/>
      <c r="G17" s="961"/>
      <c r="H17" s="961"/>
      <c r="I17" s="961"/>
      <c r="J17" s="961"/>
      <c r="K17" s="961"/>
      <c r="L17" s="961"/>
      <c r="M17" s="961"/>
      <c r="N17" s="961"/>
      <c r="O17" s="961"/>
      <c r="P17" s="961"/>
      <c r="Q17" s="961"/>
      <c r="R17" s="961"/>
      <c r="S17" s="961"/>
      <c r="T17" s="961"/>
      <c r="U17" s="961"/>
      <c r="V17" s="961"/>
      <c r="W17" s="961"/>
      <c r="X17" s="961"/>
      <c r="Y17" s="961"/>
      <c r="Z17" s="961"/>
      <c r="AA17" s="961"/>
      <c r="AB17" s="961"/>
      <c r="AC17" s="961"/>
      <c r="AD17" s="961"/>
      <c r="AE17" s="961"/>
      <c r="AF17" s="961"/>
      <c r="AG17" s="961"/>
      <c r="AH17" s="961"/>
      <c r="AI17" s="961"/>
      <c r="AJ17" s="56"/>
    </row>
    <row r="18" spans="1:36" ht="25.5" customHeight="1">
      <c r="A18" s="57"/>
      <c r="B18" s="962">
        <f>B5</f>
        <v>0</v>
      </c>
      <c r="C18" s="962"/>
      <c r="D18" s="962"/>
      <c r="E18" s="962"/>
      <c r="F18" s="962"/>
      <c r="G18" s="962"/>
      <c r="H18" s="962"/>
      <c r="I18" s="962"/>
      <c r="J18" s="962"/>
      <c r="K18" s="962"/>
      <c r="L18" s="962"/>
      <c r="M18" s="962"/>
      <c r="N18" s="962"/>
      <c r="O18" s="962"/>
      <c r="P18" s="962"/>
      <c r="Q18" s="962"/>
      <c r="R18" s="962"/>
      <c r="S18" s="962"/>
      <c r="T18" s="962"/>
      <c r="U18" s="962"/>
      <c r="V18" s="962"/>
      <c r="W18" s="962"/>
      <c r="X18" s="962"/>
      <c r="Y18" s="962"/>
      <c r="Z18" s="962"/>
      <c r="AA18" s="962"/>
      <c r="AB18" s="962"/>
      <c r="AC18" s="962"/>
      <c r="AD18" s="962"/>
      <c r="AE18" s="962"/>
      <c r="AF18" s="962"/>
      <c r="AG18" s="963" t="s">
        <v>523</v>
      </c>
      <c r="AH18" s="963"/>
      <c r="AI18" s="963"/>
      <c r="AJ18" s="58"/>
    </row>
    <row r="19" spans="1:36" ht="30" customHeight="1">
      <c r="A19" s="57"/>
      <c r="B19" s="964" t="str">
        <f>B6</f>
        <v>一金영원정</v>
      </c>
      <c r="C19" s="964"/>
      <c r="D19" s="964"/>
      <c r="E19" s="964"/>
      <c r="F19" s="964"/>
      <c r="G19" s="964"/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4"/>
      <c r="S19" s="964"/>
      <c r="T19" s="964"/>
      <c r="U19" s="964"/>
      <c r="V19" s="964"/>
      <c r="W19" s="964"/>
      <c r="X19" s="964"/>
      <c r="Y19" s="964"/>
      <c r="Z19" s="964"/>
      <c r="AA19" s="964"/>
      <c r="AB19" s="964"/>
      <c r="AC19" s="964"/>
      <c r="AD19" s="964"/>
      <c r="AE19" s="964"/>
      <c r="AF19" s="964"/>
      <c r="AG19" s="964"/>
      <c r="AH19" s="964"/>
      <c r="AI19" s="964"/>
      <c r="AJ19" s="59"/>
    </row>
    <row r="20" spans="1:36" ht="30" customHeight="1">
      <c r="A20" s="60"/>
      <c r="B20" s="955">
        <f>B7</f>
        <v>0</v>
      </c>
      <c r="C20" s="955"/>
      <c r="D20" s="955"/>
      <c r="E20" s="955"/>
      <c r="F20" s="955"/>
      <c r="G20" s="955"/>
      <c r="H20" s="955"/>
      <c r="I20" s="955"/>
      <c r="J20" s="955"/>
      <c r="K20" s="955"/>
      <c r="L20" s="955"/>
      <c r="M20" s="955"/>
      <c r="N20" s="955"/>
      <c r="O20" s="955"/>
      <c r="P20" s="955"/>
      <c r="Q20" s="955"/>
      <c r="R20" s="955"/>
      <c r="S20" s="955"/>
      <c r="T20" s="955"/>
      <c r="U20" s="955"/>
      <c r="V20" s="955"/>
      <c r="W20" s="955"/>
      <c r="X20" s="955"/>
      <c r="Y20" s="955"/>
      <c r="Z20" s="955"/>
      <c r="AA20" s="955"/>
      <c r="AB20" s="955"/>
      <c r="AC20" s="955"/>
      <c r="AD20" s="955"/>
      <c r="AE20" s="955"/>
      <c r="AF20" s="955"/>
      <c r="AG20" s="955"/>
      <c r="AH20" s="955"/>
      <c r="AI20" s="955"/>
      <c r="AJ20" s="59"/>
    </row>
    <row r="21" spans="1:36" ht="18.75" customHeight="1">
      <c r="A21" s="57"/>
      <c r="B21" s="954" t="s">
        <v>524</v>
      </c>
      <c r="C21" s="954"/>
      <c r="D21" s="954"/>
      <c r="E21" s="954"/>
      <c r="F21" s="954"/>
      <c r="G21" s="954"/>
      <c r="H21" s="954"/>
      <c r="I21" s="954"/>
      <c r="J21" s="954"/>
      <c r="K21" s="954"/>
      <c r="L21" s="954"/>
      <c r="M21" s="954"/>
      <c r="N21" s="954"/>
      <c r="O21" s="954"/>
      <c r="P21" s="954"/>
      <c r="Q21" s="954"/>
      <c r="R21" s="954"/>
      <c r="S21" s="954"/>
      <c r="T21" s="954"/>
      <c r="U21" s="954"/>
      <c r="V21" s="954"/>
      <c r="W21" s="954"/>
      <c r="X21" s="954"/>
      <c r="Y21" s="954"/>
      <c r="Z21" s="954"/>
      <c r="AA21" s="954"/>
      <c r="AB21" s="954"/>
      <c r="AC21" s="954"/>
      <c r="AD21" s="954"/>
      <c r="AE21" s="954"/>
      <c r="AF21" s="954"/>
      <c r="AG21" s="954"/>
      <c r="AH21" s="954"/>
      <c r="AI21" s="954"/>
      <c r="AJ21" s="58"/>
    </row>
    <row r="22" spans="1:36" ht="37.5" customHeight="1">
      <c r="A22" s="57"/>
      <c r="B22" s="949" t="str">
        <f>B9</f>
        <v xml:space="preserve">  </v>
      </c>
      <c r="C22" s="949"/>
      <c r="D22" s="949"/>
      <c r="E22" s="949"/>
      <c r="F22" s="949"/>
      <c r="G22" s="949"/>
      <c r="H22" s="949"/>
      <c r="I22" s="949"/>
      <c r="J22" s="949"/>
      <c r="K22" s="949"/>
      <c r="L22" s="949"/>
      <c r="M22" s="949"/>
      <c r="N22" s="949"/>
      <c r="O22" s="949"/>
      <c r="P22" s="949"/>
      <c r="Q22" s="949"/>
      <c r="R22" s="949"/>
      <c r="S22" s="949"/>
      <c r="T22" s="949"/>
      <c r="U22" s="949"/>
      <c r="V22" s="949"/>
      <c r="W22" s="949"/>
      <c r="X22" s="949"/>
      <c r="Y22" s="949"/>
      <c r="Z22" s="949"/>
      <c r="AA22" s="949"/>
      <c r="AB22" s="949"/>
      <c r="AC22" s="949"/>
      <c r="AD22" s="949"/>
      <c r="AE22" s="949"/>
      <c r="AF22" s="949"/>
      <c r="AG22" s="949"/>
      <c r="AH22" s="949"/>
      <c r="AI22" s="949"/>
      <c r="AJ22" s="58"/>
    </row>
    <row r="23" spans="1:36" ht="52.5" customHeight="1">
      <c r="A23" s="57"/>
      <c r="B23" s="950" t="str">
        <f>B10</f>
        <v>위 부동산에 대한 임대차 보증금으로 정히 영수하고 본 영수증을 발행 합니다.</v>
      </c>
      <c r="C23" s="950"/>
      <c r="D23" s="950"/>
      <c r="E23" s="950"/>
      <c r="F23" s="950"/>
      <c r="G23" s="950"/>
      <c r="H23" s="950"/>
      <c r="I23" s="950"/>
      <c r="J23" s="950"/>
      <c r="K23" s="950"/>
      <c r="L23" s="950"/>
      <c r="M23" s="950"/>
      <c r="N23" s="950"/>
      <c r="O23" s="950"/>
      <c r="P23" s="950"/>
      <c r="Q23" s="950"/>
      <c r="R23" s="950"/>
      <c r="S23" s="950"/>
      <c r="T23" s="950"/>
      <c r="U23" s="950"/>
      <c r="V23" s="950"/>
      <c r="W23" s="950"/>
      <c r="X23" s="950"/>
      <c r="Y23" s="950"/>
      <c r="Z23" s="950"/>
      <c r="AA23" s="950"/>
      <c r="AB23" s="950"/>
      <c r="AC23" s="950"/>
      <c r="AD23" s="950"/>
      <c r="AE23" s="950"/>
      <c r="AF23" s="950"/>
      <c r="AG23" s="950"/>
      <c r="AH23" s="950"/>
      <c r="AI23" s="950"/>
      <c r="AJ23" s="58"/>
    </row>
    <row r="24" spans="1:36" ht="16.5" customHeight="1">
      <c r="A24" s="57"/>
      <c r="B24" s="951" t="str">
        <f>B11</f>
        <v>발행일</v>
      </c>
      <c r="C24" s="951"/>
      <c r="D24" s="951"/>
      <c r="E24" s="951"/>
      <c r="F24" s="951"/>
      <c r="G24" s="2"/>
      <c r="H24" s="952">
        <f ca="1">H11</f>
        <v>44581</v>
      </c>
      <c r="I24" s="953"/>
      <c r="J24" s="953"/>
      <c r="K24" s="953"/>
      <c r="L24" s="953"/>
      <c r="M24" s="953"/>
      <c r="N24" s="953"/>
      <c r="O24" s="953"/>
      <c r="P24" s="953"/>
      <c r="Q24" s="953"/>
      <c r="R24" s="944"/>
      <c r="S24" s="944"/>
      <c r="T24" s="944"/>
      <c r="U24" s="944"/>
      <c r="V24" s="944"/>
      <c r="W24" s="944"/>
      <c r="X24" s="944"/>
      <c r="Y24" s="944"/>
      <c r="Z24" s="944"/>
      <c r="AA24" s="944"/>
      <c r="AB24" s="944"/>
      <c r="AC24" s="944"/>
      <c r="AD24" s="944"/>
      <c r="AE24" s="944"/>
      <c r="AF24" s="944"/>
      <c r="AG24" s="944"/>
      <c r="AH24" s="944"/>
      <c r="AI24" s="944"/>
      <c r="AJ24" s="58"/>
    </row>
    <row r="25" spans="1:36" ht="33.75" customHeight="1">
      <c r="A25" s="57"/>
      <c r="B25" s="947" t="str">
        <f>B12</f>
        <v xml:space="preserve">발행인 주소 </v>
      </c>
      <c r="C25" s="947"/>
      <c r="D25" s="947"/>
      <c r="E25" s="947"/>
      <c r="F25" s="947"/>
      <c r="G25" s="61"/>
      <c r="H25" s="948">
        <f>H12</f>
        <v>0</v>
      </c>
      <c r="I25" s="948"/>
      <c r="J25" s="948"/>
      <c r="K25" s="948"/>
      <c r="L25" s="948"/>
      <c r="M25" s="948"/>
      <c r="N25" s="948"/>
      <c r="O25" s="948"/>
      <c r="P25" s="948"/>
      <c r="Q25" s="948"/>
      <c r="R25" s="948"/>
      <c r="S25" s="948"/>
      <c r="T25" s="948"/>
      <c r="U25" s="948"/>
      <c r="V25" s="948"/>
      <c r="W25" s="948"/>
      <c r="X25" s="948"/>
      <c r="Y25" s="948"/>
      <c r="Z25" s="948"/>
      <c r="AA25" s="948"/>
      <c r="AB25" s="948"/>
      <c r="AC25" s="948"/>
      <c r="AD25" s="948"/>
      <c r="AE25" s="948"/>
      <c r="AF25" s="948"/>
      <c r="AG25" s="948"/>
      <c r="AH25" s="948"/>
      <c r="AI25" s="948"/>
      <c r="AJ25" s="58"/>
    </row>
    <row r="26" spans="1:36" ht="18" customHeight="1">
      <c r="A26" s="57"/>
      <c r="B26" s="947" t="str">
        <f>B13</f>
        <v>발행인 성명</v>
      </c>
      <c r="C26" s="947"/>
      <c r="D26" s="947"/>
      <c r="E26" s="947"/>
      <c r="F26" s="947"/>
      <c r="G26" s="61"/>
      <c r="H26" s="948">
        <f>H13</f>
        <v>0</v>
      </c>
      <c r="I26" s="948"/>
      <c r="J26" s="948"/>
      <c r="K26" s="948"/>
      <c r="L26" s="948"/>
      <c r="M26" s="948"/>
      <c r="N26" s="948"/>
      <c r="O26" s="948"/>
      <c r="P26" s="948"/>
      <c r="Q26" s="948"/>
      <c r="R26" s="948"/>
      <c r="S26" s="948"/>
      <c r="T26" s="948"/>
      <c r="U26" s="948"/>
      <c r="V26" s="948"/>
      <c r="W26" s="948"/>
      <c r="X26" s="948"/>
      <c r="Y26" s="948"/>
      <c r="Z26" s="948"/>
      <c r="AA26" s="948"/>
      <c r="AB26" s="948"/>
      <c r="AC26" s="948"/>
      <c r="AD26" s="948"/>
      <c r="AE26" s="948"/>
      <c r="AF26" s="948"/>
      <c r="AG26" s="944" t="s">
        <v>522</v>
      </c>
      <c r="AH26" s="944"/>
      <c r="AI26" s="944"/>
      <c r="AJ26" s="58"/>
    </row>
    <row r="27" spans="1:36" ht="18" customHeight="1" thickBot="1">
      <c r="A27" s="943"/>
      <c r="B27" s="942"/>
      <c r="C27" s="942"/>
      <c r="D27" s="942"/>
      <c r="E27" s="942"/>
      <c r="F27" s="942"/>
      <c r="G27" s="942"/>
      <c r="H27" s="942"/>
      <c r="I27" s="942"/>
      <c r="J27" s="942"/>
      <c r="K27" s="942"/>
      <c r="L27" s="942"/>
      <c r="M27" s="942"/>
      <c r="N27" s="942"/>
      <c r="O27" s="942"/>
      <c r="P27" s="942"/>
      <c r="Q27" s="942"/>
      <c r="R27" s="942"/>
      <c r="S27" s="942"/>
      <c r="T27" s="942"/>
      <c r="U27" s="942"/>
      <c r="V27" s="942"/>
      <c r="W27" s="942"/>
      <c r="X27" s="942"/>
      <c r="Y27" s="942"/>
      <c r="Z27" s="942"/>
      <c r="AA27" s="942"/>
      <c r="AB27" s="942"/>
      <c r="AC27" s="942"/>
      <c r="AD27" s="942"/>
      <c r="AE27" s="942"/>
      <c r="AF27" s="942"/>
      <c r="AG27" s="942"/>
      <c r="AH27" s="942"/>
      <c r="AI27" s="942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>
      <selection activeCell="B23" sqref="B23:BD23"/>
    </sheetView>
  </sheetViews>
  <sheetFormatPr defaultColWidth="2.25" defaultRowHeight="16.5"/>
  <cols>
    <col min="1" max="16384" width="2.25" style="64"/>
  </cols>
  <sheetData>
    <row r="1" spans="2:58"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</row>
    <row r="2" spans="2:58" ht="22.5" customHeight="1"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</row>
    <row r="3" spans="2:58" ht="12" customHeight="1">
      <c r="B3" s="969"/>
      <c r="C3" s="969"/>
      <c r="D3" s="969"/>
      <c r="E3" s="969"/>
      <c r="F3" s="969"/>
      <c r="G3" s="969"/>
      <c r="H3" s="969"/>
      <c r="I3" s="969"/>
      <c r="J3" s="969"/>
      <c r="K3" s="969"/>
      <c r="L3" s="969"/>
      <c r="M3" s="969"/>
      <c r="N3" s="969"/>
      <c r="O3" s="969"/>
      <c r="P3" s="969"/>
      <c r="Q3" s="969"/>
      <c r="R3" s="969"/>
      <c r="S3" s="969"/>
      <c r="T3" s="969"/>
      <c r="U3" s="969"/>
      <c r="V3" s="969"/>
      <c r="W3" s="969"/>
      <c r="X3" s="969"/>
      <c r="Y3" s="969"/>
      <c r="Z3" s="969"/>
      <c r="AA3" s="969"/>
      <c r="AB3" s="969"/>
      <c r="AC3" s="969"/>
      <c r="AD3" s="969"/>
      <c r="AE3" s="969"/>
      <c r="AF3" s="969"/>
      <c r="AG3" s="969"/>
      <c r="AH3" s="969"/>
      <c r="AI3" s="969"/>
      <c r="AJ3" s="969"/>
      <c r="AK3" s="969"/>
      <c r="AL3" s="969"/>
      <c r="AM3" s="969"/>
      <c r="AN3" s="969"/>
      <c r="AO3" s="969"/>
      <c r="AP3" s="969"/>
      <c r="AQ3" s="969"/>
      <c r="AR3" s="969"/>
      <c r="AS3" s="969"/>
      <c r="AT3" s="969"/>
      <c r="AU3" s="969"/>
      <c r="AV3" s="969"/>
      <c r="AW3" s="969"/>
      <c r="AX3" s="969"/>
      <c r="AY3" s="969"/>
      <c r="AZ3" s="969"/>
      <c r="BA3" s="969"/>
      <c r="BB3" s="969"/>
      <c r="BC3" s="969"/>
      <c r="BD3" s="969"/>
      <c r="BE3" s="969"/>
      <c r="BF3" s="969"/>
    </row>
    <row r="4" spans="2:58" s="45" customFormat="1" ht="30" customHeight="1">
      <c r="B4" s="1043"/>
      <c r="C4" s="1044"/>
      <c r="D4" s="1044"/>
      <c r="E4" s="1044"/>
      <c r="F4" s="1056" t="s">
        <v>526</v>
      </c>
      <c r="G4" s="1056"/>
      <c r="H4" s="1056"/>
      <c r="I4" s="1056"/>
      <c r="J4" s="1056"/>
      <c r="K4" s="1056"/>
      <c r="L4" s="1056"/>
      <c r="M4" s="1056"/>
      <c r="N4" s="1056"/>
      <c r="O4" s="1046" t="s">
        <v>527</v>
      </c>
      <c r="P4" s="1046"/>
      <c r="Q4" s="1046"/>
      <c r="R4" s="1047"/>
      <c r="S4" s="65"/>
      <c r="T4" s="66"/>
      <c r="U4" s="1043"/>
      <c r="V4" s="1044"/>
      <c r="W4" s="1044"/>
      <c r="X4" s="1044"/>
      <c r="Y4" s="1045" t="str">
        <f>F4</f>
        <v>영 수 증</v>
      </c>
      <c r="Z4" s="1045"/>
      <c r="AA4" s="1045"/>
      <c r="AB4" s="1045"/>
      <c r="AC4" s="1045"/>
      <c r="AD4" s="1045"/>
      <c r="AE4" s="1045"/>
      <c r="AF4" s="1045"/>
      <c r="AG4" s="1045"/>
      <c r="AH4" s="1046" t="str">
        <f>"("&amp;B5&amp;"용"&amp;")"</f>
        <v>(임대인용)</v>
      </c>
      <c r="AI4" s="1046"/>
      <c r="AJ4" s="1046"/>
      <c r="AK4" s="1047"/>
      <c r="AL4" s="65"/>
      <c r="AM4" s="67"/>
      <c r="AN4" s="1043"/>
      <c r="AO4" s="1044"/>
      <c r="AP4" s="1044"/>
      <c r="AQ4" s="1044"/>
      <c r="AR4" s="1045" t="str">
        <f>F4</f>
        <v>영 수 증</v>
      </c>
      <c r="AS4" s="1045"/>
      <c r="AT4" s="1045"/>
      <c r="AU4" s="1045"/>
      <c r="AV4" s="1045"/>
      <c r="AW4" s="1045"/>
      <c r="AX4" s="1045"/>
      <c r="AY4" s="1045"/>
      <c r="AZ4" s="1045"/>
      <c r="BA4" s="1046" t="str">
        <f>"("&amp;B6&amp;"용"&amp;")"</f>
        <v>(임차인용)</v>
      </c>
      <c r="BB4" s="1046"/>
      <c r="BC4" s="1046"/>
      <c r="BD4" s="1047"/>
    </row>
    <row r="5" spans="2:58" s="45" customFormat="1" ht="16.5" customHeight="1">
      <c r="B5" s="1048" t="s">
        <v>666</v>
      </c>
      <c r="C5" s="1049"/>
      <c r="D5" s="1049"/>
      <c r="E5" s="981">
        <f>표준임대차계약서!O7</f>
        <v>0</v>
      </c>
      <c r="F5" s="981"/>
      <c r="G5" s="981"/>
      <c r="H5" s="981"/>
      <c r="I5" s="981"/>
      <c r="J5" s="981"/>
      <c r="K5" s="981"/>
      <c r="L5" s="981"/>
      <c r="M5" s="981"/>
      <c r="N5" s="981"/>
      <c r="O5" s="981"/>
      <c r="P5" s="981"/>
      <c r="Q5" s="981"/>
      <c r="R5" s="982"/>
      <c r="S5" s="65"/>
      <c r="T5" s="66"/>
      <c r="U5" s="1060"/>
      <c r="V5" s="1061"/>
      <c r="W5" s="1061"/>
      <c r="X5" s="1061"/>
      <c r="Y5" s="1061"/>
      <c r="Z5" s="1061"/>
      <c r="AA5" s="1061"/>
      <c r="AB5" s="1061"/>
      <c r="AC5" s="1061"/>
      <c r="AD5" s="1061"/>
      <c r="AE5" s="1061"/>
      <c r="AF5" s="1061"/>
      <c r="AG5" s="1061"/>
      <c r="AH5" s="1061"/>
      <c r="AI5" s="1061"/>
      <c r="AJ5" s="1061"/>
      <c r="AK5" s="1062"/>
      <c r="AL5" s="65"/>
      <c r="AM5" s="67"/>
      <c r="AN5" s="1060"/>
      <c r="AO5" s="1061"/>
      <c r="AP5" s="1061"/>
      <c r="AQ5" s="1061"/>
      <c r="AR5" s="1061"/>
      <c r="AS5" s="1061"/>
      <c r="AT5" s="1061"/>
      <c r="AU5" s="1061"/>
      <c r="AV5" s="1061"/>
      <c r="AW5" s="1061"/>
      <c r="AX5" s="1061"/>
      <c r="AY5" s="1061"/>
      <c r="AZ5" s="1061"/>
      <c r="BA5" s="1061"/>
      <c r="BB5" s="1061"/>
      <c r="BC5" s="1061"/>
      <c r="BD5" s="1062"/>
    </row>
    <row r="6" spans="2:58" s="45" customFormat="1" ht="16.5" customHeight="1">
      <c r="B6" s="1050" t="s">
        <v>667</v>
      </c>
      <c r="C6" s="1051"/>
      <c r="D6" s="1051"/>
      <c r="E6" s="1052">
        <f>표준임대차계약서!O11</f>
        <v>0</v>
      </c>
      <c r="F6" s="1052"/>
      <c r="G6" s="1052"/>
      <c r="H6" s="1052"/>
      <c r="I6" s="1052"/>
      <c r="J6" s="1052"/>
      <c r="K6" s="1052"/>
      <c r="L6" s="1052"/>
      <c r="M6" s="1052"/>
      <c r="N6" s="1052"/>
      <c r="O6" s="1052"/>
      <c r="P6" s="1052"/>
      <c r="Q6" s="1052"/>
      <c r="R6" s="1053"/>
      <c r="S6" s="65"/>
      <c r="T6" s="66"/>
      <c r="U6" s="1054">
        <f>E5</f>
        <v>0</v>
      </c>
      <c r="V6" s="1055"/>
      <c r="W6" s="1055"/>
      <c r="X6" s="1055"/>
      <c r="Y6" s="1055"/>
      <c r="Z6" s="1055"/>
      <c r="AA6" s="1055"/>
      <c r="AB6" s="1055"/>
      <c r="AC6" s="1055"/>
      <c r="AD6" s="1055"/>
      <c r="AE6" s="1055"/>
      <c r="AF6" s="1055"/>
      <c r="AG6" s="1055"/>
      <c r="AH6" s="1055"/>
      <c r="AI6" s="1055"/>
      <c r="AJ6" s="1029" t="s">
        <v>528</v>
      </c>
      <c r="AK6" s="1030"/>
      <c r="AL6" s="65"/>
      <c r="AM6" s="67"/>
      <c r="AN6" s="1054">
        <f>E6</f>
        <v>0</v>
      </c>
      <c r="AO6" s="1055"/>
      <c r="AP6" s="1055"/>
      <c r="AQ6" s="1055"/>
      <c r="AR6" s="1055"/>
      <c r="AS6" s="1055"/>
      <c r="AT6" s="1055"/>
      <c r="AU6" s="1055"/>
      <c r="AV6" s="1055"/>
      <c r="AW6" s="1055"/>
      <c r="AX6" s="1055"/>
      <c r="AY6" s="1055"/>
      <c r="AZ6" s="1055"/>
      <c r="BA6" s="1055"/>
      <c r="BB6" s="1055"/>
      <c r="BC6" s="1029" t="s">
        <v>525</v>
      </c>
      <c r="BD6" s="1030"/>
    </row>
    <row r="7" spans="2:58" s="45" customFormat="1" ht="28.5" customHeight="1">
      <c r="B7" s="1031" t="s">
        <v>529</v>
      </c>
      <c r="C7" s="1034" t="s">
        <v>530</v>
      </c>
      <c r="D7" s="1034"/>
      <c r="E7" s="1034"/>
      <c r="F7" s="1034"/>
      <c r="G7" s="1035" t="str">
        <f>[3]중개사무소정보!$C$7</f>
        <v>206-70-34358</v>
      </c>
      <c r="H7" s="1036"/>
      <c r="I7" s="1036"/>
      <c r="J7" s="1036"/>
      <c r="K7" s="1036"/>
      <c r="L7" s="1036"/>
      <c r="M7" s="1036"/>
      <c r="N7" s="1036"/>
      <c r="O7" s="1036"/>
      <c r="P7" s="1036"/>
      <c r="Q7" s="1036"/>
      <c r="R7" s="1037"/>
      <c r="S7" s="68"/>
      <c r="T7" s="66"/>
      <c r="U7" s="1031" t="s">
        <v>531</v>
      </c>
      <c r="V7" s="1034" t="s">
        <v>532</v>
      </c>
      <c r="W7" s="1034"/>
      <c r="X7" s="1034"/>
      <c r="Y7" s="1034"/>
      <c r="Z7" s="1038" t="str">
        <f t="shared" ref="Z7:Z12" si="0">G7</f>
        <v>206-70-34358</v>
      </c>
      <c r="AA7" s="1039"/>
      <c r="AB7" s="1039"/>
      <c r="AC7" s="1039"/>
      <c r="AD7" s="1039"/>
      <c r="AE7" s="1039"/>
      <c r="AF7" s="1039"/>
      <c r="AG7" s="1039"/>
      <c r="AH7" s="1039"/>
      <c r="AI7" s="1039"/>
      <c r="AJ7" s="1039"/>
      <c r="AK7" s="1040"/>
      <c r="AL7" s="68"/>
      <c r="AM7" s="67"/>
      <c r="AN7" s="1031" t="s">
        <v>531</v>
      </c>
      <c r="AO7" s="1034" t="s">
        <v>533</v>
      </c>
      <c r="AP7" s="1034"/>
      <c r="AQ7" s="1034"/>
      <c r="AR7" s="1034"/>
      <c r="AS7" s="1038" t="str">
        <f t="shared" ref="AS7:AS12" si="1">G7</f>
        <v>206-70-34358</v>
      </c>
      <c r="AT7" s="1039"/>
      <c r="AU7" s="1039"/>
      <c r="AV7" s="1039"/>
      <c r="AW7" s="1039"/>
      <c r="AX7" s="1039"/>
      <c r="AY7" s="1039"/>
      <c r="AZ7" s="1039"/>
      <c r="BA7" s="1039"/>
      <c r="BB7" s="1039"/>
      <c r="BC7" s="1039"/>
      <c r="BD7" s="1040"/>
    </row>
    <row r="8" spans="2:58" s="45" customFormat="1" ht="30" customHeight="1">
      <c r="B8" s="1032"/>
      <c r="C8" s="1011" t="s">
        <v>534</v>
      </c>
      <c r="D8" s="1011"/>
      <c r="E8" s="1011"/>
      <c r="F8" s="1011"/>
      <c r="G8" s="1012" t="str">
        <f>표준임대차계약서!O16</f>
        <v>원주랜드공인중개사사무소</v>
      </c>
      <c r="H8" s="1013"/>
      <c r="I8" s="1013"/>
      <c r="J8" s="1013"/>
      <c r="K8" s="1013"/>
      <c r="L8" s="1013"/>
      <c r="M8" s="1013"/>
      <c r="N8" s="1013"/>
      <c r="O8" s="1013"/>
      <c r="P8" s="1013"/>
      <c r="Q8" s="1013"/>
      <c r="R8" s="1014"/>
      <c r="S8" s="69"/>
      <c r="T8" s="66"/>
      <c r="U8" s="1032"/>
      <c r="V8" s="1011" t="s">
        <v>534</v>
      </c>
      <c r="W8" s="1011"/>
      <c r="X8" s="1011"/>
      <c r="Y8" s="1011"/>
      <c r="Z8" s="1012" t="str">
        <f t="shared" si="0"/>
        <v>원주랜드공인중개사사무소</v>
      </c>
      <c r="AA8" s="1013"/>
      <c r="AB8" s="1013"/>
      <c r="AC8" s="1013"/>
      <c r="AD8" s="1013"/>
      <c r="AE8" s="1013"/>
      <c r="AF8" s="1013"/>
      <c r="AG8" s="1013"/>
      <c r="AH8" s="1013"/>
      <c r="AI8" s="1013"/>
      <c r="AJ8" s="1013"/>
      <c r="AK8" s="1014"/>
      <c r="AL8" s="69"/>
      <c r="AM8" s="67"/>
      <c r="AN8" s="1032"/>
      <c r="AO8" s="1011" t="s">
        <v>534</v>
      </c>
      <c r="AP8" s="1011"/>
      <c r="AQ8" s="1011"/>
      <c r="AR8" s="1011"/>
      <c r="AS8" s="1012" t="str">
        <f t="shared" si="1"/>
        <v>원주랜드공인중개사사무소</v>
      </c>
      <c r="AT8" s="1013"/>
      <c r="AU8" s="1013"/>
      <c r="AV8" s="1013"/>
      <c r="AW8" s="1013"/>
      <c r="AX8" s="1013"/>
      <c r="AY8" s="1013"/>
      <c r="AZ8" s="1013"/>
      <c r="BA8" s="1013"/>
      <c r="BB8" s="1013"/>
      <c r="BC8" s="1013"/>
      <c r="BD8" s="1014"/>
    </row>
    <row r="9" spans="2:58" s="45" customFormat="1" ht="16.5" customHeight="1">
      <c r="B9" s="1032"/>
      <c r="C9" s="1011" t="s">
        <v>535</v>
      </c>
      <c r="D9" s="1011"/>
      <c r="E9" s="1011"/>
      <c r="F9" s="1011"/>
      <c r="G9" s="1015" t="str">
        <f>표준임대차계약서!O17</f>
        <v>이용훈</v>
      </c>
      <c r="H9" s="1016"/>
      <c r="I9" s="1016"/>
      <c r="J9" s="1016"/>
      <c r="K9" s="1016"/>
      <c r="L9" s="1016"/>
      <c r="M9" s="1016"/>
      <c r="N9" s="1016"/>
      <c r="O9" s="1016"/>
      <c r="P9" s="1016"/>
      <c r="Q9" s="1017" t="s">
        <v>14</v>
      </c>
      <c r="R9" s="1018"/>
      <c r="S9" s="68"/>
      <c r="T9" s="66"/>
      <c r="U9" s="1032"/>
      <c r="V9" s="1011" t="s">
        <v>535</v>
      </c>
      <c r="W9" s="1011"/>
      <c r="X9" s="1011"/>
      <c r="Y9" s="1011"/>
      <c r="Z9" s="1015" t="str">
        <f t="shared" si="0"/>
        <v>이용훈</v>
      </c>
      <c r="AA9" s="1016"/>
      <c r="AB9" s="1016"/>
      <c r="AC9" s="1016"/>
      <c r="AD9" s="1016"/>
      <c r="AE9" s="1016"/>
      <c r="AF9" s="1016"/>
      <c r="AG9" s="1016"/>
      <c r="AH9" s="1016"/>
      <c r="AI9" s="1016"/>
      <c r="AJ9" s="1017" t="s">
        <v>14</v>
      </c>
      <c r="AK9" s="1018"/>
      <c r="AL9" s="68"/>
      <c r="AM9" s="67"/>
      <c r="AN9" s="1032"/>
      <c r="AO9" s="1011" t="s">
        <v>535</v>
      </c>
      <c r="AP9" s="1011"/>
      <c r="AQ9" s="1011"/>
      <c r="AR9" s="1011"/>
      <c r="AS9" s="1015" t="str">
        <f t="shared" si="1"/>
        <v>이용훈</v>
      </c>
      <c r="AT9" s="1016"/>
      <c r="AU9" s="1016"/>
      <c r="AV9" s="1016"/>
      <c r="AW9" s="1016"/>
      <c r="AX9" s="1016"/>
      <c r="AY9" s="1016"/>
      <c r="AZ9" s="1016"/>
      <c r="BA9" s="1016"/>
      <c r="BB9" s="1016"/>
      <c r="BC9" s="1017" t="s">
        <v>14</v>
      </c>
      <c r="BD9" s="1018"/>
    </row>
    <row r="10" spans="2:58" s="45" customFormat="1" ht="37.5" customHeight="1">
      <c r="B10" s="1032"/>
      <c r="C10" s="1011" t="s">
        <v>536</v>
      </c>
      <c r="D10" s="1011"/>
      <c r="E10" s="1011"/>
      <c r="F10" s="1011"/>
      <c r="G10" s="1012" t="str">
        <f>표준임대차계약서!O18</f>
        <v>강원도 원주시 흥양로51번길 22-1, 상가동 104호(태장동, 태장주공아파트1단지)</v>
      </c>
      <c r="H10" s="1013"/>
      <c r="I10" s="1013"/>
      <c r="J10" s="1013"/>
      <c r="K10" s="1013"/>
      <c r="L10" s="1013"/>
      <c r="M10" s="1013"/>
      <c r="N10" s="1013"/>
      <c r="O10" s="1013"/>
      <c r="P10" s="1013"/>
      <c r="Q10" s="1013"/>
      <c r="R10" s="1014"/>
      <c r="S10" s="69"/>
      <c r="T10" s="66"/>
      <c r="U10" s="1032"/>
      <c r="V10" s="1011" t="s">
        <v>536</v>
      </c>
      <c r="W10" s="1011"/>
      <c r="X10" s="1011"/>
      <c r="Y10" s="1011"/>
      <c r="Z10" s="1012" t="str">
        <f t="shared" si="0"/>
        <v>강원도 원주시 흥양로51번길 22-1, 상가동 104호(태장동, 태장주공아파트1단지)</v>
      </c>
      <c r="AA10" s="1013"/>
      <c r="AB10" s="1013"/>
      <c r="AC10" s="1013"/>
      <c r="AD10" s="1013"/>
      <c r="AE10" s="1013"/>
      <c r="AF10" s="1013"/>
      <c r="AG10" s="1013"/>
      <c r="AH10" s="1013"/>
      <c r="AI10" s="1013"/>
      <c r="AJ10" s="1013"/>
      <c r="AK10" s="1014"/>
      <c r="AL10" s="69"/>
      <c r="AM10" s="67"/>
      <c r="AN10" s="1032"/>
      <c r="AO10" s="1011" t="s">
        <v>536</v>
      </c>
      <c r="AP10" s="1011"/>
      <c r="AQ10" s="1011"/>
      <c r="AR10" s="1011"/>
      <c r="AS10" s="1012" t="str">
        <f t="shared" si="1"/>
        <v>강원도 원주시 흥양로51번길 22-1, 상가동 104호(태장동, 태장주공아파트1단지)</v>
      </c>
      <c r="AT10" s="1013"/>
      <c r="AU10" s="1013"/>
      <c r="AV10" s="1013"/>
      <c r="AW10" s="1013"/>
      <c r="AX10" s="1013"/>
      <c r="AY10" s="1013"/>
      <c r="AZ10" s="1013"/>
      <c r="BA10" s="1013"/>
      <c r="BB10" s="1013"/>
      <c r="BC10" s="1013"/>
      <c r="BD10" s="1014"/>
    </row>
    <row r="11" spans="2:58" s="45" customFormat="1" ht="16.5" customHeight="1">
      <c r="B11" s="1032"/>
      <c r="C11" s="1011" t="s">
        <v>537</v>
      </c>
      <c r="D11" s="1011"/>
      <c r="E11" s="1011"/>
      <c r="F11" s="1011"/>
      <c r="G11" s="439" t="str">
        <f>[3]중개사무소정보!$C$8</f>
        <v>부동산업 및 임대업</v>
      </c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1041"/>
      <c r="S11" s="68"/>
      <c r="T11" s="66"/>
      <c r="U11" s="1032"/>
      <c r="V11" s="1011" t="s">
        <v>538</v>
      </c>
      <c r="W11" s="1011"/>
      <c r="X11" s="1011"/>
      <c r="Y11" s="1011"/>
      <c r="Z11" s="1015" t="str">
        <f t="shared" si="0"/>
        <v>부동산업 및 임대업</v>
      </c>
      <c r="AA11" s="1016"/>
      <c r="AB11" s="1016"/>
      <c r="AC11" s="1016"/>
      <c r="AD11" s="1016"/>
      <c r="AE11" s="1016"/>
      <c r="AF11" s="1016"/>
      <c r="AG11" s="1016"/>
      <c r="AH11" s="1016"/>
      <c r="AI11" s="1016"/>
      <c r="AJ11" s="1016"/>
      <c r="AK11" s="1042"/>
      <c r="AL11" s="68"/>
      <c r="AM11" s="67"/>
      <c r="AN11" s="1032"/>
      <c r="AO11" s="1011" t="s">
        <v>537</v>
      </c>
      <c r="AP11" s="1011"/>
      <c r="AQ11" s="1011"/>
      <c r="AR11" s="1011"/>
      <c r="AS11" s="1015" t="str">
        <f t="shared" si="1"/>
        <v>부동산업 및 임대업</v>
      </c>
      <c r="AT11" s="1016"/>
      <c r="AU11" s="1016"/>
      <c r="AV11" s="1016"/>
      <c r="AW11" s="1016"/>
      <c r="AX11" s="1016"/>
      <c r="AY11" s="1016"/>
      <c r="AZ11" s="1016"/>
      <c r="BA11" s="1016"/>
      <c r="BB11" s="1016"/>
      <c r="BC11" s="1016"/>
      <c r="BD11" s="1042"/>
    </row>
    <row r="12" spans="2:58" s="45" customFormat="1" ht="16.5" customHeight="1">
      <c r="B12" s="1033"/>
      <c r="C12" s="1022" t="s">
        <v>539</v>
      </c>
      <c r="D12" s="1022"/>
      <c r="E12" s="1022"/>
      <c r="F12" s="1022"/>
      <c r="G12" s="1023" t="str">
        <f>[3]중개사무소정보!$C$9</f>
        <v>부동산 자문 및 중개업</v>
      </c>
      <c r="H12" s="1024"/>
      <c r="I12" s="1024"/>
      <c r="J12" s="1024"/>
      <c r="K12" s="1024"/>
      <c r="L12" s="1024"/>
      <c r="M12" s="1024"/>
      <c r="N12" s="1024"/>
      <c r="O12" s="1024"/>
      <c r="P12" s="1024"/>
      <c r="Q12" s="1024"/>
      <c r="R12" s="1025"/>
      <c r="S12" s="68"/>
      <c r="T12" s="66"/>
      <c r="U12" s="1033"/>
      <c r="V12" s="1022" t="s">
        <v>539</v>
      </c>
      <c r="W12" s="1022"/>
      <c r="X12" s="1022"/>
      <c r="Y12" s="1022"/>
      <c r="Z12" s="1026" t="str">
        <f t="shared" si="0"/>
        <v>부동산 자문 및 중개업</v>
      </c>
      <c r="AA12" s="1027"/>
      <c r="AB12" s="1027"/>
      <c r="AC12" s="1027"/>
      <c r="AD12" s="1027"/>
      <c r="AE12" s="1027"/>
      <c r="AF12" s="1027"/>
      <c r="AG12" s="1027"/>
      <c r="AH12" s="1027"/>
      <c r="AI12" s="1027"/>
      <c r="AJ12" s="1027"/>
      <c r="AK12" s="1028"/>
      <c r="AL12" s="68"/>
      <c r="AM12" s="67"/>
      <c r="AN12" s="1033"/>
      <c r="AO12" s="1022" t="s">
        <v>539</v>
      </c>
      <c r="AP12" s="1022"/>
      <c r="AQ12" s="1022"/>
      <c r="AR12" s="1022"/>
      <c r="AS12" s="1026" t="str">
        <f t="shared" si="1"/>
        <v>부동산 자문 및 중개업</v>
      </c>
      <c r="AT12" s="1027"/>
      <c r="AU12" s="1027"/>
      <c r="AV12" s="1027"/>
      <c r="AW12" s="1027"/>
      <c r="AX12" s="1027"/>
      <c r="AY12" s="1027"/>
      <c r="AZ12" s="1027"/>
      <c r="BA12" s="1027"/>
      <c r="BB12" s="1027"/>
      <c r="BC12" s="1027"/>
      <c r="BD12" s="1028"/>
    </row>
    <row r="13" spans="2:58" s="45" customFormat="1" ht="16.5" customHeight="1">
      <c r="B13" s="1019" t="s">
        <v>540</v>
      </c>
      <c r="C13" s="1020"/>
      <c r="D13" s="1020"/>
      <c r="E13" s="1020"/>
      <c r="F13" s="1020"/>
      <c r="G13" s="1020"/>
      <c r="H13" s="1020"/>
      <c r="I13" s="1020" t="s">
        <v>541</v>
      </c>
      <c r="J13" s="1020"/>
      <c r="K13" s="1020"/>
      <c r="L13" s="1020"/>
      <c r="M13" s="1020"/>
      <c r="N13" s="1020"/>
      <c r="O13" s="1020"/>
      <c r="P13" s="1020"/>
      <c r="Q13" s="1020"/>
      <c r="R13" s="1021"/>
      <c r="S13" s="65"/>
      <c r="T13" s="66"/>
      <c r="U13" s="1019" t="s">
        <v>542</v>
      </c>
      <c r="V13" s="1020"/>
      <c r="W13" s="1020"/>
      <c r="X13" s="1020"/>
      <c r="Y13" s="1020"/>
      <c r="Z13" s="1020"/>
      <c r="AA13" s="1020"/>
      <c r="AB13" s="1020" t="s">
        <v>543</v>
      </c>
      <c r="AC13" s="1020"/>
      <c r="AD13" s="1020"/>
      <c r="AE13" s="1020"/>
      <c r="AF13" s="1020"/>
      <c r="AG13" s="1020"/>
      <c r="AH13" s="1020"/>
      <c r="AI13" s="1020"/>
      <c r="AJ13" s="1020"/>
      <c r="AK13" s="1021"/>
      <c r="AL13" s="65"/>
      <c r="AM13" s="67"/>
      <c r="AN13" s="1019" t="s">
        <v>544</v>
      </c>
      <c r="AO13" s="1020"/>
      <c r="AP13" s="1020"/>
      <c r="AQ13" s="1020"/>
      <c r="AR13" s="1020"/>
      <c r="AS13" s="1020"/>
      <c r="AT13" s="1020"/>
      <c r="AU13" s="1020" t="s">
        <v>545</v>
      </c>
      <c r="AV13" s="1020"/>
      <c r="AW13" s="1020"/>
      <c r="AX13" s="1020"/>
      <c r="AY13" s="1020"/>
      <c r="AZ13" s="1020"/>
      <c r="BA13" s="1020"/>
      <c r="BB13" s="1020"/>
      <c r="BC13" s="1020"/>
      <c r="BD13" s="1021"/>
    </row>
    <row r="14" spans="2:58" s="45" customFormat="1" ht="21" customHeight="1">
      <c r="B14" s="1007">
        <f ca="1">TODAY()</f>
        <v>44581</v>
      </c>
      <c r="C14" s="1008"/>
      <c r="D14" s="1008"/>
      <c r="E14" s="1008"/>
      <c r="F14" s="1008"/>
      <c r="G14" s="1008"/>
      <c r="H14" s="1008"/>
      <c r="I14" s="1009">
        <f>주거용!K95</f>
        <v>0</v>
      </c>
      <c r="J14" s="1009"/>
      <c r="K14" s="1009"/>
      <c r="L14" s="1009"/>
      <c r="M14" s="1009"/>
      <c r="N14" s="1009"/>
      <c r="O14" s="1009"/>
      <c r="P14" s="1009"/>
      <c r="Q14" s="1009"/>
      <c r="R14" s="1010"/>
      <c r="S14" s="70"/>
      <c r="T14" s="66"/>
      <c r="U14" s="1007">
        <f ca="1">B14</f>
        <v>44581</v>
      </c>
      <c r="V14" s="1008"/>
      <c r="W14" s="1008"/>
      <c r="X14" s="1008"/>
      <c r="Y14" s="1008"/>
      <c r="Z14" s="1008"/>
      <c r="AA14" s="1008"/>
      <c r="AB14" s="1009">
        <f>I14</f>
        <v>0</v>
      </c>
      <c r="AC14" s="1009"/>
      <c r="AD14" s="1009"/>
      <c r="AE14" s="1009"/>
      <c r="AF14" s="1009"/>
      <c r="AG14" s="1009"/>
      <c r="AH14" s="1009"/>
      <c r="AI14" s="1009"/>
      <c r="AJ14" s="1009"/>
      <c r="AK14" s="1010"/>
      <c r="AL14" s="70"/>
      <c r="AM14" s="67"/>
      <c r="AN14" s="1007">
        <f ca="1">B14</f>
        <v>44581</v>
      </c>
      <c r="AO14" s="1008"/>
      <c r="AP14" s="1008"/>
      <c r="AQ14" s="1008"/>
      <c r="AR14" s="1008"/>
      <c r="AS14" s="1008"/>
      <c r="AT14" s="1008"/>
      <c r="AU14" s="1009">
        <f>I14</f>
        <v>0</v>
      </c>
      <c r="AV14" s="1009"/>
      <c r="AW14" s="1009"/>
      <c r="AX14" s="1009"/>
      <c r="AY14" s="1009"/>
      <c r="AZ14" s="1009"/>
      <c r="BA14" s="1009"/>
      <c r="BB14" s="1009"/>
      <c r="BC14" s="1009"/>
      <c r="BD14" s="1010"/>
    </row>
    <row r="15" spans="2:58" s="92" customFormat="1" ht="45" customHeight="1">
      <c r="B15" s="1001" t="s">
        <v>699</v>
      </c>
      <c r="C15" s="1002"/>
      <c r="D15" s="1002"/>
      <c r="E15" s="1002"/>
      <c r="F15" s="1002"/>
      <c r="G15" s="1002"/>
      <c r="H15" s="1002"/>
      <c r="I15" s="1002"/>
      <c r="J15" s="1002"/>
      <c r="K15" s="1002"/>
      <c r="L15" s="1002"/>
      <c r="M15" s="1002"/>
      <c r="N15" s="1002"/>
      <c r="O15" s="1002"/>
      <c r="P15" s="1002"/>
      <c r="Q15" s="1002"/>
      <c r="R15" s="1003"/>
      <c r="S15" s="72"/>
      <c r="T15" s="93"/>
      <c r="U15" s="1004" t="str">
        <f>B15</f>
        <v>위 금액을 아래 중개대상물에 대한 
중개보수 및 실비로 정히 영수합니다.</v>
      </c>
      <c r="V15" s="1005"/>
      <c r="W15" s="1005"/>
      <c r="X15" s="1005"/>
      <c r="Y15" s="1005"/>
      <c r="Z15" s="1005"/>
      <c r="AA15" s="1005"/>
      <c r="AB15" s="1005"/>
      <c r="AC15" s="1005"/>
      <c r="AD15" s="1005"/>
      <c r="AE15" s="1005"/>
      <c r="AF15" s="1005"/>
      <c r="AG15" s="1005"/>
      <c r="AH15" s="1005"/>
      <c r="AI15" s="1005"/>
      <c r="AJ15" s="1005"/>
      <c r="AK15" s="1006"/>
      <c r="AL15" s="72"/>
      <c r="AM15" s="94"/>
      <c r="AN15" s="1004" t="str">
        <f>B15</f>
        <v>위 금액을 아래 중개대상물에 대한 
중개보수 및 실비로 정히 영수합니다.</v>
      </c>
      <c r="AO15" s="1005"/>
      <c r="AP15" s="1005"/>
      <c r="AQ15" s="1005"/>
      <c r="AR15" s="1005"/>
      <c r="AS15" s="1005"/>
      <c r="AT15" s="1005"/>
      <c r="AU15" s="1005"/>
      <c r="AV15" s="1005"/>
      <c r="AW15" s="1005"/>
      <c r="AX15" s="1005"/>
      <c r="AY15" s="1005"/>
      <c r="AZ15" s="1005"/>
      <c r="BA15" s="1005"/>
      <c r="BB15" s="1005"/>
      <c r="BC15" s="1005"/>
      <c r="BD15" s="1006"/>
    </row>
    <row r="16" spans="2:58" s="45" customFormat="1" ht="16.5" customHeight="1">
      <c r="B16" s="980" t="s">
        <v>546</v>
      </c>
      <c r="C16" s="981"/>
      <c r="D16" s="981"/>
      <c r="E16" s="981"/>
      <c r="F16" s="981"/>
      <c r="G16" s="981"/>
      <c r="H16" s="981"/>
      <c r="I16" s="981"/>
      <c r="J16" s="981"/>
      <c r="K16" s="981"/>
      <c r="L16" s="981"/>
      <c r="M16" s="981"/>
      <c r="N16" s="981"/>
      <c r="O16" s="981"/>
      <c r="P16" s="981"/>
      <c r="Q16" s="981"/>
      <c r="R16" s="982"/>
      <c r="S16" s="71"/>
      <c r="T16" s="66"/>
      <c r="U16" s="977" t="str">
        <f>B16</f>
        <v>중개대상물</v>
      </c>
      <c r="V16" s="978"/>
      <c r="W16" s="978"/>
      <c r="X16" s="978"/>
      <c r="Y16" s="978"/>
      <c r="Z16" s="978"/>
      <c r="AA16" s="978"/>
      <c r="AB16" s="978"/>
      <c r="AC16" s="978"/>
      <c r="AD16" s="978"/>
      <c r="AE16" s="978"/>
      <c r="AF16" s="978"/>
      <c r="AG16" s="978"/>
      <c r="AH16" s="978"/>
      <c r="AI16" s="978"/>
      <c r="AJ16" s="978"/>
      <c r="AK16" s="979"/>
      <c r="AL16" s="71"/>
      <c r="AM16" s="67"/>
      <c r="AN16" s="977" t="str">
        <f>B16</f>
        <v>중개대상물</v>
      </c>
      <c r="AO16" s="978"/>
      <c r="AP16" s="978"/>
      <c r="AQ16" s="978"/>
      <c r="AR16" s="978"/>
      <c r="AS16" s="978"/>
      <c r="AT16" s="978"/>
      <c r="AU16" s="978"/>
      <c r="AV16" s="978"/>
      <c r="AW16" s="978"/>
      <c r="AX16" s="978"/>
      <c r="AY16" s="978"/>
      <c r="AZ16" s="978"/>
      <c r="BA16" s="978"/>
      <c r="BB16" s="978"/>
      <c r="BC16" s="978"/>
      <c r="BD16" s="979"/>
    </row>
    <row r="17" spans="1:56" s="45" customFormat="1" ht="48" customHeight="1">
      <c r="B17" s="983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17" s="984"/>
      <c r="D17" s="984"/>
      <c r="E17" s="984"/>
      <c r="F17" s="984"/>
      <c r="G17" s="984"/>
      <c r="H17" s="984"/>
      <c r="I17" s="984"/>
      <c r="J17" s="984"/>
      <c r="K17" s="984"/>
      <c r="L17" s="984"/>
      <c r="M17" s="984"/>
      <c r="N17" s="984"/>
      <c r="O17" s="984"/>
      <c r="P17" s="984"/>
      <c r="Q17" s="984"/>
      <c r="R17" s="985"/>
      <c r="S17" s="73"/>
      <c r="T17" s="66"/>
      <c r="U17" s="986" t="str">
        <f>B17</f>
        <v xml:space="preserve">  </v>
      </c>
      <c r="V17" s="987"/>
      <c r="W17" s="987"/>
      <c r="X17" s="987"/>
      <c r="Y17" s="987"/>
      <c r="Z17" s="987"/>
      <c r="AA17" s="987"/>
      <c r="AB17" s="987"/>
      <c r="AC17" s="987"/>
      <c r="AD17" s="987"/>
      <c r="AE17" s="987"/>
      <c r="AF17" s="987"/>
      <c r="AG17" s="987"/>
      <c r="AH17" s="987"/>
      <c r="AI17" s="987"/>
      <c r="AJ17" s="987"/>
      <c r="AK17" s="988"/>
      <c r="AL17" s="73"/>
      <c r="AM17" s="67"/>
      <c r="AN17" s="986" t="str">
        <f>B17</f>
        <v xml:space="preserve">  </v>
      </c>
      <c r="AO17" s="987"/>
      <c r="AP17" s="987"/>
      <c r="AQ17" s="987"/>
      <c r="AR17" s="987"/>
      <c r="AS17" s="987"/>
      <c r="AT17" s="987"/>
      <c r="AU17" s="987"/>
      <c r="AV17" s="987"/>
      <c r="AW17" s="987"/>
      <c r="AX17" s="987"/>
      <c r="AY17" s="987"/>
      <c r="AZ17" s="987"/>
      <c r="BA17" s="987"/>
      <c r="BB17" s="987"/>
      <c r="BC17" s="987"/>
      <c r="BD17" s="988"/>
    </row>
    <row r="18" spans="1:56" s="45" customFormat="1" ht="16.5" customHeight="1">
      <c r="B18" s="991" t="s">
        <v>547</v>
      </c>
      <c r="C18" s="992"/>
      <c r="D18" s="992"/>
      <c r="E18" s="992"/>
      <c r="F18" s="993"/>
      <c r="G18" s="989" t="s">
        <v>565</v>
      </c>
      <c r="H18" s="990"/>
      <c r="I18" s="990"/>
      <c r="J18" s="999">
        <f>표준임대차계약서!S59</f>
        <v>0</v>
      </c>
      <c r="K18" s="999"/>
      <c r="L18" s="999"/>
      <c r="M18" s="999"/>
      <c r="N18" s="999"/>
      <c r="O18" s="999"/>
      <c r="P18" s="999"/>
      <c r="Q18" s="999"/>
      <c r="R18" s="1000"/>
      <c r="S18" s="74"/>
      <c r="T18" s="66"/>
      <c r="U18" s="991" t="str">
        <f>B18</f>
        <v>거래금액</v>
      </c>
      <c r="V18" s="992"/>
      <c r="W18" s="992"/>
      <c r="X18" s="992"/>
      <c r="Y18" s="993"/>
      <c r="Z18" s="989" t="str">
        <f>G18</f>
        <v>보증금</v>
      </c>
      <c r="AA18" s="990"/>
      <c r="AB18" s="990"/>
      <c r="AC18" s="999">
        <f>J18</f>
        <v>0</v>
      </c>
      <c r="AD18" s="999"/>
      <c r="AE18" s="999"/>
      <c r="AF18" s="999"/>
      <c r="AG18" s="999"/>
      <c r="AH18" s="999"/>
      <c r="AI18" s="999"/>
      <c r="AJ18" s="999"/>
      <c r="AK18" s="1000"/>
      <c r="AL18" s="74"/>
      <c r="AM18" s="67"/>
      <c r="AN18" s="991" t="str">
        <f>B18</f>
        <v>거래금액</v>
      </c>
      <c r="AO18" s="992"/>
      <c r="AP18" s="992"/>
      <c r="AQ18" s="992"/>
      <c r="AR18" s="993"/>
      <c r="AS18" s="989" t="str">
        <f>G18</f>
        <v>보증금</v>
      </c>
      <c r="AT18" s="990"/>
      <c r="AU18" s="990"/>
      <c r="AV18" s="999">
        <f>J18</f>
        <v>0</v>
      </c>
      <c r="AW18" s="999"/>
      <c r="AX18" s="999"/>
      <c r="AY18" s="999"/>
      <c r="AZ18" s="999"/>
      <c r="BA18" s="999"/>
      <c r="BB18" s="999"/>
      <c r="BC18" s="999"/>
      <c r="BD18" s="1000"/>
    </row>
    <row r="19" spans="1:56" s="45" customFormat="1" ht="16.5" hidden="1" customHeight="1">
      <c r="B19" s="994"/>
      <c r="C19" s="995"/>
      <c r="D19" s="995"/>
      <c r="E19" s="995"/>
      <c r="F19" s="996"/>
      <c r="G19" s="997" t="s">
        <v>698</v>
      </c>
      <c r="H19" s="998"/>
      <c r="I19" s="998"/>
      <c r="J19" s="975">
        <f>표준임대차계약서!AO59</f>
        <v>0</v>
      </c>
      <c r="K19" s="975"/>
      <c r="L19" s="975"/>
      <c r="M19" s="975"/>
      <c r="N19" s="975"/>
      <c r="O19" s="975"/>
      <c r="P19" s="975"/>
      <c r="Q19" s="975"/>
      <c r="R19" s="976"/>
      <c r="S19" s="74"/>
      <c r="T19" s="66"/>
      <c r="U19" s="994"/>
      <c r="V19" s="995"/>
      <c r="W19" s="995"/>
      <c r="X19" s="995"/>
      <c r="Y19" s="996"/>
      <c r="Z19" s="997" t="str">
        <f>G19</f>
        <v>월차임</v>
      </c>
      <c r="AA19" s="998"/>
      <c r="AB19" s="998"/>
      <c r="AC19" s="975">
        <f>J19</f>
        <v>0</v>
      </c>
      <c r="AD19" s="975"/>
      <c r="AE19" s="975"/>
      <c r="AF19" s="975"/>
      <c r="AG19" s="975"/>
      <c r="AH19" s="975"/>
      <c r="AI19" s="975"/>
      <c r="AJ19" s="975"/>
      <c r="AK19" s="976"/>
      <c r="AL19" s="74"/>
      <c r="AM19" s="67"/>
      <c r="AN19" s="994"/>
      <c r="AO19" s="995"/>
      <c r="AP19" s="995"/>
      <c r="AQ19" s="995"/>
      <c r="AR19" s="996"/>
      <c r="AS19" s="997" t="str">
        <f>G19</f>
        <v>월차임</v>
      </c>
      <c r="AT19" s="998"/>
      <c r="AU19" s="998"/>
      <c r="AV19" s="975">
        <f>J19</f>
        <v>0</v>
      </c>
      <c r="AW19" s="975"/>
      <c r="AX19" s="975"/>
      <c r="AY19" s="975"/>
      <c r="AZ19" s="975"/>
      <c r="BA19" s="975"/>
      <c r="BB19" s="975"/>
      <c r="BC19" s="975"/>
      <c r="BD19" s="976"/>
    </row>
    <row r="20" spans="1:56" s="45" customFormat="1" ht="16.5" customHeight="1">
      <c r="B20" s="972" t="s">
        <v>697</v>
      </c>
      <c r="C20" s="973"/>
      <c r="D20" s="973"/>
      <c r="E20" s="973"/>
      <c r="F20" s="973"/>
      <c r="G20" s="974">
        <f>주거용!Z95</f>
        <v>0</v>
      </c>
      <c r="H20" s="975"/>
      <c r="I20" s="975"/>
      <c r="J20" s="975"/>
      <c r="K20" s="975"/>
      <c r="L20" s="975"/>
      <c r="M20" s="975"/>
      <c r="N20" s="975"/>
      <c r="O20" s="975"/>
      <c r="P20" s="975"/>
      <c r="Q20" s="975"/>
      <c r="R20" s="976"/>
      <c r="S20" s="74"/>
      <c r="T20" s="66"/>
      <c r="U20" s="972" t="str">
        <f>B20</f>
        <v>실비</v>
      </c>
      <c r="V20" s="973"/>
      <c r="W20" s="973"/>
      <c r="X20" s="973"/>
      <c r="Y20" s="973"/>
      <c r="Z20" s="974">
        <f>G20</f>
        <v>0</v>
      </c>
      <c r="AA20" s="975"/>
      <c r="AB20" s="975"/>
      <c r="AC20" s="975"/>
      <c r="AD20" s="975"/>
      <c r="AE20" s="975"/>
      <c r="AF20" s="975"/>
      <c r="AG20" s="975"/>
      <c r="AH20" s="975"/>
      <c r="AI20" s="975"/>
      <c r="AJ20" s="975"/>
      <c r="AK20" s="976"/>
      <c r="AL20" s="74"/>
      <c r="AM20" s="67"/>
      <c r="AN20" s="972" t="str">
        <f>B20</f>
        <v>실비</v>
      </c>
      <c r="AO20" s="973"/>
      <c r="AP20" s="973"/>
      <c r="AQ20" s="973"/>
      <c r="AR20" s="973"/>
      <c r="AS20" s="974">
        <f>G20</f>
        <v>0</v>
      </c>
      <c r="AT20" s="975"/>
      <c r="AU20" s="975"/>
      <c r="AV20" s="975"/>
      <c r="AW20" s="975"/>
      <c r="AX20" s="975"/>
      <c r="AY20" s="975"/>
      <c r="AZ20" s="975"/>
      <c r="BA20" s="975"/>
      <c r="BB20" s="975"/>
      <c r="BC20" s="975"/>
      <c r="BD20" s="976"/>
    </row>
    <row r="21" spans="1:56" s="45" customFormat="1" ht="16.5" customHeight="1">
      <c r="B21" s="970" t="s">
        <v>696</v>
      </c>
      <c r="C21" s="971"/>
      <c r="D21" s="971"/>
      <c r="E21" s="971"/>
      <c r="F21" s="971"/>
      <c r="G21" s="1063" t="s">
        <v>700</v>
      </c>
      <c r="H21" s="1064"/>
      <c r="I21" s="1064"/>
      <c r="J21" s="1064"/>
      <c r="K21" s="1064"/>
      <c r="L21" s="1065">
        <f>주거용!K92+(주거용!K92*주거용!N96%)</f>
        <v>0</v>
      </c>
      <c r="M21" s="1065"/>
      <c r="N21" s="1065"/>
      <c r="O21" s="1065"/>
      <c r="P21" s="1065"/>
      <c r="Q21" s="1065"/>
      <c r="R21" s="1066"/>
      <c r="S21" s="74"/>
      <c r="T21" s="66"/>
      <c r="U21" s="970" t="str">
        <f>B21</f>
        <v>중개보수</v>
      </c>
      <c r="V21" s="971"/>
      <c r="W21" s="971"/>
      <c r="X21" s="971"/>
      <c r="Y21" s="971"/>
      <c r="Z21" s="1063" t="s">
        <v>700</v>
      </c>
      <c r="AA21" s="1064"/>
      <c r="AB21" s="1064"/>
      <c r="AC21" s="1064"/>
      <c r="AD21" s="1064"/>
      <c r="AE21" s="1065">
        <f>L21</f>
        <v>0</v>
      </c>
      <c r="AF21" s="1065"/>
      <c r="AG21" s="1065"/>
      <c r="AH21" s="1065"/>
      <c r="AI21" s="1065"/>
      <c r="AJ21" s="1065"/>
      <c r="AK21" s="1066"/>
      <c r="AL21" s="74"/>
      <c r="AM21" s="67"/>
      <c r="AN21" s="970" t="str">
        <f>B21</f>
        <v>중개보수</v>
      </c>
      <c r="AO21" s="971"/>
      <c r="AP21" s="971"/>
      <c r="AQ21" s="971"/>
      <c r="AR21" s="971"/>
      <c r="AS21" s="1063" t="s">
        <v>700</v>
      </c>
      <c r="AT21" s="1064"/>
      <c r="AU21" s="1064"/>
      <c r="AV21" s="1064"/>
      <c r="AW21" s="1064"/>
      <c r="AX21" s="1065">
        <f>L21</f>
        <v>0</v>
      </c>
      <c r="AY21" s="1065"/>
      <c r="AZ21" s="1065"/>
      <c r="BA21" s="1065"/>
      <c r="BB21" s="1065"/>
      <c r="BC21" s="1065"/>
      <c r="BD21" s="1066"/>
    </row>
    <row r="22" spans="1:56" s="45" customFormat="1" ht="18.75" customHeight="1">
      <c r="B22" s="1057"/>
      <c r="C22" s="1058"/>
      <c r="D22" s="1058"/>
      <c r="E22" s="1058"/>
      <c r="F22" s="1058"/>
      <c r="G22" s="1058"/>
      <c r="H22" s="1058"/>
      <c r="I22" s="1058"/>
      <c r="J22" s="1058"/>
      <c r="K22" s="1058"/>
      <c r="L22" s="1058"/>
      <c r="M22" s="1058"/>
      <c r="N22" s="1058"/>
      <c r="O22" s="1058"/>
      <c r="P22" s="1058"/>
      <c r="Q22" s="1058"/>
      <c r="R22" s="1059"/>
      <c r="S22" s="71"/>
      <c r="T22" s="66"/>
      <c r="U22" s="1057"/>
      <c r="V22" s="1058"/>
      <c r="W22" s="1058"/>
      <c r="X22" s="1058"/>
      <c r="Y22" s="1058"/>
      <c r="Z22" s="1058"/>
      <c r="AA22" s="1058"/>
      <c r="AB22" s="1058"/>
      <c r="AC22" s="1058"/>
      <c r="AD22" s="1058"/>
      <c r="AE22" s="1058"/>
      <c r="AF22" s="1058"/>
      <c r="AG22" s="1058"/>
      <c r="AH22" s="1058"/>
      <c r="AI22" s="1058"/>
      <c r="AJ22" s="1058"/>
      <c r="AK22" s="1059"/>
      <c r="AL22" s="71"/>
      <c r="AM22" s="67"/>
      <c r="AN22" s="1057"/>
      <c r="AO22" s="1058"/>
      <c r="AP22" s="1058"/>
      <c r="AQ22" s="1058"/>
      <c r="AR22" s="1058"/>
      <c r="AS22" s="1058"/>
      <c r="AT22" s="1058"/>
      <c r="AU22" s="1058"/>
      <c r="AV22" s="1058"/>
      <c r="AW22" s="1058"/>
      <c r="AX22" s="1058"/>
      <c r="AY22" s="1058"/>
      <c r="AZ22" s="1058"/>
      <c r="BA22" s="1058"/>
      <c r="BB22" s="1058"/>
      <c r="BC22" s="1058"/>
      <c r="BD22" s="1059"/>
    </row>
    <row r="23" spans="1:56" s="45" customFormat="1">
      <c r="A23"/>
      <c r="B23" s="968"/>
      <c r="C23" s="968"/>
      <c r="D23" s="968"/>
      <c r="E23" s="968"/>
      <c r="F23" s="968"/>
      <c r="G23" s="968"/>
      <c r="H23" s="968"/>
      <c r="I23" s="968"/>
      <c r="J23" s="968"/>
      <c r="K23" s="968"/>
      <c r="L23" s="968"/>
      <c r="M23" s="968"/>
      <c r="N23" s="968"/>
      <c r="O23" s="968"/>
      <c r="P23" s="968"/>
      <c r="Q23" s="968"/>
      <c r="R23" s="968"/>
      <c r="S23" s="968"/>
      <c r="T23" s="968"/>
      <c r="U23" s="968"/>
      <c r="V23" s="968"/>
      <c r="W23" s="968"/>
      <c r="X23" s="968"/>
      <c r="Y23" s="968"/>
      <c r="Z23" s="968"/>
      <c r="AA23" s="968"/>
      <c r="AB23" s="968"/>
      <c r="AC23" s="968"/>
      <c r="AD23" s="968"/>
      <c r="AE23" s="968"/>
      <c r="AF23" s="968"/>
      <c r="AG23" s="968"/>
      <c r="AH23" s="968"/>
      <c r="AI23" s="968"/>
      <c r="AJ23" s="968"/>
      <c r="AK23" s="968"/>
      <c r="AL23" s="968"/>
      <c r="AM23" s="968"/>
      <c r="AN23" s="968"/>
      <c r="AO23" s="968"/>
      <c r="AP23" s="968"/>
      <c r="AQ23" s="968"/>
      <c r="AR23" s="968"/>
      <c r="AS23" s="968"/>
      <c r="AT23" s="968"/>
      <c r="AU23" s="968"/>
      <c r="AV23" s="968"/>
      <c r="AW23" s="968"/>
      <c r="AX23" s="968"/>
      <c r="AY23" s="968"/>
      <c r="AZ23" s="968"/>
      <c r="BA23" s="968"/>
      <c r="BB23" s="968"/>
      <c r="BC23" s="968"/>
      <c r="BD23" s="968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942"/>
      <c r="B3" s="942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  <c r="T3" s="942"/>
      <c r="U3" s="942"/>
      <c r="V3" s="942"/>
      <c r="W3" s="942"/>
      <c r="X3" s="942"/>
      <c r="Y3" s="942"/>
      <c r="Z3" s="942"/>
      <c r="AA3" s="942"/>
      <c r="AB3" s="942"/>
      <c r="AC3" s="942"/>
      <c r="AD3" s="942"/>
      <c r="AE3" s="942"/>
      <c r="AF3" s="942"/>
      <c r="AG3" s="942"/>
      <c r="AH3" s="942"/>
      <c r="AI3" s="942"/>
      <c r="AJ3" s="942"/>
    </row>
    <row r="4" spans="1:44" ht="37.5" customHeight="1" thickTop="1">
      <c r="A4" s="55"/>
      <c r="B4" s="965" t="s">
        <v>516</v>
      </c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5"/>
      <c r="P4" s="965"/>
      <c r="Q4" s="965"/>
      <c r="R4" s="965"/>
      <c r="S4" s="965"/>
      <c r="T4" s="965"/>
      <c r="U4" s="965"/>
      <c r="V4" s="965"/>
      <c r="W4" s="965"/>
      <c r="X4" s="965"/>
      <c r="Y4" s="965"/>
      <c r="Z4" s="965"/>
      <c r="AA4" s="965"/>
      <c r="AB4" s="965"/>
      <c r="AC4" s="965"/>
      <c r="AD4" s="965"/>
      <c r="AE4" s="965"/>
      <c r="AF4" s="965"/>
      <c r="AG4" s="965"/>
      <c r="AH4" s="965"/>
      <c r="AI4" s="965"/>
      <c r="AJ4" s="56"/>
    </row>
    <row r="5" spans="1:44" ht="25.5" customHeight="1">
      <c r="A5" s="57"/>
      <c r="B5" s="966">
        <f>표준임대차계약서!O11</f>
        <v>0</v>
      </c>
      <c r="C5" s="966"/>
      <c r="D5" s="966"/>
      <c r="E5" s="966"/>
      <c r="F5" s="966"/>
      <c r="G5" s="966"/>
      <c r="H5" s="966"/>
      <c r="I5" s="966"/>
      <c r="J5" s="966"/>
      <c r="K5" s="966"/>
      <c r="L5" s="966"/>
      <c r="M5" s="966"/>
      <c r="N5" s="966"/>
      <c r="O5" s="966"/>
      <c r="P5" s="966"/>
      <c r="Q5" s="966"/>
      <c r="R5" s="966"/>
      <c r="S5" s="966"/>
      <c r="T5" s="966"/>
      <c r="U5" s="966"/>
      <c r="V5" s="966"/>
      <c r="W5" s="966"/>
      <c r="X5" s="966"/>
      <c r="Y5" s="966"/>
      <c r="Z5" s="966"/>
      <c r="AA5" s="966"/>
      <c r="AB5" s="966"/>
      <c r="AC5" s="966"/>
      <c r="AD5" s="966"/>
      <c r="AE5" s="966"/>
      <c r="AF5" s="966"/>
      <c r="AG5" s="963" t="s">
        <v>517</v>
      </c>
      <c r="AH5" s="963"/>
      <c r="AI5" s="963"/>
      <c r="AJ5" s="58"/>
    </row>
    <row r="6" spans="1:44" ht="30" customHeight="1">
      <c r="A6" s="57"/>
      <c r="B6" s="964" t="str">
        <f>"一金"&amp;NUMBERSTRING(B7,1)&amp;"원정"</f>
        <v>一金영원정</v>
      </c>
      <c r="C6" s="964"/>
      <c r="D6" s="964"/>
      <c r="E6" s="964"/>
      <c r="F6" s="964"/>
      <c r="G6" s="964"/>
      <c r="H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59"/>
    </row>
    <row r="7" spans="1:44" ht="30" customHeight="1">
      <c r="A7" s="60"/>
      <c r="B7" s="967">
        <f>표준임대차계약서!S63</f>
        <v>0</v>
      </c>
      <c r="C7" s="967"/>
      <c r="D7" s="967"/>
      <c r="E7" s="967"/>
      <c r="F7" s="967"/>
      <c r="G7" s="967"/>
      <c r="H7" s="967"/>
      <c r="I7" s="967"/>
      <c r="J7" s="967"/>
      <c r="K7" s="967"/>
      <c r="L7" s="967"/>
      <c r="M7" s="967"/>
      <c r="N7" s="967"/>
      <c r="O7" s="967"/>
      <c r="P7" s="967"/>
      <c r="Q7" s="967"/>
      <c r="R7" s="967"/>
      <c r="S7" s="967"/>
      <c r="T7" s="967"/>
      <c r="U7" s="967"/>
      <c r="V7" s="967"/>
      <c r="W7" s="967"/>
      <c r="X7" s="967"/>
      <c r="Y7" s="967"/>
      <c r="Z7" s="967"/>
      <c r="AA7" s="967"/>
      <c r="AB7" s="967"/>
      <c r="AC7" s="967"/>
      <c r="AD7" s="967"/>
      <c r="AE7" s="967"/>
      <c r="AF7" s="967"/>
      <c r="AG7" s="967"/>
      <c r="AH7" s="967"/>
      <c r="AI7" s="967"/>
      <c r="AJ7" s="59"/>
    </row>
    <row r="8" spans="1:44" ht="18.75" customHeight="1">
      <c r="A8" s="57"/>
      <c r="B8" s="954" t="s">
        <v>518</v>
      </c>
      <c r="C8" s="954"/>
      <c r="D8" s="954"/>
      <c r="E8" s="954"/>
      <c r="F8" s="954"/>
      <c r="G8" s="954"/>
      <c r="H8" s="954"/>
      <c r="I8" s="954"/>
      <c r="J8" s="954"/>
      <c r="K8" s="954"/>
      <c r="L8" s="954"/>
      <c r="M8" s="954"/>
      <c r="N8" s="954"/>
      <c r="O8" s="954"/>
      <c r="P8" s="954"/>
      <c r="Q8" s="954"/>
      <c r="R8" s="954"/>
      <c r="S8" s="954"/>
      <c r="T8" s="954"/>
      <c r="U8" s="954"/>
      <c r="V8" s="954"/>
      <c r="W8" s="954"/>
      <c r="X8" s="954"/>
      <c r="Y8" s="954"/>
      <c r="Z8" s="954"/>
      <c r="AA8" s="954"/>
      <c r="AB8" s="954"/>
      <c r="AC8" s="954"/>
      <c r="AD8" s="954"/>
      <c r="AE8" s="954"/>
      <c r="AF8" s="954"/>
      <c r="AG8" s="954"/>
      <c r="AH8" s="954"/>
      <c r="AI8" s="954"/>
      <c r="AJ8" s="58"/>
      <c r="AR8" s="13"/>
    </row>
    <row r="9" spans="1:44" ht="37.5" customHeight="1">
      <c r="A9" s="57"/>
      <c r="B9" s="957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57"/>
      <c r="D9" s="957"/>
      <c r="E9" s="957"/>
      <c r="F9" s="957"/>
      <c r="G9" s="957"/>
      <c r="H9" s="957"/>
      <c r="I9" s="957"/>
      <c r="J9" s="957"/>
      <c r="K9" s="957"/>
      <c r="L9" s="957"/>
      <c r="M9" s="957"/>
      <c r="N9" s="957"/>
      <c r="O9" s="957"/>
      <c r="P9" s="957"/>
      <c r="Q9" s="957"/>
      <c r="R9" s="957"/>
      <c r="S9" s="957"/>
      <c r="T9" s="957"/>
      <c r="U9" s="957"/>
      <c r="V9" s="957"/>
      <c r="W9" s="957"/>
      <c r="X9" s="957"/>
      <c r="Y9" s="957"/>
      <c r="Z9" s="957"/>
      <c r="AA9" s="957"/>
      <c r="AB9" s="957"/>
      <c r="AC9" s="957"/>
      <c r="AD9" s="957"/>
      <c r="AE9" s="957"/>
      <c r="AF9" s="957"/>
      <c r="AG9" s="957"/>
      <c r="AH9" s="957"/>
      <c r="AI9" s="957"/>
      <c r="AJ9" s="58"/>
    </row>
    <row r="10" spans="1:44" ht="52.5" customHeight="1">
      <c r="A10" s="57"/>
      <c r="B10" s="958" t="s">
        <v>619</v>
      </c>
      <c r="C10" s="958"/>
      <c r="D10" s="958"/>
      <c r="E10" s="958"/>
      <c r="F10" s="958"/>
      <c r="G10" s="958"/>
      <c r="H10" s="958"/>
      <c r="I10" s="958"/>
      <c r="J10" s="958"/>
      <c r="K10" s="958"/>
      <c r="L10" s="958"/>
      <c r="M10" s="958"/>
      <c r="N10" s="958"/>
      <c r="O10" s="958"/>
      <c r="P10" s="958"/>
      <c r="Q10" s="958"/>
      <c r="R10" s="958"/>
      <c r="S10" s="958"/>
      <c r="T10" s="958"/>
      <c r="U10" s="958"/>
      <c r="V10" s="958"/>
      <c r="W10" s="958"/>
      <c r="X10" s="958"/>
      <c r="Y10" s="958"/>
      <c r="Z10" s="958"/>
      <c r="AA10" s="958"/>
      <c r="AB10" s="958"/>
      <c r="AC10" s="958"/>
      <c r="AD10" s="958"/>
      <c r="AE10" s="958"/>
      <c r="AF10" s="958"/>
      <c r="AG10" s="958"/>
      <c r="AH10" s="958"/>
      <c r="AI10" s="958"/>
      <c r="AJ10" s="58"/>
    </row>
    <row r="11" spans="1:44">
      <c r="A11" s="57"/>
      <c r="B11" s="951" t="s">
        <v>519</v>
      </c>
      <c r="C11" s="951"/>
      <c r="D11" s="951"/>
      <c r="E11" s="951"/>
      <c r="F11" s="951"/>
      <c r="G11" s="2"/>
      <c r="H11" s="959">
        <f ca="1">TODAY()</f>
        <v>44581</v>
      </c>
      <c r="I11" s="959"/>
      <c r="J11" s="959"/>
      <c r="K11" s="959"/>
      <c r="L11" s="959"/>
      <c r="M11" s="959"/>
      <c r="N11" s="959"/>
      <c r="O11" s="959"/>
      <c r="P11" s="959"/>
      <c r="Q11" s="959"/>
      <c r="R11" s="944"/>
      <c r="S11" s="944"/>
      <c r="T11" s="944"/>
      <c r="U11" s="944"/>
      <c r="V11" s="944"/>
      <c r="W11" s="944"/>
      <c r="X11" s="944"/>
      <c r="Y11" s="944"/>
      <c r="Z11" s="944"/>
      <c r="AA11" s="944"/>
      <c r="AB11" s="944"/>
      <c r="AC11" s="944"/>
      <c r="AD11" s="944"/>
      <c r="AE11" s="944"/>
      <c r="AF11" s="944"/>
      <c r="AG11" s="944"/>
      <c r="AH11" s="944"/>
      <c r="AI11" s="944"/>
      <c r="AJ11" s="58"/>
    </row>
    <row r="12" spans="1:44" ht="33.75" customHeight="1">
      <c r="A12" s="57"/>
      <c r="B12" s="947" t="s">
        <v>520</v>
      </c>
      <c r="C12" s="947"/>
      <c r="D12" s="947"/>
      <c r="E12" s="947"/>
      <c r="F12" s="947"/>
      <c r="G12" s="61"/>
      <c r="H12" s="960">
        <f>표준임대차계약서!O8</f>
        <v>0</v>
      </c>
      <c r="I12" s="960"/>
      <c r="J12" s="960"/>
      <c r="K12" s="960"/>
      <c r="L12" s="960"/>
      <c r="M12" s="960"/>
      <c r="N12" s="960"/>
      <c r="O12" s="960"/>
      <c r="P12" s="960"/>
      <c r="Q12" s="960"/>
      <c r="R12" s="960"/>
      <c r="S12" s="960"/>
      <c r="T12" s="960"/>
      <c r="U12" s="960"/>
      <c r="V12" s="960"/>
      <c r="W12" s="960"/>
      <c r="X12" s="960"/>
      <c r="Y12" s="960"/>
      <c r="Z12" s="960"/>
      <c r="AA12" s="960"/>
      <c r="AB12" s="960"/>
      <c r="AC12" s="960"/>
      <c r="AD12" s="960"/>
      <c r="AE12" s="960"/>
      <c r="AF12" s="960"/>
      <c r="AG12" s="960"/>
      <c r="AH12" s="960"/>
      <c r="AI12" s="960"/>
      <c r="AJ12" s="58"/>
    </row>
    <row r="13" spans="1:44" ht="18" customHeight="1">
      <c r="A13" s="57"/>
      <c r="B13" s="947" t="s">
        <v>521</v>
      </c>
      <c r="C13" s="947"/>
      <c r="D13" s="947"/>
      <c r="E13" s="947"/>
      <c r="F13" s="947"/>
      <c r="G13" s="61"/>
      <c r="H13" s="960">
        <f>표준임대차계약서!O7</f>
        <v>0</v>
      </c>
      <c r="I13" s="960"/>
      <c r="J13" s="960"/>
      <c r="K13" s="960"/>
      <c r="L13" s="960"/>
      <c r="M13" s="960"/>
      <c r="N13" s="960"/>
      <c r="O13" s="960"/>
      <c r="P13" s="960"/>
      <c r="Q13" s="960"/>
      <c r="R13" s="960"/>
      <c r="S13" s="960"/>
      <c r="T13" s="960"/>
      <c r="U13" s="960"/>
      <c r="V13" s="960"/>
      <c r="W13" s="960"/>
      <c r="X13" s="960"/>
      <c r="Y13" s="960"/>
      <c r="Z13" s="960"/>
      <c r="AA13" s="960"/>
      <c r="AB13" s="960"/>
      <c r="AC13" s="960"/>
      <c r="AD13" s="960"/>
      <c r="AE13" s="960"/>
      <c r="AF13" s="960"/>
      <c r="AG13" s="944" t="s">
        <v>522</v>
      </c>
      <c r="AH13" s="944"/>
      <c r="AI13" s="944"/>
      <c r="AJ13" s="58"/>
    </row>
    <row r="14" spans="1:44" ht="18" customHeight="1" thickBot="1">
      <c r="A14" s="62"/>
      <c r="B14" s="956"/>
      <c r="C14" s="956"/>
      <c r="D14" s="956"/>
      <c r="E14" s="956"/>
      <c r="F14" s="956"/>
      <c r="G14" s="956"/>
      <c r="H14" s="956"/>
      <c r="I14" s="956"/>
      <c r="J14" s="956"/>
      <c r="K14" s="956"/>
      <c r="L14" s="956"/>
      <c r="M14" s="956"/>
      <c r="N14" s="956"/>
      <c r="O14" s="956"/>
      <c r="P14" s="956"/>
      <c r="Q14" s="956"/>
      <c r="R14" s="956"/>
      <c r="S14" s="956"/>
      <c r="T14" s="956"/>
      <c r="U14" s="956"/>
      <c r="V14" s="956"/>
      <c r="W14" s="956"/>
      <c r="X14" s="956"/>
      <c r="Y14" s="956"/>
      <c r="Z14" s="956"/>
      <c r="AA14" s="956"/>
      <c r="AB14" s="956"/>
      <c r="AC14" s="956"/>
      <c r="AD14" s="956"/>
      <c r="AE14" s="956"/>
      <c r="AF14" s="956"/>
      <c r="AG14" s="956"/>
      <c r="AH14" s="956"/>
      <c r="AI14" s="956"/>
      <c r="AJ14" s="63"/>
    </row>
    <row r="15" spans="1:44" ht="22.5" customHeight="1" thickTop="1">
      <c r="A15" s="946"/>
      <c r="B15" s="946"/>
      <c r="C15" s="946"/>
      <c r="D15" s="946"/>
      <c r="E15" s="946"/>
      <c r="F15" s="946"/>
      <c r="G15" s="946"/>
      <c r="H15" s="946"/>
      <c r="I15" s="946"/>
      <c r="J15" s="946"/>
      <c r="K15" s="946"/>
      <c r="L15" s="946"/>
      <c r="M15" s="946"/>
      <c r="N15" s="946"/>
      <c r="O15" s="946"/>
      <c r="P15" s="946"/>
      <c r="Q15" s="946"/>
      <c r="R15" s="946"/>
      <c r="S15" s="946"/>
      <c r="T15" s="946"/>
      <c r="U15" s="946"/>
      <c r="V15" s="946"/>
      <c r="W15" s="946"/>
      <c r="X15" s="946"/>
      <c r="Y15" s="946"/>
      <c r="Z15" s="946"/>
      <c r="AA15" s="946"/>
      <c r="AB15" s="946"/>
      <c r="AC15" s="946"/>
      <c r="AD15" s="946"/>
      <c r="AE15" s="946"/>
      <c r="AF15" s="946"/>
      <c r="AG15" s="946"/>
      <c r="AH15" s="946"/>
      <c r="AI15" s="946"/>
      <c r="AJ15" s="946"/>
    </row>
    <row r="16" spans="1:44" ht="22.5" customHeight="1" thickBot="1">
      <c r="A16" s="945"/>
      <c r="B16" s="945"/>
      <c r="C16" s="945"/>
      <c r="D16" s="945"/>
      <c r="E16" s="945"/>
      <c r="F16" s="945"/>
      <c r="G16" s="945"/>
      <c r="H16" s="945"/>
      <c r="I16" s="945"/>
      <c r="J16" s="945"/>
      <c r="K16" s="945"/>
      <c r="L16" s="945"/>
      <c r="M16" s="945"/>
      <c r="N16" s="945"/>
      <c r="O16" s="945"/>
      <c r="P16" s="945"/>
      <c r="Q16" s="945"/>
      <c r="R16" s="945"/>
      <c r="S16" s="945"/>
      <c r="T16" s="945"/>
      <c r="U16" s="945"/>
      <c r="V16" s="945"/>
      <c r="W16" s="945"/>
      <c r="X16" s="945"/>
      <c r="Y16" s="945"/>
      <c r="Z16" s="945"/>
      <c r="AA16" s="945"/>
      <c r="AB16" s="945"/>
      <c r="AC16" s="945"/>
      <c r="AD16" s="945"/>
      <c r="AE16" s="945"/>
      <c r="AF16" s="945"/>
      <c r="AG16" s="945"/>
      <c r="AH16" s="945"/>
      <c r="AI16" s="945"/>
      <c r="AJ16" s="945"/>
    </row>
    <row r="17" spans="1:36" ht="37.5" customHeight="1" thickTop="1">
      <c r="A17" s="55"/>
      <c r="B17" s="961" t="str">
        <f>B4</f>
        <v>영   수   증</v>
      </c>
      <c r="C17" s="961"/>
      <c r="D17" s="961"/>
      <c r="E17" s="961"/>
      <c r="F17" s="961"/>
      <c r="G17" s="961"/>
      <c r="H17" s="961"/>
      <c r="I17" s="961"/>
      <c r="J17" s="961"/>
      <c r="K17" s="961"/>
      <c r="L17" s="961"/>
      <c r="M17" s="961"/>
      <c r="N17" s="961"/>
      <c r="O17" s="961"/>
      <c r="P17" s="961"/>
      <c r="Q17" s="961"/>
      <c r="R17" s="961"/>
      <c r="S17" s="961"/>
      <c r="T17" s="961"/>
      <c r="U17" s="961"/>
      <c r="V17" s="961"/>
      <c r="W17" s="961"/>
      <c r="X17" s="961"/>
      <c r="Y17" s="961"/>
      <c r="Z17" s="961"/>
      <c r="AA17" s="961"/>
      <c r="AB17" s="961"/>
      <c r="AC17" s="961"/>
      <c r="AD17" s="961"/>
      <c r="AE17" s="961"/>
      <c r="AF17" s="961"/>
      <c r="AG17" s="961"/>
      <c r="AH17" s="961"/>
      <c r="AI17" s="961"/>
      <c r="AJ17" s="56"/>
    </row>
    <row r="18" spans="1:36" ht="25.5" customHeight="1">
      <c r="A18" s="57"/>
      <c r="B18" s="962">
        <f>B5</f>
        <v>0</v>
      </c>
      <c r="C18" s="962"/>
      <c r="D18" s="962"/>
      <c r="E18" s="962"/>
      <c r="F18" s="962"/>
      <c r="G18" s="962"/>
      <c r="H18" s="962"/>
      <c r="I18" s="962"/>
      <c r="J18" s="962"/>
      <c r="K18" s="962"/>
      <c r="L18" s="962"/>
      <c r="M18" s="962"/>
      <c r="N18" s="962"/>
      <c r="O18" s="962"/>
      <c r="P18" s="962"/>
      <c r="Q18" s="962"/>
      <c r="R18" s="962"/>
      <c r="S18" s="962"/>
      <c r="T18" s="962"/>
      <c r="U18" s="962"/>
      <c r="V18" s="962"/>
      <c r="W18" s="962"/>
      <c r="X18" s="962"/>
      <c r="Y18" s="962"/>
      <c r="Z18" s="962"/>
      <c r="AA18" s="962"/>
      <c r="AB18" s="962"/>
      <c r="AC18" s="962"/>
      <c r="AD18" s="962"/>
      <c r="AE18" s="962"/>
      <c r="AF18" s="962"/>
      <c r="AG18" s="963" t="s">
        <v>523</v>
      </c>
      <c r="AH18" s="963"/>
      <c r="AI18" s="963"/>
      <c r="AJ18" s="58"/>
    </row>
    <row r="19" spans="1:36" ht="30" customHeight="1">
      <c r="A19" s="57"/>
      <c r="B19" s="964" t="str">
        <f>B6</f>
        <v>一金영원정</v>
      </c>
      <c r="C19" s="964"/>
      <c r="D19" s="964"/>
      <c r="E19" s="964"/>
      <c r="F19" s="964"/>
      <c r="G19" s="964"/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4"/>
      <c r="S19" s="964"/>
      <c r="T19" s="964"/>
      <c r="U19" s="964"/>
      <c r="V19" s="964"/>
      <c r="W19" s="964"/>
      <c r="X19" s="964"/>
      <c r="Y19" s="964"/>
      <c r="Z19" s="964"/>
      <c r="AA19" s="964"/>
      <c r="AB19" s="964"/>
      <c r="AC19" s="964"/>
      <c r="AD19" s="964"/>
      <c r="AE19" s="964"/>
      <c r="AF19" s="964"/>
      <c r="AG19" s="964"/>
      <c r="AH19" s="964"/>
      <c r="AI19" s="964"/>
      <c r="AJ19" s="59"/>
    </row>
    <row r="20" spans="1:36" ht="30" customHeight="1">
      <c r="A20" s="60"/>
      <c r="B20" s="955">
        <f>B7</f>
        <v>0</v>
      </c>
      <c r="C20" s="955"/>
      <c r="D20" s="955"/>
      <c r="E20" s="955"/>
      <c r="F20" s="955"/>
      <c r="G20" s="955"/>
      <c r="H20" s="955"/>
      <c r="I20" s="955"/>
      <c r="J20" s="955"/>
      <c r="K20" s="955"/>
      <c r="L20" s="955"/>
      <c r="M20" s="955"/>
      <c r="N20" s="955"/>
      <c r="O20" s="955"/>
      <c r="P20" s="955"/>
      <c r="Q20" s="955"/>
      <c r="R20" s="955"/>
      <c r="S20" s="955"/>
      <c r="T20" s="955"/>
      <c r="U20" s="955"/>
      <c r="V20" s="955"/>
      <c r="W20" s="955"/>
      <c r="X20" s="955"/>
      <c r="Y20" s="955"/>
      <c r="Z20" s="955"/>
      <c r="AA20" s="955"/>
      <c r="AB20" s="955"/>
      <c r="AC20" s="955"/>
      <c r="AD20" s="955"/>
      <c r="AE20" s="955"/>
      <c r="AF20" s="955"/>
      <c r="AG20" s="955"/>
      <c r="AH20" s="955"/>
      <c r="AI20" s="955"/>
      <c r="AJ20" s="59"/>
    </row>
    <row r="21" spans="1:36" ht="18.75" customHeight="1">
      <c r="A21" s="57"/>
      <c r="B21" s="954" t="s">
        <v>524</v>
      </c>
      <c r="C21" s="954"/>
      <c r="D21" s="954"/>
      <c r="E21" s="954"/>
      <c r="F21" s="954"/>
      <c r="G21" s="954"/>
      <c r="H21" s="954"/>
      <c r="I21" s="954"/>
      <c r="J21" s="954"/>
      <c r="K21" s="954"/>
      <c r="L21" s="954"/>
      <c r="M21" s="954"/>
      <c r="N21" s="954"/>
      <c r="O21" s="954"/>
      <c r="P21" s="954"/>
      <c r="Q21" s="954"/>
      <c r="R21" s="954"/>
      <c r="S21" s="954"/>
      <c r="T21" s="954"/>
      <c r="U21" s="954"/>
      <c r="V21" s="954"/>
      <c r="W21" s="954"/>
      <c r="X21" s="954"/>
      <c r="Y21" s="954"/>
      <c r="Z21" s="954"/>
      <c r="AA21" s="954"/>
      <c r="AB21" s="954"/>
      <c r="AC21" s="954"/>
      <c r="AD21" s="954"/>
      <c r="AE21" s="954"/>
      <c r="AF21" s="954"/>
      <c r="AG21" s="954"/>
      <c r="AH21" s="954"/>
      <c r="AI21" s="954"/>
      <c r="AJ21" s="58"/>
    </row>
    <row r="22" spans="1:36" ht="37.5" customHeight="1">
      <c r="A22" s="57"/>
      <c r="B22" s="949" t="str">
        <f>B9</f>
        <v xml:space="preserve">  </v>
      </c>
      <c r="C22" s="949"/>
      <c r="D22" s="949"/>
      <c r="E22" s="949"/>
      <c r="F22" s="949"/>
      <c r="G22" s="949"/>
      <c r="H22" s="949"/>
      <c r="I22" s="949"/>
      <c r="J22" s="949"/>
      <c r="K22" s="949"/>
      <c r="L22" s="949"/>
      <c r="M22" s="949"/>
      <c r="N22" s="949"/>
      <c r="O22" s="949"/>
      <c r="P22" s="949"/>
      <c r="Q22" s="949"/>
      <c r="R22" s="949"/>
      <c r="S22" s="949"/>
      <c r="T22" s="949"/>
      <c r="U22" s="949"/>
      <c r="V22" s="949"/>
      <c r="W22" s="949"/>
      <c r="X22" s="949"/>
      <c r="Y22" s="949"/>
      <c r="Z22" s="949"/>
      <c r="AA22" s="949"/>
      <c r="AB22" s="949"/>
      <c r="AC22" s="949"/>
      <c r="AD22" s="949"/>
      <c r="AE22" s="949"/>
      <c r="AF22" s="949"/>
      <c r="AG22" s="949"/>
      <c r="AH22" s="949"/>
      <c r="AI22" s="949"/>
      <c r="AJ22" s="58"/>
    </row>
    <row r="23" spans="1:36" ht="52.5" customHeight="1">
      <c r="A23" s="57"/>
      <c r="B23" s="950" t="str">
        <f>B10</f>
        <v>위 부동산에 대한 임대차 계약금으로 정히 영수하고 본 영수증을 발행 합니다.</v>
      </c>
      <c r="C23" s="950"/>
      <c r="D23" s="950"/>
      <c r="E23" s="950"/>
      <c r="F23" s="950"/>
      <c r="G23" s="950"/>
      <c r="H23" s="950"/>
      <c r="I23" s="950"/>
      <c r="J23" s="950"/>
      <c r="K23" s="950"/>
      <c r="L23" s="950"/>
      <c r="M23" s="950"/>
      <c r="N23" s="950"/>
      <c r="O23" s="950"/>
      <c r="P23" s="950"/>
      <c r="Q23" s="950"/>
      <c r="R23" s="950"/>
      <c r="S23" s="950"/>
      <c r="T23" s="950"/>
      <c r="U23" s="950"/>
      <c r="V23" s="950"/>
      <c r="W23" s="950"/>
      <c r="X23" s="950"/>
      <c r="Y23" s="950"/>
      <c r="Z23" s="950"/>
      <c r="AA23" s="950"/>
      <c r="AB23" s="950"/>
      <c r="AC23" s="950"/>
      <c r="AD23" s="950"/>
      <c r="AE23" s="950"/>
      <c r="AF23" s="950"/>
      <c r="AG23" s="950"/>
      <c r="AH23" s="950"/>
      <c r="AI23" s="950"/>
      <c r="AJ23" s="58"/>
    </row>
    <row r="24" spans="1:36" ht="16.5" customHeight="1">
      <c r="A24" s="57"/>
      <c r="B24" s="951" t="str">
        <f>B11</f>
        <v>발행일</v>
      </c>
      <c r="C24" s="951"/>
      <c r="D24" s="951"/>
      <c r="E24" s="951"/>
      <c r="F24" s="951"/>
      <c r="G24" s="2"/>
      <c r="H24" s="952">
        <f ca="1">H11</f>
        <v>44581</v>
      </c>
      <c r="I24" s="953"/>
      <c r="J24" s="953"/>
      <c r="K24" s="953"/>
      <c r="L24" s="953"/>
      <c r="M24" s="953"/>
      <c r="N24" s="953"/>
      <c r="O24" s="953"/>
      <c r="P24" s="953"/>
      <c r="Q24" s="953"/>
      <c r="R24" s="944"/>
      <c r="S24" s="944"/>
      <c r="T24" s="944"/>
      <c r="U24" s="944"/>
      <c r="V24" s="944"/>
      <c r="W24" s="944"/>
      <c r="X24" s="944"/>
      <c r="Y24" s="944"/>
      <c r="Z24" s="944"/>
      <c r="AA24" s="944"/>
      <c r="AB24" s="944"/>
      <c r="AC24" s="944"/>
      <c r="AD24" s="944"/>
      <c r="AE24" s="944"/>
      <c r="AF24" s="944"/>
      <c r="AG24" s="944"/>
      <c r="AH24" s="944"/>
      <c r="AI24" s="944"/>
      <c r="AJ24" s="58"/>
    </row>
    <row r="25" spans="1:36" ht="33.75" customHeight="1">
      <c r="A25" s="57"/>
      <c r="B25" s="947" t="str">
        <f>B12</f>
        <v xml:space="preserve">발행인 주소 </v>
      </c>
      <c r="C25" s="947"/>
      <c r="D25" s="947"/>
      <c r="E25" s="947"/>
      <c r="F25" s="947"/>
      <c r="G25" s="61"/>
      <c r="H25" s="948">
        <f>H12</f>
        <v>0</v>
      </c>
      <c r="I25" s="948"/>
      <c r="J25" s="948"/>
      <c r="K25" s="948"/>
      <c r="L25" s="948"/>
      <c r="M25" s="948"/>
      <c r="N25" s="948"/>
      <c r="O25" s="948"/>
      <c r="P25" s="948"/>
      <c r="Q25" s="948"/>
      <c r="R25" s="948"/>
      <c r="S25" s="948"/>
      <c r="T25" s="948"/>
      <c r="U25" s="948"/>
      <c r="V25" s="948"/>
      <c r="W25" s="948"/>
      <c r="X25" s="948"/>
      <c r="Y25" s="948"/>
      <c r="Z25" s="948"/>
      <c r="AA25" s="948"/>
      <c r="AB25" s="948"/>
      <c r="AC25" s="948"/>
      <c r="AD25" s="948"/>
      <c r="AE25" s="948"/>
      <c r="AF25" s="948"/>
      <c r="AG25" s="948"/>
      <c r="AH25" s="948"/>
      <c r="AI25" s="948"/>
      <c r="AJ25" s="58"/>
    </row>
    <row r="26" spans="1:36" ht="18" customHeight="1">
      <c r="A26" s="57"/>
      <c r="B26" s="947" t="str">
        <f>B13</f>
        <v>발행인 성명</v>
      </c>
      <c r="C26" s="947"/>
      <c r="D26" s="947"/>
      <c r="E26" s="947"/>
      <c r="F26" s="947"/>
      <c r="G26" s="61"/>
      <c r="H26" s="948">
        <f>H13</f>
        <v>0</v>
      </c>
      <c r="I26" s="948"/>
      <c r="J26" s="948"/>
      <c r="K26" s="948"/>
      <c r="L26" s="948"/>
      <c r="M26" s="948"/>
      <c r="N26" s="948"/>
      <c r="O26" s="948"/>
      <c r="P26" s="948"/>
      <c r="Q26" s="948"/>
      <c r="R26" s="948"/>
      <c r="S26" s="948"/>
      <c r="T26" s="948"/>
      <c r="U26" s="948"/>
      <c r="V26" s="948"/>
      <c r="W26" s="948"/>
      <c r="X26" s="948"/>
      <c r="Y26" s="948"/>
      <c r="Z26" s="948"/>
      <c r="AA26" s="948"/>
      <c r="AB26" s="948"/>
      <c r="AC26" s="948"/>
      <c r="AD26" s="948"/>
      <c r="AE26" s="948"/>
      <c r="AF26" s="948"/>
      <c r="AG26" s="944" t="s">
        <v>522</v>
      </c>
      <c r="AH26" s="944"/>
      <c r="AI26" s="944"/>
      <c r="AJ26" s="58"/>
    </row>
    <row r="27" spans="1:36" ht="18" customHeight="1" thickBot="1">
      <c r="A27" s="943"/>
      <c r="B27" s="942"/>
      <c r="C27" s="942"/>
      <c r="D27" s="942"/>
      <c r="E27" s="942"/>
      <c r="F27" s="942"/>
      <c r="G27" s="942"/>
      <c r="H27" s="942"/>
      <c r="I27" s="942"/>
      <c r="J27" s="942"/>
      <c r="K27" s="942"/>
      <c r="L27" s="942"/>
      <c r="M27" s="942"/>
      <c r="N27" s="942"/>
      <c r="O27" s="942"/>
      <c r="P27" s="942"/>
      <c r="Q27" s="942"/>
      <c r="R27" s="942"/>
      <c r="S27" s="942"/>
      <c r="T27" s="942"/>
      <c r="U27" s="942"/>
      <c r="V27" s="942"/>
      <c r="W27" s="942"/>
      <c r="X27" s="942"/>
      <c r="Y27" s="942"/>
      <c r="Z27" s="942"/>
      <c r="AA27" s="942"/>
      <c r="AB27" s="942"/>
      <c r="AC27" s="942"/>
      <c r="AD27" s="942"/>
      <c r="AE27" s="942"/>
      <c r="AF27" s="942"/>
      <c r="AG27" s="942"/>
      <c r="AH27" s="942"/>
      <c r="AI27" s="942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47</vt:i4>
      </vt:variant>
    </vt:vector>
  </HeadingPairs>
  <TitlesOfParts>
    <vt:vector size="64" baseType="lpstr">
      <vt:lpstr>표준임대차계약서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쪽번호아이콘</vt:lpstr>
      <vt:lpstr>아이콘</vt:lpstr>
      <vt:lpstr>웹링크연결</vt:lpstr>
      <vt:lpstr>부동산취득세율</vt:lpstr>
      <vt:lpstr>DB날짜</vt:lpstr>
      <vt:lpstr>계약갱신요구확인서!Print_Area</vt:lpstr>
      <vt:lpstr>주거용!Print_Area</vt:lpstr>
      <vt:lpstr>표준임대차계약서!Print_Area</vt:lpstr>
      <vt:lpstr>건축물의구조</vt:lpstr>
      <vt:lpstr>건축물주용도</vt:lpstr>
      <vt:lpstr>그밖의자료</vt:lpstr>
      <vt:lpstr>날짜계약년도</vt:lpstr>
      <vt:lpstr>날짜년도</vt:lpstr>
      <vt:lpstr>날짜만기일</vt:lpstr>
      <vt:lpstr>날짜선불</vt:lpstr>
      <vt:lpstr>날짜월</vt:lpstr>
      <vt:lpstr>날짜일</vt:lpstr>
      <vt:lpstr>날짜준공년도</vt:lpstr>
      <vt:lpstr>날짜중도금잔금년도</vt:lpstr>
      <vt:lpstr>날짜차임월</vt:lpstr>
      <vt:lpstr>농어촌특별세____85㎡이하</vt:lpstr>
      <vt:lpstr>농어촌특별세____85㎡초과</vt:lpstr>
      <vt:lpstr>담보물건의종류</vt:lpstr>
      <vt:lpstr>대리인매도</vt:lpstr>
      <vt:lpstr>대리인매수</vt:lpstr>
      <vt:lpstr>대리인임대</vt:lpstr>
      <vt:lpstr>대리인임차</vt:lpstr>
      <vt:lpstr>등록번호</vt:lpstr>
      <vt:lpstr>등록번호표준계약서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은행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2022-01-20T09:32:28Z</cp:lastPrinted>
  <dcterms:created xsi:type="dcterms:W3CDTF">2020-01-28T10:20:53Z</dcterms:created>
  <dcterms:modified xsi:type="dcterms:W3CDTF">2022-01-20T09:33:00Z</dcterms:modified>
</cp:coreProperties>
</file>