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kmbli\OneDrive - UC San Diego\PhDzNuts\Holiday Fish\GlobalSeafoodTrade\ConsumptionAngle\"/>
    </mc:Choice>
  </mc:AlternateContent>
  <bookViews>
    <workbookView xWindow="0" yWindow="0" windowWidth="19200" windowHeight="6430"/>
  </bookViews>
  <sheets>
    <sheet name="HS6Codes" sheetId="1" r:id="rId1"/>
  </sheets>
  <definedNames>
    <definedName name="_xlnm._FilterDatabase" localSheetId="0" hidden="1">HS6Codes!$D$1:$D$330</definedName>
  </definedNames>
  <calcPr calcId="152511"/>
</workbook>
</file>

<file path=xl/calcChain.xml><?xml version="1.0" encoding="utf-8"?>
<calcChain xmlns="http://schemas.openxmlformats.org/spreadsheetml/2006/main">
  <c r="C248" i="1" l="1"/>
  <c r="C327" i="1"/>
  <c r="C326" i="1"/>
  <c r="C325" i="1"/>
  <c r="C324" i="1"/>
  <c r="C323" i="1"/>
  <c r="C322" i="1"/>
  <c r="C303" i="1"/>
  <c r="C302" i="1"/>
  <c r="C287" i="1"/>
  <c r="C286" i="1"/>
  <c r="C285" i="1"/>
  <c r="C284" i="1"/>
  <c r="C283" i="1"/>
  <c r="C282" i="1"/>
  <c r="C281" i="1"/>
  <c r="C280" i="1"/>
  <c r="C279" i="1"/>
  <c r="C278" i="1"/>
  <c r="C277" i="1"/>
  <c r="C213" i="1"/>
  <c r="C208" i="1"/>
  <c r="C207" i="1"/>
  <c r="C206" i="1"/>
  <c r="C203" i="1"/>
  <c r="C198" i="1"/>
  <c r="C197" i="1"/>
  <c r="C195" i="1"/>
  <c r="C192" i="1"/>
  <c r="C191" i="1"/>
  <c r="C190" i="1"/>
  <c r="C189" i="1"/>
  <c r="C188" i="1"/>
  <c r="C186" i="1"/>
  <c r="C185" i="1"/>
  <c r="C184" i="1"/>
  <c r="C183" i="1"/>
  <c r="C182" i="1"/>
  <c r="C178" i="1"/>
  <c r="C181" i="1"/>
  <c r="C177" i="1"/>
  <c r="C170" i="1"/>
  <c r="C173" i="1"/>
  <c r="C167" i="1"/>
  <c r="C166" i="1"/>
  <c r="C164" i="1"/>
  <c r="C163" i="1"/>
  <c r="C162" i="1"/>
  <c r="C161" i="1"/>
  <c r="C160" i="1"/>
  <c r="C159" i="1"/>
  <c r="C158" i="1"/>
  <c r="C155" i="1"/>
  <c r="C154" i="1"/>
  <c r="C153" i="1"/>
  <c r="C152" i="1"/>
  <c r="C151" i="1"/>
  <c r="C150" i="1"/>
  <c r="C146" i="1"/>
  <c r="C145" i="1"/>
  <c r="C143" i="1"/>
  <c r="C141" i="1"/>
  <c r="C137" i="1"/>
  <c r="C142" i="1"/>
  <c r="C138" i="1"/>
  <c r="C140" i="1"/>
  <c r="C139" i="1"/>
  <c r="C136" i="1"/>
  <c r="C135" i="1"/>
  <c r="C134" i="1"/>
  <c r="C127" i="1"/>
  <c r="C126" i="1"/>
  <c r="C117" i="1"/>
  <c r="C114" i="1"/>
  <c r="C113" i="1"/>
  <c r="C110" i="1"/>
  <c r="C107" i="1"/>
  <c r="C129" i="1"/>
  <c r="C123" i="1"/>
  <c r="C104" i="1"/>
  <c r="C70" i="1"/>
  <c r="C81" i="1"/>
  <c r="C80" i="1"/>
  <c r="C79" i="1"/>
  <c r="C9" i="1"/>
  <c r="C62" i="1"/>
  <c r="C61" i="1"/>
  <c r="C59" i="1"/>
  <c r="C57" i="1"/>
  <c r="C56" i="1"/>
  <c r="C55" i="1"/>
  <c r="C52" i="1"/>
  <c r="C42" i="1"/>
  <c r="C65" i="1"/>
  <c r="C53" i="1"/>
  <c r="C47" i="1"/>
  <c r="C44" i="1"/>
  <c r="C43" i="1"/>
  <c r="C39" i="1"/>
  <c r="C35" i="1"/>
  <c r="C26" i="1"/>
  <c r="C25" i="1"/>
  <c r="C24" i="1"/>
  <c r="C23" i="1"/>
  <c r="C20" i="1"/>
  <c r="C63" i="1"/>
  <c r="C64" i="1"/>
  <c r="C60" i="1"/>
  <c r="C49" i="1"/>
  <c r="C28" i="1"/>
  <c r="C27" i="1"/>
  <c r="C30" i="1"/>
  <c r="C45" i="1"/>
  <c r="C32" i="1"/>
  <c r="C48" i="1"/>
  <c r="C31" i="1"/>
  <c r="C40" i="1"/>
  <c r="C46" i="1"/>
  <c r="C38" i="1"/>
  <c r="C37" i="1"/>
  <c r="C36" i="1"/>
  <c r="C19" i="1"/>
  <c r="C18" i="1"/>
  <c r="C17" i="1"/>
  <c r="C16" i="1"/>
  <c r="C15" i="1"/>
  <c r="C14" i="1"/>
  <c r="C13" i="1"/>
  <c r="C12" i="1"/>
  <c r="C11" i="1"/>
  <c r="C313" i="1"/>
  <c r="C310" i="1"/>
  <c r="C311" i="1"/>
  <c r="C309" i="1"/>
  <c r="C307" i="1"/>
  <c r="C295" i="1"/>
  <c r="C294" i="1"/>
  <c r="C265" i="1"/>
  <c r="C262" i="1"/>
  <c r="C261" i="1"/>
  <c r="C260" i="1"/>
  <c r="C259" i="1"/>
  <c r="C255" i="1"/>
  <c r="C269" i="1"/>
  <c r="C268" i="1"/>
  <c r="C267" i="1"/>
  <c r="C217" i="1"/>
  <c r="C247" i="1"/>
  <c r="C241" i="1"/>
  <c r="C234" i="1"/>
  <c r="C226" i="1"/>
  <c r="C225" i="1"/>
  <c r="C223" i="1"/>
  <c r="C232" i="1"/>
  <c r="C239" i="1"/>
  <c r="C240" i="1"/>
  <c r="C245" i="1"/>
  <c r="C243" i="1"/>
  <c r="C242" i="1"/>
  <c r="C238" i="1"/>
  <c r="C236" i="1"/>
  <c r="C235" i="1"/>
  <c r="C231" i="1"/>
  <c r="C228" i="1"/>
  <c r="C227" i="1"/>
  <c r="C222" i="1"/>
  <c r="C219" i="1"/>
  <c r="C218" i="1"/>
  <c r="C246" i="1"/>
  <c r="C233" i="1"/>
  <c r="C229" i="1"/>
  <c r="C224" i="1"/>
  <c r="C220" i="1"/>
  <c r="C196" i="1"/>
  <c r="C205" i="1"/>
  <c r="C204" i="1"/>
  <c r="C156" i="1"/>
  <c r="C165" i="1"/>
  <c r="C144" i="1"/>
  <c r="C180" i="1"/>
  <c r="C171" i="1"/>
  <c r="C168" i="1"/>
  <c r="C169" i="1"/>
  <c r="C179" i="1"/>
  <c r="C176" i="1"/>
  <c r="C149" i="1"/>
  <c r="C95" i="1"/>
  <c r="C94" i="1"/>
  <c r="C92" i="1"/>
  <c r="C89" i="1"/>
  <c r="C128" i="1"/>
  <c r="C121" i="1"/>
  <c r="C125" i="1"/>
  <c r="C119" i="1"/>
  <c r="C97" i="1"/>
  <c r="C96" i="1"/>
  <c r="C115" i="1"/>
  <c r="C99" i="1"/>
  <c r="C101" i="1"/>
  <c r="C118" i="1"/>
  <c r="C100" i="1"/>
  <c r="C122" i="1"/>
  <c r="C111" i="1"/>
  <c r="C116" i="1"/>
  <c r="C109" i="1"/>
  <c r="C108" i="1"/>
  <c r="C105" i="1"/>
  <c r="C98" i="1"/>
  <c r="C88" i="1"/>
  <c r="C87" i="1"/>
  <c r="C86" i="1"/>
  <c r="C85" i="1"/>
  <c r="C84" i="1"/>
  <c r="C83" i="1"/>
  <c r="C78" i="1"/>
  <c r="C76" i="1"/>
  <c r="C74" i="1"/>
  <c r="C73" i="1"/>
  <c r="C72" i="1"/>
  <c r="C71" i="1"/>
</calcChain>
</file>

<file path=xl/sharedStrings.xml><?xml version="1.0" encoding="utf-8"?>
<sst xmlns="http://schemas.openxmlformats.org/spreadsheetml/2006/main" count="1649" uniqueCount="793">
  <si>
    <t>160420</t>
  </si>
  <si>
    <t>030219</t>
  </si>
  <si>
    <t>030259</t>
  </si>
  <si>
    <t>030289</t>
  </si>
  <si>
    <t>030611</t>
  </si>
  <si>
    <t>030619</t>
  </si>
  <si>
    <t>030621</t>
  </si>
  <si>
    <t>030629</t>
  </si>
  <si>
    <t>030741</t>
  </si>
  <si>
    <t>030751</t>
  </si>
  <si>
    <t>030760</t>
  </si>
  <si>
    <t>030229</t>
  </si>
  <si>
    <t>030622</t>
  </si>
  <si>
    <t>030759</t>
  </si>
  <si>
    <t>160414</t>
  </si>
  <si>
    <t>030324</t>
  </si>
  <si>
    <t>030389</t>
  </si>
  <si>
    <t>030615</t>
  </si>
  <si>
    <t>030616</t>
  </si>
  <si>
    <t>030617</t>
  </si>
  <si>
    <t>030625</t>
  </si>
  <si>
    <t>030627</t>
  </si>
  <si>
    <t>030749</t>
  </si>
  <si>
    <t>030779</t>
  </si>
  <si>
    <t>030199</t>
  </si>
  <si>
    <t>030273</t>
  </si>
  <si>
    <t>030279</t>
  </si>
  <si>
    <t>030285</t>
  </si>
  <si>
    <t>030563</t>
  </si>
  <si>
    <t>030339</t>
  </si>
  <si>
    <t>030366</t>
  </si>
  <si>
    <t>030369</t>
  </si>
  <si>
    <t>030382</t>
  </si>
  <si>
    <t>030474</t>
  </si>
  <si>
    <t>030799</t>
  </si>
  <si>
    <t>030489</t>
  </si>
  <si>
    <t>030495</t>
  </si>
  <si>
    <t>030499</t>
  </si>
  <si>
    <t>030354</t>
  </si>
  <si>
    <t>030479</t>
  </si>
  <si>
    <t>030510</t>
  </si>
  <si>
    <t>030614</t>
  </si>
  <si>
    <t>030729</t>
  </si>
  <si>
    <t>030487</t>
  </si>
  <si>
    <t>030739</t>
  </si>
  <si>
    <t>160416</t>
  </si>
  <si>
    <t>160419</t>
  </si>
  <si>
    <t>160554</t>
  </si>
  <si>
    <t>030325</t>
  </si>
  <si>
    <t>030368</t>
  </si>
  <si>
    <t>160553</t>
  </si>
  <si>
    <t>160559</t>
  </si>
  <si>
    <t>030381</t>
  </si>
  <si>
    <t>030383</t>
  </si>
  <si>
    <t>030711</t>
  </si>
  <si>
    <t>030469</t>
  </si>
  <si>
    <t>030449</t>
  </si>
  <si>
    <t>030539</t>
  </si>
  <si>
    <t>030559</t>
  </si>
  <si>
    <t>030571</t>
  </si>
  <si>
    <t>030791</t>
  </si>
  <si>
    <t>030282</t>
  </si>
  <si>
    <t>030492</t>
  </si>
  <si>
    <t>160551</t>
  </si>
  <si>
    <t>030390</t>
  </si>
  <si>
    <t>160432</t>
  </si>
  <si>
    <t>030453</t>
  </si>
  <si>
    <t>030254</t>
  </si>
  <si>
    <t>030771</t>
  </si>
  <si>
    <t>030341</t>
  </si>
  <si>
    <t>030343</t>
  </si>
  <si>
    <t>030344</t>
  </si>
  <si>
    <t>030461</t>
  </si>
  <si>
    <t>030214</t>
  </si>
  <si>
    <t>030223</t>
  </si>
  <si>
    <t>030541</t>
  </si>
  <si>
    <t>030543</t>
  </si>
  <si>
    <t>030549</t>
  </si>
  <si>
    <t>160569</t>
  </si>
  <si>
    <t>030612</t>
  </si>
  <si>
    <t>030211</t>
  </si>
  <si>
    <t>030213</t>
  </si>
  <si>
    <t>030312</t>
  </si>
  <si>
    <t>030346</t>
  </si>
  <si>
    <t>030349</t>
  </si>
  <si>
    <t>030731</t>
  </si>
  <si>
    <t>160411</t>
  </si>
  <si>
    <t>160412</t>
  </si>
  <si>
    <t>160413</t>
  </si>
  <si>
    <t>160510</t>
  </si>
  <si>
    <t>160529</t>
  </si>
  <si>
    <t>030781</t>
  </si>
  <si>
    <t>030789</t>
  </si>
  <si>
    <t>030819</t>
  </si>
  <si>
    <t>160557</t>
  </si>
  <si>
    <t>030194</t>
  </si>
  <si>
    <t>030236</t>
  </si>
  <si>
    <t>030313</t>
  </si>
  <si>
    <t>030314</t>
  </si>
  <si>
    <t>030319</t>
  </si>
  <si>
    <t>030326</t>
  </si>
  <si>
    <t>030624</t>
  </si>
  <si>
    <t>030719</t>
  </si>
  <si>
    <t>030333</t>
  </si>
  <si>
    <t>030459</t>
  </si>
  <si>
    <t>160415</t>
  </si>
  <si>
    <t>030191</t>
  </si>
  <si>
    <t>030192</t>
  </si>
  <si>
    <t>030231</t>
  </si>
  <si>
    <t>030232</t>
  </si>
  <si>
    <t>030247</t>
  </si>
  <si>
    <t>030441</t>
  </si>
  <si>
    <t>030442</t>
  </si>
  <si>
    <t>030579</t>
  </si>
  <si>
    <t>030721</t>
  </si>
  <si>
    <t>160521</t>
  </si>
  <si>
    <t>160555</t>
  </si>
  <si>
    <t>030234</t>
  </si>
  <si>
    <t>030235</t>
  </si>
  <si>
    <t>030239</t>
  </si>
  <si>
    <t>030290</t>
  </si>
  <si>
    <t>030520</t>
  </si>
  <si>
    <t>030811</t>
  </si>
  <si>
    <t>030829</t>
  </si>
  <si>
    <t>030439</t>
  </si>
  <si>
    <t>030193</t>
  </si>
  <si>
    <t>030311</t>
  </si>
  <si>
    <t>030353</t>
  </si>
  <si>
    <t>030572</t>
  </si>
  <si>
    <t>030462</t>
  </si>
  <si>
    <t>030626</t>
  </si>
  <si>
    <t>030242</t>
  </si>
  <si>
    <t>030363</t>
  </si>
  <si>
    <t>030432</t>
  </si>
  <si>
    <t>030444</t>
  </si>
  <si>
    <t>030463</t>
  </si>
  <si>
    <t>030471</t>
  </si>
  <si>
    <t>030481</t>
  </si>
  <si>
    <t>030569</t>
  </si>
  <si>
    <t>160540</t>
  </si>
  <si>
    <t>030345</t>
  </si>
  <si>
    <t>030821</t>
  </si>
  <si>
    <t>030342</t>
  </si>
  <si>
    <t>030367</t>
  </si>
  <si>
    <t>030271</t>
  </si>
  <si>
    <t>030272</t>
  </si>
  <si>
    <t>160530</t>
  </si>
  <si>
    <t>030483</t>
  </si>
  <si>
    <t>160431</t>
  </si>
  <si>
    <t>160558</t>
  </si>
  <si>
    <t>030224</t>
  </si>
  <si>
    <t>030243</t>
  </si>
  <si>
    <t>030244</t>
  </si>
  <si>
    <t>030245</t>
  </si>
  <si>
    <t>030284</t>
  </si>
  <si>
    <t>030323</t>
  </si>
  <si>
    <t>030331</t>
  </si>
  <si>
    <t>030431</t>
  </si>
  <si>
    <t>030433</t>
  </si>
  <si>
    <t>030475</t>
  </si>
  <si>
    <t>030482</t>
  </si>
  <si>
    <t>030486</t>
  </si>
  <si>
    <t>030890</t>
  </si>
  <si>
    <t>160417</t>
  </si>
  <si>
    <t>160561</t>
  </si>
  <si>
    <t>030384</t>
  </si>
  <si>
    <t>030221</t>
  </si>
  <si>
    <t>030222</t>
  </si>
  <si>
    <t>030233</t>
  </si>
  <si>
    <t>030241</t>
  </si>
  <si>
    <t>030251</t>
  </si>
  <si>
    <t>030274</t>
  </si>
  <si>
    <t>030281</t>
  </si>
  <si>
    <t>030329</t>
  </si>
  <si>
    <t>030332</t>
  </si>
  <si>
    <t>030334</t>
  </si>
  <si>
    <t>030355</t>
  </si>
  <si>
    <t>030451</t>
  </si>
  <si>
    <t>030452</t>
  </si>
  <si>
    <t>030454</t>
  </si>
  <si>
    <t>030473</t>
  </si>
  <si>
    <t>030484</t>
  </si>
  <si>
    <t>030493</t>
  </si>
  <si>
    <t>030531</t>
  </si>
  <si>
    <t>030532</t>
  </si>
  <si>
    <t>030542</t>
  </si>
  <si>
    <t>030544</t>
  </si>
  <si>
    <t>160552</t>
  </si>
  <si>
    <t>160556</t>
  </si>
  <si>
    <t>160563</t>
  </si>
  <si>
    <t>030357</t>
  </si>
  <si>
    <t>030485</t>
  </si>
  <si>
    <t>030491</t>
  </si>
  <si>
    <t>030561</t>
  </si>
  <si>
    <t>030564</t>
  </si>
  <si>
    <t>030443</t>
  </si>
  <si>
    <t>030379</t>
  </si>
  <si>
    <t>030613</t>
  </si>
  <si>
    <t>030269</t>
  </si>
  <si>
    <t>030419</t>
  </si>
  <si>
    <t>030429</t>
  </si>
  <si>
    <t>030623</t>
  </si>
  <si>
    <t>030374</t>
  </si>
  <si>
    <t>030195</t>
  </si>
  <si>
    <t>030530</t>
  </si>
  <si>
    <t>160430</t>
  </si>
  <si>
    <t>030351</t>
  </si>
  <si>
    <t>030365</t>
  </si>
  <si>
    <t>030472</t>
  </si>
  <si>
    <t>030494</t>
  </si>
  <si>
    <t>030830</t>
  </si>
  <si>
    <t>030246</t>
  </si>
  <si>
    <t>030252</t>
  </si>
  <si>
    <t>030253</t>
  </si>
  <si>
    <t>030283</t>
  </si>
  <si>
    <t>030445</t>
  </si>
  <si>
    <t>030455</t>
  </si>
  <si>
    <t>030551</t>
  </si>
  <si>
    <t>160562</t>
  </si>
  <si>
    <t>030364</t>
  </si>
  <si>
    <t>030562</t>
  </si>
  <si>
    <t>030264</t>
  </si>
  <si>
    <t>030310</t>
  </si>
  <si>
    <t>030410</t>
  </si>
  <si>
    <t>030420</t>
  </si>
  <si>
    <t>030490</t>
  </si>
  <si>
    <t>030446</t>
  </si>
  <si>
    <t>030375</t>
  </si>
  <si>
    <t>030710</t>
  </si>
  <si>
    <t>160520</t>
  </si>
  <si>
    <t>030261</t>
  </si>
  <si>
    <t>030255</t>
  </si>
  <si>
    <t>030256</t>
  </si>
  <si>
    <t>030356</t>
  </si>
  <si>
    <t>030371</t>
  </si>
  <si>
    <t>030270</t>
  </si>
  <si>
    <t>030377</t>
  </si>
  <si>
    <t>030380</t>
  </si>
  <si>
    <t>030411</t>
  </si>
  <si>
    <t>160590</t>
  </si>
  <si>
    <t>030378</t>
  </si>
  <si>
    <t>030267</t>
  </si>
  <si>
    <t>030361</t>
  </si>
  <si>
    <t>030362</t>
  </si>
  <si>
    <t>030268</t>
  </si>
  <si>
    <t>030421</t>
  </si>
  <si>
    <t>030265</t>
  </si>
  <si>
    <t>030376</t>
  </si>
  <si>
    <t>030412</t>
  </si>
  <si>
    <t>030422</t>
  </si>
  <si>
    <t>030240</t>
  </si>
  <si>
    <t>030266</t>
  </si>
  <si>
    <t>030262</t>
  </si>
  <si>
    <t>030250</t>
  </si>
  <si>
    <t>030263</t>
  </si>
  <si>
    <t>030350</t>
  </si>
  <si>
    <t>030372</t>
  </si>
  <si>
    <t>030636</t>
  </si>
  <si>
    <t>030639</t>
  </si>
  <si>
    <t>030742</t>
  </si>
  <si>
    <t>030743</t>
  </si>
  <si>
    <t>160400</t>
  </si>
  <si>
    <t>030352</t>
  </si>
  <si>
    <t>030321</t>
  </si>
  <si>
    <t>030322</t>
  </si>
  <si>
    <t>030212</t>
  </si>
  <si>
    <t>030600</t>
  </si>
  <si>
    <t>160200</t>
  </si>
  <si>
    <t>030200</t>
  </si>
  <si>
    <t>030700</t>
  </si>
  <si>
    <t>030373</t>
  </si>
  <si>
    <t>03SSS9</t>
  </si>
  <si>
    <t>030633</t>
  </si>
  <si>
    <t>030300</t>
  </si>
  <si>
    <t>030360</t>
  </si>
  <si>
    <t>030260</t>
  </si>
  <si>
    <t>031095</t>
  </si>
  <si>
    <t>030100</t>
  </si>
  <si>
    <t>030635</t>
  </si>
  <si>
    <t>030291</t>
  </si>
  <si>
    <t>030500</t>
  </si>
  <si>
    <t>030620</t>
  </si>
  <si>
    <t>030787</t>
  </si>
  <si>
    <t>030400</t>
  </si>
  <si>
    <t>169050</t>
  </si>
  <si>
    <t>03SSS0</t>
  </si>
  <si>
    <t>039269</t>
  </si>
  <si>
    <t>039290</t>
  </si>
  <si>
    <t>030917</t>
  </si>
  <si>
    <t>030722</t>
  </si>
  <si>
    <t>030752</t>
  </si>
  <si>
    <t>030249</t>
  </si>
  <si>
    <t>030359</t>
  </si>
  <si>
    <t>030391</t>
  </si>
  <si>
    <t>030399</t>
  </si>
  <si>
    <t>030552</t>
  </si>
  <si>
    <t>030554</t>
  </si>
  <si>
    <t>030732</t>
  </si>
  <si>
    <t>030712</t>
  </si>
  <si>
    <t>030772</t>
  </si>
  <si>
    <t>160418</t>
  </si>
  <si>
    <t>160500</t>
  </si>
  <si>
    <t>030699</t>
  </si>
  <si>
    <t>030792</t>
  </si>
  <si>
    <t>030631</t>
  </si>
  <si>
    <t>030632</t>
  </si>
  <si>
    <t>030783</t>
  </si>
  <si>
    <t>030691</t>
  </si>
  <si>
    <t>030692</t>
  </si>
  <si>
    <t>030695</t>
  </si>
  <si>
    <t>030292</t>
  </si>
  <si>
    <t>030299</t>
  </si>
  <si>
    <t>030812</t>
  </si>
  <si>
    <t>030693</t>
  </si>
  <si>
    <t>030447</t>
  </si>
  <si>
    <t>030488</t>
  </si>
  <si>
    <t>030456</t>
  </si>
  <si>
    <t>030496</t>
  </si>
  <si>
    <t>030694</t>
  </si>
  <si>
    <t>030553</t>
  </si>
  <si>
    <t>030634</t>
  </si>
  <si>
    <t>030822</t>
  </si>
  <si>
    <t>030497</t>
  </si>
  <si>
    <t>030784</t>
  </si>
  <si>
    <t>030392</t>
  </si>
  <si>
    <t>030788</t>
  </si>
  <si>
    <t>030782</t>
  </si>
  <si>
    <t>030448</t>
  </si>
  <si>
    <t>030457</t>
  </si>
  <si>
    <t>HS6</t>
  </si>
  <si>
    <t>ProductType</t>
  </si>
  <si>
    <t>ConversionFactor</t>
  </si>
  <si>
    <t>ConversionDesc</t>
  </si>
  <si>
    <t>Live Fish</t>
  </si>
  <si>
    <t>Reported in live weight</t>
  </si>
  <si>
    <t>Fresh or Chilled Fish</t>
  </si>
  <si>
    <t>Fish; live, trout (salmo trutta, salmo gairdneri, salmo clarki, salmo aguabonita, salmo gilae)</t>
  </si>
  <si>
    <t>Fish; live, eels (anguilla spp.)</t>
  </si>
  <si>
    <t>Fish; live, carp</t>
  </si>
  <si>
    <t>Fish; live, bluefin tunas (Thunnus thynnus)</t>
  </si>
  <si>
    <t>Fish; live, southern bluefin tunas (Thunnus maccoyii)</t>
  </si>
  <si>
    <t>Fish; live, n.e.s. in heading no. 0301</t>
  </si>
  <si>
    <t>Fish; trout (salmo trutta, salmo gairdneri, salmo clarki, salmo aguabonita, salmo gilae), fresh or chilled (excluding fillets, livers, roes and other fish meat of heading no. 0304)</t>
  </si>
  <si>
    <t>Fish; Pacific salmon (oncorhynchus spp.), Atlantic salmon (salmo salar), Danube salmon (hucho hucho), fresh or chilled (excluding fillets, livers, roes and other fish meat of heading no. 0304)</t>
  </si>
  <si>
    <t>Fish; fresh or chilled, Pacific salmon (Oncorhynchus nerka, Oncorhynchus gorbuscha, Oncorhynchus keta, Oncorhynchus tschawytscha, Oncorhynchus kisutch, Oncorhynchus masou, Oncorhynchus rhodurus), not fillets, livers, roes, other fish meat of heading 0304</t>
  </si>
  <si>
    <t>Fish; fresh or chilled, Atlantic salmon (Salmo salar) and Danube salmon (Hucho hucho), excluding fillets, livers, roes, and other fish meat of heading 0304</t>
  </si>
  <si>
    <t>Fish; salmonidae, fresh or chilled, n.e.s. in item no. 0302.1 (excluding fillets, livers, roes and other fish meat of heading no. 0304)</t>
  </si>
  <si>
    <t>Fish; halibut (reinhardtius hippoglossoides, hippoglossus hippoglossus, hippoglossus stenolepis), fresh or chilled (excluding fillets, livers, roes and other fish meat of heading no. 0304)</t>
  </si>
  <si>
    <t>Fish; plaice (pleuronectes platessa), fresh or chilled (excluding fillets, livers, roes and other fish meat of heading no. 0304)</t>
  </si>
  <si>
    <t>Fish; sole (solea spp.), fresh or chilled (excluding fillets, livers, roes and other fish meat of heading no. 0304)</t>
  </si>
  <si>
    <t>Fish; fresh or chilled, turbots (Psetta maxima, Scophthalmidae), excluding fillets, livers, roes, and other fish meat of heading 0304</t>
  </si>
  <si>
    <t>Fish; flat fish, fresh or chilled, n.e.s. in item no. 0302.2 (excluding fillets, livers, roes and other fish meat of heading no. 0304)</t>
  </si>
  <si>
    <t>Fish; albacore or longfinned tunas (thunnus alalunga), fresh or chilled (excluding fillets, livers, roes and other fish meat of heading no. 0304)</t>
  </si>
  <si>
    <t>Fish; yellowfin tunas (thunnus albacares), fresh or chilled (excluding fillets, livers, roes and other fish meat of heading no. 0304)</t>
  </si>
  <si>
    <t>Fish; skipjack or stripe-bellied bonito, fresh or chilled (excluding fillets, livers, roes and other fish meat of heading no. 0304)</t>
  </si>
  <si>
    <t>Fish; bigeye tunas (Thunnus obesus), fresh or chilled (excluding fillets, livers, roes and other fish meat of heading no. 0304)</t>
  </si>
  <si>
    <t>Fish; bluefin tunas (Thunnus thynnus), fresh or chilled (excluding fillets, livers, roes and other fish meat of heading no. 0304)</t>
  </si>
  <si>
    <t>Fish; southern bluefin tunas (Thunnus maccoyii), fresh or chilled (excluding fillets, livers, roes and other fish meat of heading no. 0304)</t>
  </si>
  <si>
    <t>Fish; tuna, fresh or chilled, n.e.s. in item no. 0302.3 (excluding fillets, livers, roes and other fish meat of heading no. 0304)</t>
  </si>
  <si>
    <t>Fish; herrings (clupea harengus, clupea pallasii), fresh or chilled (excluding fillets, livers, roes and other fish meat of heading no. 0304)</t>
  </si>
  <si>
    <t>Fish; fresh or chilled, herrings (Clupea harengus, Clupea pallasii), excluding fillets, livers, roes, and other fish meat of heading 0304</t>
  </si>
  <si>
    <t>Fish; fresh or chilled, anchovies (Engraulis spp.), excluding fillets, livers, roes, and other fish meat of heading 0304</t>
  </si>
  <si>
    <t>Fish; fresh or chilled, sardines (Sardina pilchardus, Sardinops spp.), sardinella (Sardinella spp.), brisling or sprats (Sprattus sprattus), excluding fillets, livers, roes, and other fish meat of heading 0304</t>
  </si>
  <si>
    <t>Fish; fresh or chilled, mackerel (Scomber scombrus, Scomber australasicus, Scomber japonicus), excluding fillets, livers, roes, and other fish meat of heading 0304</t>
  </si>
  <si>
    <t>Fish; fresh or chilled, jack and horse mackerel (Trachurus spp.), excluding fillets, livers, roes, and other fish meat of heading 0304</t>
  </si>
  <si>
    <t>Fish; fresh or chilled, cobia (Rachycentron canadum), excluding fillets, livers, roes, and other fish meat of heading 0304</t>
  </si>
  <si>
    <t>Fish; fresh or chilled, swordfish (Xiphias gladius), excluding fillets, livers, roes, and other fish meat of heading 0304</t>
  </si>
  <si>
    <t>Fish; fresh or chilled, n.e.c. in item no. 0302.4, excluding fillets, fish meat of 0304, and edible fish offal of subheadings 0302.91 to 0302.99</t>
  </si>
  <si>
    <t>Fish; cod (gadus morhua, gadus ogac, gadus macrocephalus), fresh or chilled (excluding fillets, livers, roes and other fish meat of heading no. 0304)</t>
  </si>
  <si>
    <t>Fish; fresh or chilled, cod (Gadus morhua, Gadus ogac, Gadus macrocephalus), excluding fillets, livers, roes, and other fish meat of heading 0304</t>
  </si>
  <si>
    <t>Fish; fresh or chilled, haddock (Melanogrammus aeglefinus), excluding fillets, livers, roes, and other fish meat of heading 0304</t>
  </si>
  <si>
    <t>Fish; fresh or chilled, coalfish (Pollachius virens), excluding fillets, livers, roes, and other fish meat of heading 0304</t>
  </si>
  <si>
    <t>Fish; fresh or chilled, hake (Merluccius spp., Urophycis spp.), excluding fillets, livers, roes, and other fish meat of heading 0304</t>
  </si>
  <si>
    <t>Fish; fresh or chilled, Alaska pollack (Theragra chalcogramma), excluding fillets, livers, roes, and other fish meat of heading 0304</t>
  </si>
  <si>
    <t>Fish; fresh or chilled, blue whitings (Micromesistius poutassou, Micromesistius australis), excluding fillets, livers, roes, and other fish meat of heading 0304</t>
  </si>
  <si>
    <t>Fish; fresh or chilled, n.e.c. in item no. 0302.5, excluding fillets, livers, roes, and other fish meat of heading 0304</t>
  </si>
  <si>
    <t>Fish; sardines (sardina pilchardus, sardinops spp.), sardinella (sardinella spp.), brisling or sprats (sprattus sprattus), fresh or chilled (excluding fillets, livers, roes and other fish meat of heading no. 0304)</t>
  </si>
  <si>
    <t>Fish; haddock (melanogrammus aeglefinus), fresh or chilled (excluding fillets, livers, roes and other fish meat of heading no. 0304)</t>
  </si>
  <si>
    <t>Fish; coalfish (pollachius virens), fresh or chilled (excluding fillets, livers, roes and other fish meat of heading no. 0304)</t>
  </si>
  <si>
    <t>Fish; mackerel (scomber scombrus, scomber australasicus, scomber japonicus), fresh of chilled (excluding fillets, livers, roes and other fish meat of heading no. 0304)</t>
  </si>
  <si>
    <t>Fish; dogfish and other sharks, fresh or chilled (excluding fillets, livers, roes and other fish meat of heading no. 0304)</t>
  </si>
  <si>
    <t>Fish; eels (anguilla spp.), fresh or chilled (excluding fillets, livers, roes and other fish meat of heading no. 0304)</t>
  </si>
  <si>
    <t>Fish; swordfish (Xiphias gladius), fresh or chilled (excluding fillets, livers, roes and other fish meat of heading no. 0304)</t>
  </si>
  <si>
    <t>Fish; toothfish (Dissostichus spp.), fresh or chilled (excluding fillets, livers, roes and other fish meat of heading no. 0304)</t>
  </si>
  <si>
    <t>Fish; fresh or chilled, n.e.s. in heading no. 0302 (excluding fillets, livers, roes and other fish meat of heading no. 0304)</t>
  </si>
  <si>
    <t>Fish; livers and roes, fresh or chilled</t>
  </si>
  <si>
    <t>Fish; fresh or chilled, tilapias (Oreochromis spp.), excluding fillets, livers, roes, and other fish meat of heading 0304</t>
  </si>
  <si>
    <t>Fish; fresh or chilled, catfish (Pangasius spp., Silurus spp., Clarias spp., Ictalurus spp.), excluding fillets, livers, roes, and other fish meat of heading 0304</t>
  </si>
  <si>
    <t>Fish; fresh or chilled, carp (Cyprinus carpio, Carassius carassius, Ctenopharyngodon idellus, Hypophthalmichthys spp., Cirrhinus spp., Mylopharyngodon piceus), excluding fillets, livers, roes, and other fish meat of heading 0304</t>
  </si>
  <si>
    <t>Fish; fresh or chilled, eels (Anguilla spp.), excluding fillets, livers, roes, and other fish meat of heading 0304</t>
  </si>
  <si>
    <t>Fish; fresh or chilled, Nile perch (Lates niloticus) and snakeheads (Channa spp.), excluding fillets, livers, roes, and other fish meat of heading 0304</t>
  </si>
  <si>
    <t>Fish; fresh or chilled, dogfish and other sharks, excluding fillets, livers, roes, and other fish meat of heading 0304</t>
  </si>
  <si>
    <t>Fish; fresh or chilled, rays and skates (Rajidae), excluding fillets, livers, roes, and other fish meat of heading 0304</t>
  </si>
  <si>
    <t>Fish; fresh or chilled, toothfish (Dissostichus spp.), excluding fillets, livers, roes, and other fish meat of heading 0304</t>
  </si>
  <si>
    <t>Fish; fresh or chilled, seabass (Dicentrarchus spp.), excluding fillets, livers, roes, and other fish meat of heading 0304</t>
  </si>
  <si>
    <t>Fish; fresh or chilled, seabream (Sparidae), excluding fillets, livers, roes, and other fish meat of heading 0304</t>
  </si>
  <si>
    <t>Fish; fresh or chilled, n.e.c. in heading 0302, excluding fillets, livers, roes, and other fish meat of heading 0304</t>
  </si>
  <si>
    <t>Fish; fresh or chilled, livers and roes</t>
  </si>
  <si>
    <t>Fish; fresh or chilled, livers, roes and milt</t>
  </si>
  <si>
    <t>Fish; fresh or chilled, shark fins</t>
  </si>
  <si>
    <t>Fish; fresh or chilled, fish fins (other than shark fins), heads, tails, maws and other edible fish offal</t>
  </si>
  <si>
    <t>Fish; Pacific salmon, (oncorhynchus spp.), frozen (excluding fillets, livers, roes and other fish meat of heading no. 0304)</t>
  </si>
  <si>
    <t>Fish; Pacific salmon, sockeye salmon, (red salmon), (Oncorhynchus nerka,) frozen, (excluding fillets, livers, roes and other fish meat of heading no. 0304)</t>
  </si>
  <si>
    <t>Fish; frozen, Pacific salmon (Oncorhynchus gorbuscha/keta/tschawytscha/ kisutch/masou/rhodurus) other than sockeye salmon (Oncorhynchus nerka), excluding fillets, livers, roes, and other fish meat of heading 0304</t>
  </si>
  <si>
    <t>Fish; frozen, Atlantic salmon (Salmo salar) and Danube salmon (Hucho hucho), excluding fillets, livers, roes, and other fish meat of heading 0304</t>
  </si>
  <si>
    <t>Fish; frozen, trout (Salmo trutta, Oncorhynchus mykiss, Oncorhynchus clarki, Oncorhynchus aguabonita, Oncorhynchus gilae, Oncorhynchus apache and Oncorhynchus chrysogaster), excluding fillets, livers, roes, and other fish meat of heading 0304</t>
  </si>
  <si>
    <t>Fish; Pacific salmon, other than sockeye salmon, (Oncorhynchus gorbuscha/keta/tschawytscha/kisutch/masou/rhodurus), frozen, (excluding fillets, livers, roes and other fish meat of heading no. 0304)</t>
  </si>
  <si>
    <t>Fish; trout (salmo trutta, salmo gairdneri, salmo clarki, salmo aguabonita, salmo gilae), frozen (excluding fillets, livers, roes and other fish meat of heading no. 0304)</t>
  </si>
  <si>
    <t>Fish; Atlantic salmon (salmo salar) and Danube salmon (hucho hucho), frozen (excluding fillets, livers, roes and other fish meat of heading no. 0304)</t>
  </si>
  <si>
    <t>Fish; frozen, tilapias (Oreochromis spp.), excluding fillets, livers, roes, and other fish meat of heading 0304</t>
  </si>
  <si>
    <t>Fish; frozen, catfish (Pangasius spp., Silurus spp., Clarias spp., Ictalurus spp.), excluding fillets, livers, roes, and other fish meat of heading 0304</t>
  </si>
  <si>
    <t>Fish; frozen, carp (Cyprinus carpio, Carassius carassius, Ctenopharyngodon idellus, Hypophthalmichthys spp., Cirrhinus spp., Mylopharyngodon piceus), excluding fillets, livers, roes, and other fish meat of heading 0304</t>
  </si>
  <si>
    <t>Fish; frozen, eels (Anguilla spp.), excluding fillets, livers, roes, and other fish meat of heading 0304</t>
  </si>
  <si>
    <t>Fish; salmonidae, frozen, n.e.s. in item no. 0302.1 and 0302.2 (excluding fillets, livers, roes and other fish meat of heading no. 0304)</t>
  </si>
  <si>
    <t>Fish; halibut (reinhardtius hippoglossoides, hippoglossus hippoglossus, hippoglossus stenolepis), frozen (excluding fillets, livers, roes and other fish meat of heading no. 0304)</t>
  </si>
  <si>
    <t>Fish; plaice (pleuronectes platessa), frozen (excluding fillets, livers, roes and other fish meat of heading no. 0304)</t>
  </si>
  <si>
    <t>Fish; sole (solea spp.), frozen (excluding fillets, livers, roes and other fish meat of heading no. 0304)</t>
  </si>
  <si>
    <t>Fish; frozen, turbots (Psetta maxima, Scophthalmidae), excluding fillets, livers, roes, and other fish meat of heading 0304</t>
  </si>
  <si>
    <t>Fish; flat fish, frozen, n.e.s. in item no. 0303.3 (excluding fillets, livers, roes and other fish meat of heading no. 0304)</t>
  </si>
  <si>
    <t>Fish; albacore or longfinned tunas (thunnus alalunga), frozen (excluding fillets, livers, roes and other fish meat of heading no. 0304)</t>
  </si>
  <si>
    <t>Fish; yellowfin tunas (thunnus albacares), frozen (excluding fillets, livers, roes and other fish meat of heading no. 0304)</t>
  </si>
  <si>
    <t>Fish; skipjack or stripe-bellied bonito, frozen (excluding fillets, livers, roes and other fish meat of heading no. 0304)</t>
  </si>
  <si>
    <t>Fish; bigeye tunas (Thunnus obesus), frozen, (excluding fillets, livers, roes and other fish meat of heading no. 0304)</t>
  </si>
  <si>
    <t>Fish; bluefin tuna (Thunnus thynnus), frozen, (excluding fillets, livers, roes and other fish meat of heading no. 0304)</t>
  </si>
  <si>
    <t>Fish; southern bluefin tunas (Thunnus maccoyii), frozen, n.e.c. in item no. 0303.4 (excluding fillets, livers, roes and other fish meat of heading no. 0304)</t>
  </si>
  <si>
    <t>Fish; tuna, frozen, n.e.s. in item no. 0303.4 (excluding fillets, livers, roes and other fish meat of heading no. 0304)</t>
  </si>
  <si>
    <t>Fish; herrings (clupea harengus, clupea pallasii), frozen (excluding fillets, livers, roes and other fish meat of heading no. 0304)</t>
  </si>
  <si>
    <t>Fish; herrings (Clupea harengus, Clupea pallasii), frozen (excluding fillets, livers, roes and other fish meat of heading no. 0304)</t>
  </si>
  <si>
    <t>Fish; cod (Gadus morhua, Gadus ogac, Gadus macrocephalus), frozen (excluding fillets, livers, roes and other fish meat of heading no. 0304)</t>
  </si>
  <si>
    <t>Fish; frozen, sardines (Sardina pilchardus, Sardinops spp.), sardinella (Sardinella spp.), brisling or sprats (Sprattus sprattus), excluding fillets, livers, roes, and other fish meat of heading 0304</t>
  </si>
  <si>
    <t>Fish; frozen, mackerel (Scomber scombrus, Scomber australasicus, Scomber japonicus), excluding fillets, livers, roes, and other fish meat of heading 0304</t>
  </si>
  <si>
    <t>Fish; frozen, jack and horse mackerel (Trachurus spp.), excluding fillets, livers, roes, and other fish meat of heading 0304</t>
  </si>
  <si>
    <t>Fish; frozen, cobia (Rachycentron canadum), excluding fillets, livers, roes, and other fish meat of heading 0304</t>
  </si>
  <si>
    <t>Fish; frozen, swordfish (Xiphias gladius), excluding fillets, livers, roes, and other fish meat of heading 0304</t>
  </si>
  <si>
    <t>Fish; frozen, n.e.c. in item no. 0303.5, excluding fillets, fish meat of 0304, and edible fish offal of subheadings 0303.91 to 0303.99</t>
  </si>
  <si>
    <t>Fish; cod (gadus morhua, gadus ogac, gadus macrocephalus), frozen (excluding fillets, livers, roes and other fish meat of heading no. 0304)</t>
  </si>
  <si>
    <t>Fish; swordfish (Xiphias gladius), frozen (excluding fillets, livers, roes and other fish meat of heading no. 0304)</t>
  </si>
  <si>
    <t>Fish; toothfish (Dissostichus spp.), frozen (excluding fillets, livers, roes and other fish meat of heading no. 0304)</t>
  </si>
  <si>
    <t>Fish; frozen, cod (Gadus morhua, Gadus ogac, Gadus macrocephalus), excluding fillets, livers, roes, and other fish meat of heading 0304</t>
  </si>
  <si>
    <t>Fish; frozen, haddock (Melanogrammus aeglefinus), excluding fillets, livers, roes, and other fish meat of heading 0304</t>
  </si>
  <si>
    <t>Fish; frozen, coalfish (Pollachius virens), excluding fillets, livers, roes, and other fish meat of heading 0304</t>
  </si>
  <si>
    <t>Fish; frozen, hake (Merluccius spp., Urophycis spp.), excluding fillets, livers, roes, and other fish meat of heading 0304</t>
  </si>
  <si>
    <t>Fish; frozen, Alaska pollack (Theraga chalcogramma), excluding fillets, livers, roes, and other fish meat of heading 0304</t>
  </si>
  <si>
    <t>Fish; frozen, blue whitings (Micromesistius poutassou, Micromesistius australis), excluding fillets, livers, roes, and other fish meat of heading 0304</t>
  </si>
  <si>
    <t>Fish; frozen, of Bregmacerotidae, Euclichthyidae, Gadidae, Macrouridae, Melanonidae, Merlucciidae, Moridae, Muraenolepididae, other than cod, haddock, coalfish, hake, Alaska pollack, blue whitings, excluding fillets, livers, roes, other fish meat of 0304</t>
  </si>
  <si>
    <t>Fish; sardines (sardina pilchardus, sardinops spp.), sardinella (sardinella spp.), brisling or sprats (sprattus sprattus), frozen (excluding fillets, livers, roes and other fish meat of heading no. 0304)</t>
  </si>
  <si>
    <t>Fish; haddock (melanogrammus aeglefinus), frozen (excluding fillets, livers, roes and other fish meat of heading no. 0304)</t>
  </si>
  <si>
    <t>Fish; coalfish (pollachius virens), frozen (excluding fillets, livers, roes and other fish meat of heading no. 0304)</t>
  </si>
  <si>
    <t>Fish; mackerel (scomber scombrus, scomber australasicus, scomber japonicus), frozen (excluding fillets, livers, roes and other fish meat of heading no. 0304)</t>
  </si>
  <si>
    <t>Fish; dogfish and other sharks, frozen (excluding fillets, livers, roes and other fish meat of heading no. 0304)</t>
  </si>
  <si>
    <t>Fish; eels (anguilla spp.), frozen (excluding fillets, livers, roes and other fish meat of heading no. 0304)</t>
  </si>
  <si>
    <t>Fish; sea bass (dicentrarchus labrax, dicentrarchus punctatus), frozen, (excluding fillets, livers, roes and other fish meat of heading no. 0304)</t>
  </si>
  <si>
    <t>Fish; hake (merluccius spp., urophycis spp.), frozen (excluding fillets, livers, roes and other fish meat of heading no. 0304)</t>
  </si>
  <si>
    <t>Fish; frozen, n.e.s. in heading no. 0303 (excluding fillets, livers, roes and other fish meat of heading no. 0304)</t>
  </si>
  <si>
    <t>Fish; livers and roes, frozen</t>
  </si>
  <si>
    <t>Fish; frozen, dogfish and other sharks, excluding fillets, livers, roes, and other fish meat of heading 0304</t>
  </si>
  <si>
    <t>Fish; frozen, rays and skates (Rajidae), excluding fillets, livers, roes, and other fish meat of heading 0304</t>
  </si>
  <si>
    <t>Fish; frozen, toothfish (Dissostichus spp.), excluding fillets, livers, roes, and other fish meat of heading 0304</t>
  </si>
  <si>
    <t>Fish; frozen, seabass (Dicentrarchus spp.), excluding fillets, livers, roes, and other fish meat of heading 0304</t>
  </si>
  <si>
    <t>Fish; frozen, n.e.c. in heading 0303, excluding fillets, livers, roes, and other fish meat of heading 0304</t>
  </si>
  <si>
    <t>Fish; frozen, livers and roes</t>
  </si>
  <si>
    <t>Fish; frozen, livers, roes and milt</t>
  </si>
  <si>
    <t>Fish; frozen, shark fins</t>
  </si>
  <si>
    <t>Fish; frozen, fish fins (other than shark fins), heads, tails, maws and other edible fish offal</t>
  </si>
  <si>
    <t>Fish; fillets and other fish meat, fresh or chilled (whether or not minced)</t>
  </si>
  <si>
    <t>Fish; swordfish (Xiphias gladius), fillets and other fish meat (whether or not minced), fresh or chilled</t>
  </si>
  <si>
    <t>Fish; toothfish (Dissostichus spp.), fillets and other fish meat (whether or not minced), fresh or chilled</t>
  </si>
  <si>
    <t>Fish; fillets and other fish meat (whether or not minced), fresh or chilled, other than swordfish (Xiphias gladius) and toothfish (Dissostichus spp.)</t>
  </si>
  <si>
    <t>Fish; fillets, frozen</t>
  </si>
  <si>
    <t>Fish; swordfish (Xiphias gladius), fillets, frozen</t>
  </si>
  <si>
    <t>Fish; toothfish (Dissostichus spp.), fillets, frozen</t>
  </si>
  <si>
    <t>Fish; fillets, frozen, other than swordfish (Xiphias gladius) and toothfish (Dissostichus spp.)</t>
  </si>
  <si>
    <t>Fish fillets; fresh or chilled, tilapias (Oreochromis spp.)</t>
  </si>
  <si>
    <t>Fish fillets; fresh or chilled, catfish (Pangasius spp., Silurus spp., Clarias spp., Ictalurus spp.)</t>
  </si>
  <si>
    <t>Fish fillets; fresh or chilled, Nile perch (Lates niloticus)</t>
  </si>
  <si>
    <t>Fish fillets; fresh or chilled, carp (Cyprinus carpio, Carassius carassius, Ctenopharyngodon idellus, Hypophthalmichthys spp., Cirrhinus spp., Mylopharyngodon piceus), eels (Anguilla spp.), and snakeheads (Channa spp.)</t>
  </si>
  <si>
    <t>Fish fillets; fresh or chilled, salmon, Pacific (Oncorhynchus nerka, Oncorhynchus gorbuscha, Oncorhynchus keta, Oncorhynchus tschawytscha, Oncorhynchus kisutch, Oncorhynchus masou and Oncorhynchus rhodurus), Atlantic (Salmo salar), Danube (Hucho hucho)</t>
  </si>
  <si>
    <t>Fish fillets; fresh or chilled, trout (Salmo trutta, Oncorhynchus mykiss, Oncorhynchus clarki, Oncorhynchus aguabonita, Oncorhynchus gilae, Oncorhynchus apache and Oncorhynchus chrysogaster)</t>
  </si>
  <si>
    <t>Fish fillets; fresh or chilled, flat fish (Pleuronectidae, Bothidae, Cynoglossidae, Soleidae, Scophthalmidae and Citharidae)</t>
  </si>
  <si>
    <t>Fish fillets; fresh or chilled, of the families Bregmacerotidae, Euclichthyidae, Gadidae, Macrouridae, Melanonidae, Merlucciidae, Moridae, and Muraenolepididae</t>
  </si>
  <si>
    <t>Fish fillets; fresh or chilled, swordfish (Xiphias gladius)</t>
  </si>
  <si>
    <t>Fish fillets; fresh or chilled, toothfish (Dissostichus spp.)</t>
  </si>
  <si>
    <t>Fish fillets; fresh or chilled, dogfish and other sharks</t>
  </si>
  <si>
    <t>Fish fillets; fresh or chilled, rays and skates (Rajidae)</t>
  </si>
  <si>
    <t>Fish fillets; fresh or chilled, other than fish of heading 0304.4</t>
  </si>
  <si>
    <t>Fish meat, excluding fillets, whether or not minced; fresh or chilled, tilapias, catfish, carp, eels, Nile perch, and snakeheads</t>
  </si>
  <si>
    <t>Fish meat, excluding fillets, whether or not minced; fresh or chilled, salmonidae</t>
  </si>
  <si>
    <t>Fish meat, excluding fillets, whether or not minced; fresh or chilled, of the families Bregmacerotidae, Euclichthyidae, Gadidae, Macrouridae, Melanonidae, Merlucciidae, Moridae, and Muraenolepididae</t>
  </si>
  <si>
    <t>Fish meat, excluding fillets, whether or not minced; fresh or chilled, swordfish (Xiphias gladius)</t>
  </si>
  <si>
    <t>Fish meat, excluding fillets, whether or not minced; fresh or chilled, toothfish (Dissostichus spp.)</t>
  </si>
  <si>
    <t>Fish meat; excluding fillets, whether or not minced; fresh or chilled, dogfish and other sharks</t>
  </si>
  <si>
    <t>Fish meat; excluding fillets, whether or not minced; fresh or chilled, rays and skates (Rajidae)</t>
  </si>
  <si>
    <t>Fish meat; excluding fillets, whether or not minced; fresh or chilled, of fish n.e.c. in item no. 0304.5</t>
  </si>
  <si>
    <t>Fish fillets; frozen, tilapias (Oreochromis spp.)</t>
  </si>
  <si>
    <t>Fish fillets; frozen, catfish (Pangasius spp., Silurus spp., Clarias spp., Ictalurus spp.)</t>
  </si>
  <si>
    <t>Fish fillets; frozen, Nile Perch (Lates niloticus)</t>
  </si>
  <si>
    <t>Fish fillets; frozen, carp (Cyprinus carpio, Carassius carassius, Ctenopharyngodon idellus, Hypophthalmichthys spp., Cirrhinus spp., Mylopharyngodon piceus), eels (Anguilla spp.), and snakeheads (Channa spp.)</t>
  </si>
  <si>
    <t>Fish fillets; frozen, cod (Gadus morhua, Gadus ogac, Gadus macrocephalus)</t>
  </si>
  <si>
    <t>Fish fillets; frozen, haddock (Melanogrammus aeglefinus)</t>
  </si>
  <si>
    <t>Fish fillets; frozen, coalfish (Pollachius virens)</t>
  </si>
  <si>
    <t>Fish fillets; frozen, hake (Merluccius spp., Urophycis spp.)</t>
  </si>
  <si>
    <t>Fish fillets; frozen, Alaska pollack (Theraga chalcogramma)</t>
  </si>
  <si>
    <t>Fish fillets; frozen, of the families Bregmacerotidae, Euclichthyidae, Gadidae, Macrouridae, Melanonidae, Merlucciidae, Moridae and Muraenolepididae other than cod, haddock, coalfish, hake, and Alaska pollack</t>
  </si>
  <si>
    <t>Fish fillets; frozen, salmon, Pacific (Oncorhynchus nerka, Oncorhynchus gorbuscha, Oncorhynchus keta, Oncorhynchus tschawytscha, Oncorhynchus kisutch, Oncorhynchus masou, Oncorhynchus rhodurus), Atlantic (Salmo salar), and Danube (Hucho hucho)</t>
  </si>
  <si>
    <t>Fish fillets; frozen, trout (Salmo trutta, Oncorhynchus mykiss, Oncorhynchus clarki, Oncorhynchus aguabonita, Oncorhynchus gilae, Oncorhynchus apache and Oncorhynchus chrysogaster)</t>
  </si>
  <si>
    <t>Fish fillets; frozen, flat fish (Pleuronectidae, Bothidae, Cynoglossidae, Soleidae, Scophthalmidae and Citharidae)</t>
  </si>
  <si>
    <t>Fish fillets; frozen, swordfish (Xiphias gladius)</t>
  </si>
  <si>
    <t>Fish fillets; frozen, toothfish (Dissostichus spp.)</t>
  </si>
  <si>
    <t>Fish fillets; frozen, herrings (Clupea harengus, Clupea pallasii)</t>
  </si>
  <si>
    <t>Fish fillets; frozen, tunas (of the genus Thunnus), skipjack or stripe-bellied bonito (Euthynnus (Katsuwonus) pelamis)</t>
  </si>
  <si>
    <t>Fish fillets; frozen, dogfish, other sharks, rays and skates (Rajidae)</t>
  </si>
  <si>
    <t>Fish fillets; frozen, of fish n.e.c. in heading 0304.8</t>
  </si>
  <si>
    <t>Fish; fish meat n.e.s. in heading no. 0304 (whether or not minced), fresh, chilled or frozen</t>
  </si>
  <si>
    <t>Fish; swordfish (Xiphias gladius), frozen, other than fillets</t>
  </si>
  <si>
    <t>Fish; toothfish (Dissostichus spp.), frozen, other than fillets</t>
  </si>
  <si>
    <t>Fish meat, excluding fillets, whether or not minced; frozen, tilapias, catfish, carp, eels, Nile perch, and snakeheads</t>
  </si>
  <si>
    <t>Fish meat, excluding fillets, whether or not minced; frozen, Alaska Pollack (Theraga chalcogramma)</t>
  </si>
  <si>
    <t>Fish meat, excluding fillets, whether or not minced; frozen, of the families Bregmacerotidae, Euclichthyidae, Gadidae, Macrouridae, Melanonidae, Merlucciidae, Moridae and Muraenolepididae, other than Alaska Pollack (Theraga chalcogramma)</t>
  </si>
  <si>
    <t>Fish meat, excluding fillets, whether or not minced; frozen, dogfish and other sharks</t>
  </si>
  <si>
    <t>Fish meat, excluding fillets, whether or not minced; frozen, rays and skates (Rajidae)</t>
  </si>
  <si>
    <t>Fish; fish meat (whether or not minced) other than fillets, frozen, excluding swordfish (Xiphias gladius) and toothfish (Dissostichus spp.)</t>
  </si>
  <si>
    <t>Fish meal; fit for human consumption</t>
  </si>
  <si>
    <t>Fish; livers and roes, dried, smoked (whether or not cooked before or during the smoking process), salted or in brine</t>
  </si>
  <si>
    <t>Fish; fillets, dried, salted or in brine, but not smoked</t>
  </si>
  <si>
    <t>Fish fillets; dried, salted or in brine, but not smoked, tilapias, catfish, carp, eels, Nile perch, and snakeheads</t>
  </si>
  <si>
    <t>Fish fillets; dried, salted or in brine, but not smoked, of the families Bregmacerotidae, Euclichthyidae, Gadidae, Macrouridae, Melanonidae, Merlucciidae, Moridae and Muraenolepididae</t>
  </si>
  <si>
    <t>Fish fillets; dried, salted or in brine, but not smoked, n.e.c. in item no. 0305.3</t>
  </si>
  <si>
    <t>Fish; Pacific salmon (oncorhynchus spp.), Atlantic salmon (salmo salar) and Danube salmon (hucho hucho), including fillets, smoked (whether or not cooked before or during the smoking process)</t>
  </si>
  <si>
    <t>Fish; herrings (clupea harengus, clupea pallasii), including fillets; smoked (whether or not cooked before or during the smoking process)</t>
  </si>
  <si>
    <t>Fish; smoked, whether or not cooked before or during smoking, trout (Salmo trutta, Oncorhynchus mykiss/clarki/aguabonita/gilae/apache/chrysogaster), includes fillets, but excludes edible fish offal</t>
  </si>
  <si>
    <t>Fish; smoked, whether or not cooked before or during smoking, tilapias, catfish, carp, eels, Nile perch, and snakeheads, includes fillets, but excludes edible fish offal</t>
  </si>
  <si>
    <t>Fish; smoked (whether or not cooked before or during the smoking process), n.e.s. in item no. 0305.4 (including fillets)</t>
  </si>
  <si>
    <t>Fish; cod (gadus morhua, gadus ogac, gadus macrocephalus), dried (whether or not salted but not smoked)</t>
  </si>
  <si>
    <t>Fish; dried, whether or not salted but not smoked, tilapias, catfish, carp, eels, Nile perch, and snakeheads</t>
  </si>
  <si>
    <t>Fish; dried, whether or not salted but not smoked, fish of the families Bregmacerotidae, Euclichthyidae, Gadidae, Macrouridae, Melanonidae, Merlucciidae, Moridae and Muraenolepididae, other than cod</t>
  </si>
  <si>
    <t>Dried herrings, anchovies, sardines, sardinella, brisling or sprats, mackerel (incl Indian, jack, or horse), seerfishes, jacks, crevalles, cobia, silver pomfrets, Pacific saury, scads, capelin, swordfish, Kawakawa, bonitos, marlins, sailfishes, spearfish</t>
  </si>
  <si>
    <t>Fish; dried (whether or not salted but not smoked), n.e.s. in item no. 0305.51</t>
  </si>
  <si>
    <t>Fish; herrings (clupea harengas, clupea pallasii), salted or in brine but not dried or smoked</t>
  </si>
  <si>
    <t>Fish; cod (gadus morhua, gadus ogac, gadus macrocephalus), salted or in brine but not dried or smoked</t>
  </si>
  <si>
    <t>Fish; anchovies (engraulis spp.), salted or in brine but not dried or smoked</t>
  </si>
  <si>
    <t>Fish; salted or in brine, not dried or smoked, other than edible fish offal, tilapias, catfish, carp, eels, Nile perch, and snakeheads</t>
  </si>
  <si>
    <t>Fish; salted or in brine, but not dried or smoked, n.e.s. in item no. 0305.6</t>
  </si>
  <si>
    <t>Fish; edible offal, shark fins</t>
  </si>
  <si>
    <t>Fish; edible offal, fish heads, tails and maws</t>
  </si>
  <si>
    <t>Fish; edible offal, other than shark fins, fish heads, tails and maws</t>
  </si>
  <si>
    <t>Crustaceans; rock lobsters and other sea crawfish (palinurus spp., panulirus spp., jasus spp.), frozen (whether in shell or not, whether or not cooked by steaming or by boiling in water)</t>
  </si>
  <si>
    <t>Crustaceans; lobsters (homarus spp.), frozen (whether in shell or not, whether or not cooked by steaming or by boiling in water)</t>
  </si>
  <si>
    <t>Crustaceans; shrimps and prawns, frozen (whether in shell or not, whether or not cooked by steaming or by boiling in water)</t>
  </si>
  <si>
    <t>Crustaceans; crabs, frozen (whether in shell or not, whether or not cooked by steaming or by boiling in water)</t>
  </si>
  <si>
    <t>Crustaceans; frozen, Norway lobsters (Nephrops norvegicus), in shell or not, smoked, cooked or not before or during smoking; in shell, cooked by steaming or by boiling in water</t>
  </si>
  <si>
    <t>Crustaceans; frozen, cold-water shrimps and prawns (Pandalus spp., Crangon crangon), in shell or not, smoked, cooked or not before or during smoking; in shell, cooked by steaming or by boiling in water</t>
  </si>
  <si>
    <t>Crustaceans; frozen, shrimps and prawns, excluding cold-water varieties, in shell or not, smoked, cooked or not before or during smoking; in shell, cooked by steaming or by boiling in water</t>
  </si>
  <si>
    <t>Crustaceans; frozen, n.e.s. in item no. 0306.1 (whether in shell or not, whether or not cooked by steaming or by boiling in water)</t>
  </si>
  <si>
    <t>Crustaceans; rock lobster and other sea crawfish (palinurus spp., panulirus spp., jasus spp.), not frozen, (whether in shell or not, whether or not cooked by steaming or by boiling in water)</t>
  </si>
  <si>
    <t>Crustaceans; lobsters (homarus spp.), not frozen, (whether in shell or not, whether or not cooked by steaming or by boiling in water)</t>
  </si>
  <si>
    <t>Crustaceans; shrimps and prawns, not frozen, (whether in shell or not, whether or not cooked by steaming or by boiling in water)</t>
  </si>
  <si>
    <t>Crustaceans; crabs, not frozen, (whether in shell or not, whether or not cooked by steaming or by boiling in water)</t>
  </si>
  <si>
    <t>Crustaceans; not frozen, Norway lobsters (Nephrops norvegicus), in shell or not, smoked, cooked or not before or during smoking; in shell, cooked by steaming or by boiling in water; edible flours, meals, and pellets</t>
  </si>
  <si>
    <t>Crustaceans; not frozen, cold-water shrimps and prawns (Pandalus spp., Crangon crangon), in shell or not, smoked, cooked or not before or during smoking; in shell, cooked by steaming or by boiling in water; edible flour, meals, and pellets</t>
  </si>
  <si>
    <t>Crustaceans; not frozen, shrimps and prawns excluding cold-water varieties, in shell or not, smoked, cooked or not before or during smoking; in shell, cooked by steaming or by boiling in water; edible flour, meals, and pellets</t>
  </si>
  <si>
    <t>Crustaceans; not frozen, n.e.s. in heading no. 0306, (whether in shell or not, whether or not cooked by steaming or by boiling in water)</t>
  </si>
  <si>
    <t>Crustaceans; live, fresh or chilled, rock lobsters and other sea crawfish (Palinurus spp., Panulirus spp., Jasus spp.), in shell or not</t>
  </si>
  <si>
    <t>Crustaceans; live, fresh or chilled, lobsters (Homarus spp.), whether in shell or not</t>
  </si>
  <si>
    <t>Crustaceans; live, fresh or chilled, crabs, whether in shell or not</t>
  </si>
  <si>
    <t>Crustaceans; live, fresh or chilled, Norway lobsters (Nephrops norvegicus), in shell or not</t>
  </si>
  <si>
    <t>Crustaceans; live, fresh or chilled, cold-water shrimps and prawns (Pandalus spp., Crangon crangon), in shell or not</t>
  </si>
  <si>
    <t>Crustaceans; live, fresh or chilled, shrimps and prawns excluding cold-water varieties, in shell or not</t>
  </si>
  <si>
    <t>Crustaceans; live, fresh or chilled, n.e.c. in item no. 0306.3, in shell or not, including edible flours, meals, and pellets of crustaceans</t>
  </si>
  <si>
    <t>Crustaceans; rock lobsters and other sea crawfish (Palinurus spp., Panulirus spp., Jasus spp.), smoked, cooked or not, whether in shell or not, whether or not cooked before or during smoking</t>
  </si>
  <si>
    <t>Crustaceans; lobsters (Homarus spp.), smoked, cooked or not, whether in shell or not, whether or not cooked before or during smoking</t>
  </si>
  <si>
    <t>Crustaceans; crabs, smoked, cooked or not, whether in shell or not, whether or not cooked before or during smoking</t>
  </si>
  <si>
    <t>Crustaceans; Norway lobsters (Nephrops norvegicus), smoked, cooked or not, whether in shell or not, whether or not cooked before or during smoking</t>
  </si>
  <si>
    <t>Crustaceans; shrimps and prawns, smoked, cooked or not, whether in shell or not, whether or not cooked before or during smoking</t>
  </si>
  <si>
    <t>Crustaceans; smoked, whole, cooked or not, n.e.c. in item no. 0306.9, in shell or not, including edible flours, meals, and pellets of crustaceans</t>
  </si>
  <si>
    <t>Molluscs; oysters, live, fresh, chilled, frozen, dried, salted or in brine (whether in shell or not)</t>
  </si>
  <si>
    <t>Molluscs; oysters, whether in shell or not, live, fresh or chilled</t>
  </si>
  <si>
    <t>Molluscs; oysters, whether in shell or not, frozen</t>
  </si>
  <si>
    <t>Molluscs; oysters, whether in shell or not, frozen, dried, salted or in brine, smoked, cooked or not before or during the smoking process</t>
  </si>
  <si>
    <t>Molluscs; scallops (including queen scallops of the genera pecten, chlamys or placopecten), live, fresh or chilled (whether in shell or not)</t>
  </si>
  <si>
    <t>Molluscs; scallops, whether in shell or not, including queen scallops of the genera Pecten, Chlamys or Placopecten, frozen</t>
  </si>
  <si>
    <t>Molluscs; scallops (including queen scallops of the genera pecten, chlamys or placopecten), frozen, dried, salted or in brine (whether in shell or not)</t>
  </si>
  <si>
    <t>Molluscs; mussels (mytilus spp., perna spp.), live, fresh or chilled (whether in shell or not)</t>
  </si>
  <si>
    <t>Molluscs; mussels (Mytilus spp., Perna spp.), whether in shell or not, frozen</t>
  </si>
  <si>
    <t>Molluscs; mussels (mytilus spp., perna spp.), frozen, dried, salted or in brine (whether in shell or not)</t>
  </si>
  <si>
    <t>Molluscs; cuttle fish and squid, live, fresh or chilled (whether in shell or not)</t>
  </si>
  <si>
    <t>Molluscs; cuttle fish and squid, whether in shell or not, live, fresh or chilled</t>
  </si>
  <si>
    <t>Molluscs; cuttle fish and squid, whether in shell or not, includes flours, meals, and pellets of molluscs, fit for human consumption, frozen</t>
  </si>
  <si>
    <t>Molluscs; cuttle fish and squid, frozen, dried, salted or in brine (whether in shell or not)</t>
  </si>
  <si>
    <t>Molluscs; octopus (octopus spp.), live, fresh or chilled</t>
  </si>
  <si>
    <t>Molluscs; octopus (Octopus spp.), frozen</t>
  </si>
  <si>
    <t>Molluscs; octopus (octopus spp.), frozen, dried, salted or in brine</t>
  </si>
  <si>
    <t>Molluscs; snails (other than sea snails), live, fresh, chilled, frozen, dried, salted or in brine (whether in shell or not)</t>
  </si>
  <si>
    <t>Molluscs; clams, cockles and ark shells (families Arcidae, Arcticidae, Cardiidae, Donacidae, Hiatellidae, Mactridae, Mesodesmatidae, Myidae, Semelidae, Solecurtidae, Solenidae, Tridacnidae and Veneridae), whether in shell or not, live, fresh or chilled</t>
  </si>
  <si>
    <t>Molluscs; clams, cockles, ark shells (Arcidae, Arcticidae, Cardiidae, Donacidae, Hiatellidae, Mactridae, Mesodesmatidae, Myidae, Semelidae, Solecurtidae, Solenidae, Tridacnidae and Veneridae), whether in shell or not, frozen</t>
  </si>
  <si>
    <t>Molluscs; clams, cockles, ark shells (Arcidae, Arcticidae, Cardiidae, Donacidae, Hiatellidae, Mactridae, Mesodesmatidae, Myidae, Semelidae, Solecurtidae, Solenidae, Tridacnidae and Veneridae), whether in shell or not, other than live, fresh or chilled</t>
  </si>
  <si>
    <t>Molluscs; abalone (Haliotis spp.), whether in shell or not, live, fresh or chilled</t>
  </si>
  <si>
    <t>Molluscs; stromboid conchs (Strombus spp.), whether in shell or not, live, fresh or chilled</t>
  </si>
  <si>
    <t>Molluscs; abalone (Haliotis spp.), whether in shell or not, frozen</t>
  </si>
  <si>
    <t>Molluscs; stromboid conchs (Strombus spp.), whether in shell or not, frozen</t>
  </si>
  <si>
    <t>Molluscs; abalone (Haliotis spp.), whether in shell or not, dried, salted, in brine, or smoked, cooked or not before or during the smoking process</t>
  </si>
  <si>
    <t>Molluscs; stromboid conchs (Strombus spp.), whether in shell or not, includes flours, meals, and pellets of molluscs, fit for human consumption, dried, salted, in brine, or smoked, cooked or not before or during the smoking process</t>
  </si>
  <si>
    <t>Molluscs; abalone (Haliotis spp.), whether in shell or not, frozen, dried, salted, in brine, or smoked, cooked or not before or during the smoking process</t>
  </si>
  <si>
    <t>Molluscs and other aquatic invertebrates; live, fresh or chilled (whether in shell or not), n.e.s. in heading no. 0307</t>
  </si>
  <si>
    <t>Molluscs; n.e.c. in heading 0307, whether in shell or not, includes flours, meals, and pellets of molluscs, fit for human consumption, frozen</t>
  </si>
  <si>
    <t>Molluscs and other aquatic invertebrates; frozen, dried, salted or in brine (whether in shell or not), n.e.s. in heading no. 0307</t>
  </si>
  <si>
    <t>Aquatic invertebrates; sea cucumbers (Stichopus japonicus, Holothurioidea), live, fresh or chilled</t>
  </si>
  <si>
    <t>Aquatic invertebrates; sea cucumbers (Stichopus japonicus, Holothuroidea), frozen</t>
  </si>
  <si>
    <t>Aquatic invertebrates; sea cucumbers (Stichopus japonicus, Holothurioidea), frozen, dried, salted or in brine, smoked, whether or not cooked before or during the smoking process</t>
  </si>
  <si>
    <t>Aquatic invertebrates; sea urchins (Strongylocentrotus spp., Paracentrotus lividus, Loxechinus albus, Echichinus esculentus), live, fresh or chilled</t>
  </si>
  <si>
    <t>Aquatic invertebrates; sea urchins (Strongylocentrotus spp., Paracentrotus lividus, Loxechinus albus, Echinus esculentus), frozen</t>
  </si>
  <si>
    <t>Aquatic invertebrates; sea urchins (Strongylocentrotus spp., Paracentrotus lividus, Loxechinus albus, Echichinus esculentus), frozen, dried, salted or in brine, smoked, whether or not cooked before or during smoking process</t>
  </si>
  <si>
    <t>Aquatic invertebrates; jellyfish (Rhopilema spp.), live, fresh, chilled, frozen, dried, salted or in brine, smoked, whether or not cooked before or during smoking</t>
  </si>
  <si>
    <t>Aquatic invertebrates; other than crustaceans, molluscs, sea urchins, sea cucumbers and jellyfish, live, fresh, chilled, frozen, dried, salted or in brine, smoked, cooked or not before or during smoking, includes edible flours, meals, and pellets</t>
  </si>
  <si>
    <t>Fish preparations; salmon, prepared or preserved, whole or in pieces (but not minced)</t>
  </si>
  <si>
    <t>Fish preparations; herrings, prepared or preserved, whole or in pieces (but not minced)</t>
  </si>
  <si>
    <t>Fish preparations; sardines, sardinella and brisling or sprats, prepared or preserved, whole or in pieces (but not minced)</t>
  </si>
  <si>
    <t>Fish preparations; tunas, skipjack and Atlantic bonito (sarda spp.), prepared or preserved, whole or in pieces (but not minced)</t>
  </si>
  <si>
    <t>Fish preparations; mackerel, prepared or preserved, whole or in pieces (but not minced)</t>
  </si>
  <si>
    <t>Fish preparations; anchovies, prepared or preserved, whole or in pieces (but not minced)</t>
  </si>
  <si>
    <t>Fish preparations; eels, prepared or preserved, whole or in pieces (but not minced)</t>
  </si>
  <si>
    <t>Fish preparations; shark fins, prepared or preserved, whole or in pieces (but not minced)</t>
  </si>
  <si>
    <t>Fish preparations; fish prepared or preserved, whole or in pieces (but not minced), n.e.s. in heading no. 1604</t>
  </si>
  <si>
    <t>Fish preparations; fish minced or in forms n.e.s. in heading no. 1604, prepared or preserved</t>
  </si>
  <si>
    <t>Fish preparations; caviar and caviar substitutes</t>
  </si>
  <si>
    <t>Fish preparations; caviar</t>
  </si>
  <si>
    <t>Fish preparations; caviar substitutes, prepared from fish eggs</t>
  </si>
  <si>
    <t>Crustacean preparations; crab, prepared or preserved</t>
  </si>
  <si>
    <t>Crustacean preparations; shrimps and prawns, prepared or preserved</t>
  </si>
  <si>
    <t>Crustacean preparations; shrimps and prawns, prepared or preserved, not in airtight containers</t>
  </si>
  <si>
    <t>Crustacean preparations; shrimps and prawns, prepared or preserved, in airtight containers</t>
  </si>
  <si>
    <t>Crustacean preparations; lobster, prepared or preserved</t>
  </si>
  <si>
    <t>Crustacean preparations; prepared or preserved crustaceans (excluding crab, shrimps, prawns and lobster)</t>
  </si>
  <si>
    <t>Mollusc preparations; oysters, prepared or preserved</t>
  </si>
  <si>
    <t>Mollusc preparations; scallops, including queen scallops, prepared or preserved</t>
  </si>
  <si>
    <t>Mollusc preparations; mussels, prepared or preserved</t>
  </si>
  <si>
    <t>Mollusc preparations; cuttle fish and squid, prepared or preserved</t>
  </si>
  <si>
    <t>Mollusc preparations; octopus, prepared or preserved</t>
  </si>
  <si>
    <t>Mollusc preparations; clams, cockles and arkshells, prepared or preserved</t>
  </si>
  <si>
    <t>Mollusc preparations; abalone, prepared or preserved</t>
  </si>
  <si>
    <t>Mollusc preparations; snails, other than sea snails, prepared or preserved</t>
  </si>
  <si>
    <t>Mollusc preparations; n.e.c. in item no. 1605.5, prepared or preserved</t>
  </si>
  <si>
    <t>Aquatic invertebrates; sea cucumbers, prepared or preserved</t>
  </si>
  <si>
    <t>Aquatic invertebrates; sea urchins, prepared or preserved</t>
  </si>
  <si>
    <t>Aquatic invertebrates; jellyfish, prepared or preserved</t>
  </si>
  <si>
    <t>Aquatic invertebrates; other than crustaceans, molluscs, sea cucumbers, sea urchins, and jellyfish, prepared or preserved</t>
  </si>
  <si>
    <t>Molluscs and other aquatic invertebrates; prepared or preserved (excluding crustaceans)</t>
  </si>
  <si>
    <t>No Description</t>
  </si>
  <si>
    <t>Molluscs</t>
  </si>
  <si>
    <t>Crustaceans</t>
  </si>
  <si>
    <t>Fish Dried, Salted, or in Brine</t>
  </si>
  <si>
    <t>Fish; Fillets and Other Meat, fresh or chilled</t>
  </si>
  <si>
    <t>Fish; frozen</t>
  </si>
  <si>
    <t>Young Fish (Fingerling)</t>
  </si>
  <si>
    <t>Other</t>
  </si>
  <si>
    <t>Meat (Not Fish)</t>
  </si>
  <si>
    <t>Confidential</t>
  </si>
  <si>
    <t>FAO Direct; gutted/head on</t>
  </si>
  <si>
    <t>FAO Direct; average of whole gutted/head on, dressed gutted/head on, dressed gutted/head off</t>
  </si>
  <si>
    <t>FAO Direct; average of flatfish dressed gutted/head on; dressed gutted/head off</t>
  </si>
  <si>
    <t>FAO Direct; average of cod gutted/head on, cod gutted/head off</t>
  </si>
  <si>
    <t>FAO Direct; average of haddock gutted/head on and haddock gutted/head off</t>
  </si>
  <si>
    <t>FAO Direct; average of hake dressed gutted/head on, dressed gutted/head off, whole gutted/head on</t>
  </si>
  <si>
    <t>FAO Direct; Alaska pollack dressed gutted/head off</t>
  </si>
  <si>
    <t>FAO Direct; average of mackerel gutted/head on, gutted/head off</t>
  </si>
  <si>
    <t>FAO Direct; average of jack and horse mackerel gutted/head on, gutted/head off</t>
  </si>
  <si>
    <t>FAO Direct; average of sardine, sprat gutted/head on, gutted/head off</t>
  </si>
  <si>
    <t>FAO Direct; average of herring gutted/head on, gutted/head off</t>
  </si>
  <si>
    <t>FAO Direct; average of shark gutted/head on, gutted head/off</t>
  </si>
  <si>
    <t>FAO Direct; average of sea bass gutted/head on, gutted/headoff</t>
  </si>
  <si>
    <t>FAO Direct; yellowfin gutted/head on</t>
  </si>
  <si>
    <t>FAO Direct; skipjack gutted/head on</t>
  </si>
  <si>
    <t>FAO Direct; swordfish gutted/head off</t>
  </si>
  <si>
    <t>FAO Direct; average of Other tunas gutted/head on, gutted/head off</t>
  </si>
  <si>
    <t>FAOGroup</t>
  </si>
  <si>
    <t>FAO Direct; average of flatfish fillets raw CF, skin off CF</t>
  </si>
  <si>
    <t>FAO Direct; average of herring fillets raw CF and skin off CF</t>
  </si>
  <si>
    <t>FAO Direct; average of cod fillet raw CF and skin off CF options</t>
  </si>
  <si>
    <t>FAO Direct; average of hake fillet raw CF and skin off CF options</t>
  </si>
  <si>
    <t>FAO Direct; average of haddock fillet faw CF and skin off CF options</t>
  </si>
  <si>
    <t>FAO Direct; AK pollack fillet skin off</t>
  </si>
  <si>
    <t>FAO Direct; salmon fillets skin off CF</t>
  </si>
  <si>
    <t>FAO Direct; average of tuna fillets raw CF and skin off CF</t>
  </si>
  <si>
    <t>FAO Direct; average of catfish fillet raw CF and skin off CF</t>
  </si>
  <si>
    <t>FAO Assumed; average of catfish fillet raw CF and skin off CF</t>
  </si>
  <si>
    <t>FAO Direct; average of deduced CFs of dried gutted cod and filleted cod</t>
  </si>
  <si>
    <t>FAO Direct; average of deduced CFS of dried gutted tilapia and other freshwater fish fillets</t>
  </si>
  <si>
    <t>FAO Direct; average of deduced CFs of dry gutted tilapia, freshwater fillet, salted/wet/brined freshwater fish</t>
  </si>
  <si>
    <t>FAO Direct; recommend CF for salted/wet/brined freshwater fish</t>
  </si>
  <si>
    <t>FAO Direct; recommended CF for salted/wet/brined cod</t>
  </si>
  <si>
    <t>FAO Direct; recommended CF for salted/wet/brined anchovies</t>
  </si>
  <si>
    <t>FAO Direct; recommended CF for salted/wet/brined herring</t>
  </si>
  <si>
    <t>FAO Direct; deduced CF for smoked herring</t>
  </si>
  <si>
    <t>FAO Assumed; deduced CF for smoked eel</t>
  </si>
  <si>
    <t>FAO Direct; deduced CF for smoked salmon</t>
  </si>
  <si>
    <t>FAO Direct; average of shrimps/prawns tails (shell on), tails (peeled), meat indicative CFs</t>
  </si>
  <si>
    <t>FAO Direct; average of lobsters tails (shell on), meat indicative CFs</t>
  </si>
  <si>
    <t>FAO Direct; crab meat indicative CF</t>
  </si>
  <si>
    <t>FAO Assumed; average of all crustacean indicative CFs</t>
  </si>
  <si>
    <t>FAO Direct; average of oyster indicative CFs</t>
  </si>
  <si>
    <t>FAO Direct; not dried oyster indicative CFs</t>
  </si>
  <si>
    <t>FAO Direct; average of clam indicative CFs</t>
  </si>
  <si>
    <t>FAO Direct; mussel indicative CF</t>
  </si>
  <si>
    <t>FAO Direct; not dried scallop indicative CF</t>
  </si>
  <si>
    <t>FAO Direct; average of scallop indicative CFs</t>
  </si>
  <si>
    <t>FAO Direct; abalone indicative CF</t>
  </si>
  <si>
    <t>FAO Direct; average of squid whole/raw indicative CFs</t>
  </si>
  <si>
    <t>FAO Direct; average of squid whole/raw, cuttlefish frozen/gutted indicative CFs</t>
  </si>
  <si>
    <t>FAO Direct; average of all squid and cuttelfish indicative CFs</t>
  </si>
  <si>
    <t>FAO Assumed; frozen octopus indicative CF</t>
  </si>
  <si>
    <t>FAO Direct; frozen octopus indicative CF</t>
  </si>
  <si>
    <t>FAO Direct; average of all octopus indicative CFs</t>
  </si>
  <si>
    <t>Remove</t>
  </si>
  <si>
    <t>FAO Direct; average of prepared/preserved/canned salmon steak bone in, salmon/smoked derived CFs</t>
  </si>
  <si>
    <t>FAO Assumed; prepared/preserved/canned gutted sardine derived CF</t>
  </si>
  <si>
    <t>FAO Direct; average of prepared/preserved/canned filleted herring, semi-preserved/marinated gutted/fillet herring derived CFs</t>
  </si>
  <si>
    <t>FAO Direct; prepared/preserved/canned albacore, bonito, other tuna flesh/boneless derived CF</t>
  </si>
  <si>
    <t>FAO Direct; prepared/preserved/canned mackerel derived CF</t>
  </si>
  <si>
    <t>FAO Direct; canned lobster derived CF</t>
  </si>
  <si>
    <t>FAO Direct; canned mussels derived CF</t>
  </si>
  <si>
    <t>FAO Direct; canned abalone derived CF</t>
  </si>
  <si>
    <t>FAO Direct; salted anchovy fillets in containers derived CF</t>
  </si>
  <si>
    <t>FAO Direct; prepared/preserved/canned eel fillet derived CF</t>
  </si>
  <si>
    <t>FAO Direct; average of other crustaceans canned and fermented crustaceans in containers derived CFs</t>
  </si>
  <si>
    <t>FAO Direct; canned crab and preparations of crab in containers</t>
  </si>
  <si>
    <t>FAO Direct; average of shrimp/prawn canned and preparations in containers derived CFs</t>
  </si>
  <si>
    <t>FAO Direct; average of shrimp/prawn preparations in containers derived CFs</t>
  </si>
  <si>
    <t>FAO Direct, canned oysters derived CF</t>
  </si>
  <si>
    <t>FAO Direct; canned scallops derived CF</t>
  </si>
  <si>
    <t>FAO Direct; canned clams derived CF</t>
  </si>
  <si>
    <t>FAO Direct; canned squid, etc. derived CF</t>
  </si>
  <si>
    <t>FAO Assumed; frozen eel gutted/head on</t>
  </si>
  <si>
    <t>FAO Assumed; frozen trout gutted/head on</t>
  </si>
  <si>
    <t>FAO Assumed; average of frozen salmon whole gutted/head on, dressed gutted/head on, dressed gutted/head off</t>
  </si>
  <si>
    <t>FAO Assumed; average of frozen flatfish dressed gutted/head on, gutted/head off</t>
  </si>
  <si>
    <t>FAO Assumed; frozen mackerel gutted/head on, gutted/head off</t>
  </si>
  <si>
    <t>FAO Assumed; frozen AK pollack dressed gutted/head off</t>
  </si>
  <si>
    <t>FAO Assumed; average of frozen sardine gutted/head on, gutted/head off</t>
  </si>
  <si>
    <t>FAO Assumed; average frozen mackerel gutted/head on, gutted/head off</t>
  </si>
  <si>
    <t>FAO Assumed; average frozen jack and horse mackerel gutted/head on, gutted/head off</t>
  </si>
  <si>
    <t>FAO Assumed; average frozen cod gutted/head on, gutted/head off</t>
  </si>
  <si>
    <t>FAO Assumed; average frozen haddock gutted/head on, gutted/head off</t>
  </si>
  <si>
    <t>FAO Assumed; average frozen hake dressed gutted/head on, dressed gutted/head off, whole gutted/head on</t>
  </si>
  <si>
    <t>FAO Assumed; average of frozen haddock gutted/head on, gutted/head off</t>
  </si>
  <si>
    <t>FAO Assumed; frozen anchovy gutted/head on</t>
  </si>
  <si>
    <t>FAO Assumed; average of frozen whole herring gutted/head on, gutted/head off</t>
  </si>
  <si>
    <t>FAO Assumed; average of frozen shark gutted/head on, gutted/head off</t>
  </si>
  <si>
    <t>FAO Assumed; average of sea bream gutted/head on, gutted/head off</t>
  </si>
  <si>
    <t>FAO Assumed; average of frozen sea bass gutted/head on, gutted/head off</t>
  </si>
  <si>
    <t>FAO Assumed; frozen yellowfin gutted/head on</t>
  </si>
  <si>
    <t>FAO Assumed; frozen skipjack gutted/head on</t>
  </si>
  <si>
    <t>FAO Assumed; frozen swordfish gutted/head off</t>
  </si>
  <si>
    <t>FAO Assumed; average of frozen other tunas gutted/head on, gutted/head off</t>
  </si>
  <si>
    <t>FAO Assumed; frozen bonito gutted/head off</t>
  </si>
  <si>
    <t>FAO Assumed; average of all frozen fish CFs</t>
  </si>
  <si>
    <t>FAO Assumed; average frozen saithe gutted/head on, gutted/head off</t>
  </si>
  <si>
    <t>FAO Assumed; average of all frozen gadidae CFs</t>
  </si>
  <si>
    <t>FAO Assumed; average of all frozen freshwater/anadromous fish</t>
  </si>
  <si>
    <t>FAO Assumed; average of all fillet CFs</t>
  </si>
  <si>
    <t>FAO Assumed; average of raw, skin off tuna CFs</t>
  </si>
  <si>
    <t>FAO Assumed; average of raw, skin off gadidae CFs</t>
  </si>
  <si>
    <t>FAO Assumed; salmon fillets skin off, raw CFs</t>
  </si>
  <si>
    <t>FAO Direct; salmon fillets skin off, raw CF</t>
  </si>
  <si>
    <t>FAO Assumed; average of saithe fillet raw CF and skin CFs</t>
  </si>
  <si>
    <t>FAO Assumed; average of AK pollack fillet CFs</t>
  </si>
  <si>
    <t>FAO Assumed; average of dried/salted/brined deduced CFs</t>
  </si>
  <si>
    <t>FAO Assumed; average of dried/salted/brined gadidae and other demersal deduced CFs</t>
  </si>
  <si>
    <t>FAO Assumed; average of all smoked fish deduced CFs</t>
  </si>
  <si>
    <t>FAO Assumed; average of deduced CFs of dried gadidae</t>
  </si>
  <si>
    <t>FAO Assumed, deduced CF for smoked salmon</t>
  </si>
  <si>
    <t>FAO Assumed; average of deduced CFs of dried pilchard, tuna, shark</t>
  </si>
  <si>
    <t>FAO Assumed; average of all deduced CFs of dried fish</t>
  </si>
  <si>
    <t>FAO Assumed; average of all recommended CFs for salted/wet/brined fish</t>
  </si>
  <si>
    <t>FAO Assumed; abalone indicative CF</t>
  </si>
  <si>
    <t>FAO Assumed; average of all crustaceans and molluscs indicative CFs</t>
  </si>
  <si>
    <t>FAO Assumed; average of all prepared/preserved/canned preparations in containers derived CFs</t>
  </si>
  <si>
    <t>FAO Assumed; average of fish balls, cakes, ham, sausages, paste, fermented CFs</t>
  </si>
  <si>
    <t>FAO Assumed; canned abalone derived CF</t>
  </si>
  <si>
    <t>FAO Assumed; average of all canned/preparations in containers derived CFs</t>
  </si>
  <si>
    <t>FAO Assumed; average of all canned/preparations in containers derived CFs except crustaceans</t>
  </si>
  <si>
    <t>FAO Assumed; average of all mollusc indicative CFs</t>
  </si>
  <si>
    <t>Freshwater &amp; diadromous fish</t>
  </si>
  <si>
    <t>Aquatic animals nei</t>
  </si>
  <si>
    <t>Cephalopods</t>
  </si>
  <si>
    <t>Demersal fish</t>
  </si>
  <si>
    <t>Marine fish nei</t>
  </si>
  <si>
    <t>Molluscs excl. cephalopods</t>
  </si>
  <si>
    <t>Pelagic fish</t>
  </si>
  <si>
    <t>Base assumption due to lack of information</t>
  </si>
  <si>
    <t>Fin/body ratio from prev. studies</t>
  </si>
  <si>
    <t>FAO Waterman 2001 ratio for cod</t>
  </si>
  <si>
    <t>Derivation</t>
  </si>
  <si>
    <t>Est</t>
  </si>
  <si>
    <t>FAO</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</si>
</sst>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49" fontId="0" fillId="0" borderId="0" xfId="0" applyNumberFormat="1"/>
    <xf numFmtId="0" fontId="16"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30"/>
  <sheetViews>
    <sheetView tabSelected="1" topLeftCell="B1" zoomScale="80" zoomScaleNormal="80" workbookViewId="0">
      <selection activeCell="H331" sqref="H331"/>
    </sheetView>
  </sheetViews>
  <sheetFormatPr defaultRowHeight="14.5" x14ac:dyDescent="0.35"/>
  <cols>
    <col min="2" max="2" width="55.6328125" customWidth="1"/>
    <col min="3" max="3" width="15.453125" bestFit="1" customWidth="1"/>
    <col min="4" max="4" width="20" bestFit="1" customWidth="1"/>
    <col min="5" max="5" width="9.6328125" bestFit="1" customWidth="1"/>
  </cols>
  <sheetData>
    <row r="1" spans="1:6" x14ac:dyDescent="0.35">
      <c r="A1" t="s">
        <v>329</v>
      </c>
      <c r="B1" t="s">
        <v>330</v>
      </c>
      <c r="C1" t="s">
        <v>331</v>
      </c>
      <c r="D1" t="s">
        <v>332</v>
      </c>
      <c r="E1" t="s">
        <v>673</v>
      </c>
      <c r="F1" t="s">
        <v>790</v>
      </c>
    </row>
    <row r="2" spans="1:6" x14ac:dyDescent="0.35">
      <c r="A2" s="1" t="s">
        <v>277</v>
      </c>
      <c r="B2" t="s">
        <v>333</v>
      </c>
      <c r="C2">
        <v>1</v>
      </c>
      <c r="D2" t="s">
        <v>334</v>
      </c>
      <c r="E2" t="s">
        <v>784</v>
      </c>
      <c r="F2" t="s">
        <v>792</v>
      </c>
    </row>
    <row r="3" spans="1:6" x14ac:dyDescent="0.35">
      <c r="A3" s="1" t="s">
        <v>106</v>
      </c>
      <c r="B3" t="s">
        <v>336</v>
      </c>
      <c r="C3">
        <v>1</v>
      </c>
      <c r="D3" t="s">
        <v>334</v>
      </c>
      <c r="E3" t="s">
        <v>780</v>
      </c>
      <c r="F3" t="s">
        <v>792</v>
      </c>
    </row>
    <row r="4" spans="1:6" x14ac:dyDescent="0.35">
      <c r="A4" s="1" t="s">
        <v>107</v>
      </c>
      <c r="B4" t="s">
        <v>337</v>
      </c>
      <c r="C4">
        <v>1</v>
      </c>
      <c r="D4" t="s">
        <v>334</v>
      </c>
      <c r="E4" t="s">
        <v>780</v>
      </c>
      <c r="F4" t="s">
        <v>792</v>
      </c>
    </row>
    <row r="5" spans="1:6" x14ac:dyDescent="0.35">
      <c r="A5" s="1" t="s">
        <v>125</v>
      </c>
      <c r="B5" t="s">
        <v>338</v>
      </c>
      <c r="C5">
        <v>1</v>
      </c>
      <c r="D5" t="s">
        <v>334</v>
      </c>
      <c r="E5" t="s">
        <v>780</v>
      </c>
      <c r="F5" t="s">
        <v>792</v>
      </c>
    </row>
    <row r="6" spans="1:6" x14ac:dyDescent="0.35">
      <c r="A6" s="1" t="s">
        <v>95</v>
      </c>
      <c r="B6" t="s">
        <v>339</v>
      </c>
      <c r="C6">
        <v>1</v>
      </c>
      <c r="D6" t="s">
        <v>334</v>
      </c>
      <c r="E6" t="s">
        <v>786</v>
      </c>
      <c r="F6" t="s">
        <v>792</v>
      </c>
    </row>
    <row r="7" spans="1:6" x14ac:dyDescent="0.35">
      <c r="A7" s="1" t="s">
        <v>203</v>
      </c>
      <c r="B7" t="s">
        <v>340</v>
      </c>
      <c r="C7">
        <v>1</v>
      </c>
      <c r="D7" t="s">
        <v>334</v>
      </c>
      <c r="E7" t="s">
        <v>786</v>
      </c>
      <c r="F7" t="s">
        <v>792</v>
      </c>
    </row>
    <row r="8" spans="1:6" x14ac:dyDescent="0.35">
      <c r="A8" s="1" t="s">
        <v>24</v>
      </c>
      <c r="B8" t="s">
        <v>341</v>
      </c>
      <c r="C8">
        <v>1</v>
      </c>
      <c r="D8" t="s">
        <v>334</v>
      </c>
      <c r="E8" t="s">
        <v>784</v>
      </c>
      <c r="F8" t="s">
        <v>792</v>
      </c>
    </row>
    <row r="9" spans="1:6" x14ac:dyDescent="0.35">
      <c r="A9" s="1" t="s">
        <v>268</v>
      </c>
      <c r="B9" t="s">
        <v>335</v>
      </c>
      <c r="C9">
        <f>AVERAGE(1.04, 1.11, 1.4,1,1.13,1.3,1.1,1.4,1.2,1.69,1.14,1.61,1.15,1.45,1.16,1.55,1,2.17,1.11,1.46,1.09,1.65,1,1.43,1,1,1,1.52,1.1,2,1.1,1.47,1.12,1.79,1.14,1.1,1.1,1.29,1.1,1.31,1.16,1.36)</f>
        <v>1.2857142857142858</v>
      </c>
      <c r="D9" t="s">
        <v>753</v>
      </c>
      <c r="E9" t="s">
        <v>784</v>
      </c>
      <c r="F9" t="s">
        <v>791</v>
      </c>
    </row>
    <row r="10" spans="1:6" x14ac:dyDescent="0.35">
      <c r="A10" s="1" t="s">
        <v>80</v>
      </c>
      <c r="B10" t="s">
        <v>342</v>
      </c>
      <c r="C10">
        <v>1.4</v>
      </c>
      <c r="D10" t="s">
        <v>731</v>
      </c>
      <c r="E10" t="s">
        <v>780</v>
      </c>
      <c r="F10" t="s">
        <v>791</v>
      </c>
    </row>
    <row r="11" spans="1:6" x14ac:dyDescent="0.35">
      <c r="A11" s="1" t="s">
        <v>265</v>
      </c>
      <c r="B11" t="s">
        <v>343</v>
      </c>
      <c r="C11">
        <f>AVERAGE(1,1.13,1.3)</f>
        <v>1.1433333333333333</v>
      </c>
      <c r="D11" t="s">
        <v>732</v>
      </c>
      <c r="E11" t="s">
        <v>780</v>
      </c>
      <c r="F11" t="s">
        <v>791</v>
      </c>
    </row>
    <row r="12" spans="1:6" x14ac:dyDescent="0.35">
      <c r="A12" s="1" t="s">
        <v>81</v>
      </c>
      <c r="B12" t="s">
        <v>344</v>
      </c>
      <c r="C12">
        <f>AVERAGE(1,1.13,1.3)</f>
        <v>1.1433333333333333</v>
      </c>
      <c r="D12" t="s">
        <v>732</v>
      </c>
      <c r="E12" t="s">
        <v>780</v>
      </c>
      <c r="F12" t="s">
        <v>791</v>
      </c>
    </row>
    <row r="13" spans="1:6" x14ac:dyDescent="0.35">
      <c r="A13" s="1" t="s">
        <v>73</v>
      </c>
      <c r="B13" t="s">
        <v>345</v>
      </c>
      <c r="C13">
        <f>AVERAGE(1,1.13,1.3)</f>
        <v>1.1433333333333333</v>
      </c>
      <c r="D13" t="s">
        <v>732</v>
      </c>
      <c r="E13" t="s">
        <v>780</v>
      </c>
      <c r="F13" t="s">
        <v>791</v>
      </c>
    </row>
    <row r="14" spans="1:6" x14ac:dyDescent="0.35">
      <c r="A14" s="1" t="s">
        <v>1</v>
      </c>
      <c r="B14" t="s">
        <v>346</v>
      </c>
      <c r="C14">
        <f>AVERAGE(1,1.13,1.3)</f>
        <v>1.1433333333333333</v>
      </c>
      <c r="D14" t="s">
        <v>732</v>
      </c>
      <c r="E14" t="s">
        <v>780</v>
      </c>
      <c r="F14" t="s">
        <v>791</v>
      </c>
    </row>
    <row r="15" spans="1:6" x14ac:dyDescent="0.35">
      <c r="A15" s="1" t="s">
        <v>166</v>
      </c>
      <c r="B15" t="s">
        <v>347</v>
      </c>
      <c r="C15">
        <f>AVERAGE(1.1,1.4)</f>
        <v>1.25</v>
      </c>
      <c r="D15" t="s">
        <v>733</v>
      </c>
      <c r="E15" t="s">
        <v>783</v>
      </c>
      <c r="F15" t="s">
        <v>791</v>
      </c>
    </row>
    <row r="16" spans="1:6" x14ac:dyDescent="0.35">
      <c r="A16" s="1" t="s">
        <v>167</v>
      </c>
      <c r="B16" t="s">
        <v>348</v>
      </c>
      <c r="C16">
        <f>AVERAGE(1.1,1.4)</f>
        <v>1.25</v>
      </c>
      <c r="D16" t="s">
        <v>733</v>
      </c>
      <c r="E16" t="s">
        <v>783</v>
      </c>
      <c r="F16" t="s">
        <v>791</v>
      </c>
    </row>
    <row r="17" spans="1:6" x14ac:dyDescent="0.35">
      <c r="A17" s="1" t="s">
        <v>74</v>
      </c>
      <c r="B17" t="s">
        <v>349</v>
      </c>
      <c r="C17">
        <f>AVERAGE(1.1,1.4)</f>
        <v>1.25</v>
      </c>
      <c r="D17" t="s">
        <v>733</v>
      </c>
      <c r="E17" t="s">
        <v>783</v>
      </c>
      <c r="F17" t="s">
        <v>791</v>
      </c>
    </row>
    <row r="18" spans="1:6" x14ac:dyDescent="0.35">
      <c r="A18" s="1" t="s">
        <v>150</v>
      </c>
      <c r="B18" t="s">
        <v>350</v>
      </c>
      <c r="C18">
        <f>AVERAGE(1.1,1.4)</f>
        <v>1.25</v>
      </c>
      <c r="D18" t="s">
        <v>733</v>
      </c>
      <c r="E18" t="s">
        <v>783</v>
      </c>
      <c r="F18" t="s">
        <v>791</v>
      </c>
    </row>
    <row r="19" spans="1:6" x14ac:dyDescent="0.35">
      <c r="A19" s="1" t="s">
        <v>11</v>
      </c>
      <c r="B19" t="s">
        <v>351</v>
      </c>
      <c r="C19">
        <f>AVERAGE(1.1,1.4)</f>
        <v>1.25</v>
      </c>
      <c r="D19" t="s">
        <v>733</v>
      </c>
      <c r="E19" t="s">
        <v>783</v>
      </c>
      <c r="F19" t="s">
        <v>791</v>
      </c>
    </row>
    <row r="20" spans="1:6" x14ac:dyDescent="0.35">
      <c r="A20" s="1" t="s">
        <v>108</v>
      </c>
      <c r="B20" t="s">
        <v>352</v>
      </c>
      <c r="C20">
        <f>AVERAGE(1.16,1.36)</f>
        <v>1.26</v>
      </c>
      <c r="D20" t="s">
        <v>751</v>
      </c>
      <c r="E20" t="s">
        <v>786</v>
      </c>
      <c r="F20" t="s">
        <v>791</v>
      </c>
    </row>
    <row r="21" spans="1:6" x14ac:dyDescent="0.35">
      <c r="A21" s="1" t="s">
        <v>109</v>
      </c>
      <c r="B21" t="s">
        <v>353</v>
      </c>
      <c r="C21">
        <v>1.1000000000000001</v>
      </c>
      <c r="D21" t="s">
        <v>748</v>
      </c>
      <c r="E21" t="s">
        <v>786</v>
      </c>
      <c r="F21" t="s">
        <v>791</v>
      </c>
    </row>
    <row r="22" spans="1:6" x14ac:dyDescent="0.35">
      <c r="A22" s="1" t="s">
        <v>168</v>
      </c>
      <c r="B22" t="s">
        <v>354</v>
      </c>
      <c r="C22">
        <v>1.1000000000000001</v>
      </c>
      <c r="D22" t="s">
        <v>749</v>
      </c>
      <c r="E22" t="s">
        <v>786</v>
      </c>
      <c r="F22" t="s">
        <v>791</v>
      </c>
    </row>
    <row r="23" spans="1:6" x14ac:dyDescent="0.35">
      <c r="A23" s="1" t="s">
        <v>117</v>
      </c>
      <c r="B23" t="s">
        <v>355</v>
      </c>
      <c r="C23">
        <f>AVERAGE(1.16,1.36)</f>
        <v>1.26</v>
      </c>
      <c r="D23" t="s">
        <v>751</v>
      </c>
      <c r="E23" t="s">
        <v>786</v>
      </c>
      <c r="F23" t="s">
        <v>791</v>
      </c>
    </row>
    <row r="24" spans="1:6" x14ac:dyDescent="0.35">
      <c r="A24" s="1" t="s">
        <v>118</v>
      </c>
      <c r="B24" t="s">
        <v>356</v>
      </c>
      <c r="C24">
        <f>AVERAGE(1.16,1.36)</f>
        <v>1.26</v>
      </c>
      <c r="D24" t="s">
        <v>751</v>
      </c>
      <c r="E24" t="s">
        <v>786</v>
      </c>
      <c r="F24" t="s">
        <v>791</v>
      </c>
    </row>
    <row r="25" spans="1:6" x14ac:dyDescent="0.35">
      <c r="A25" s="1" t="s">
        <v>96</v>
      </c>
      <c r="B25" t="s">
        <v>357</v>
      </c>
      <c r="C25">
        <f>AVERAGE(1.16,1.36)</f>
        <v>1.26</v>
      </c>
      <c r="D25" t="s">
        <v>751</v>
      </c>
      <c r="E25" t="s">
        <v>786</v>
      </c>
      <c r="F25" t="s">
        <v>791</v>
      </c>
    </row>
    <row r="26" spans="1:6" x14ac:dyDescent="0.35">
      <c r="A26" s="1" t="s">
        <v>119</v>
      </c>
      <c r="B26" t="s">
        <v>358</v>
      </c>
      <c r="C26">
        <f>AVERAGE(1.16,1.36)</f>
        <v>1.26</v>
      </c>
      <c r="D26" t="s">
        <v>751</v>
      </c>
      <c r="E26" t="s">
        <v>786</v>
      </c>
      <c r="F26" t="s">
        <v>791</v>
      </c>
    </row>
    <row r="27" spans="1:6" x14ac:dyDescent="0.35">
      <c r="A27" s="1" t="s">
        <v>250</v>
      </c>
      <c r="B27" t="s">
        <v>359</v>
      </c>
      <c r="C27">
        <f>AVERAGE(1,1.52)</f>
        <v>1.26</v>
      </c>
      <c r="D27" t="s">
        <v>744</v>
      </c>
      <c r="E27" t="s">
        <v>786</v>
      </c>
      <c r="F27" t="s">
        <v>791</v>
      </c>
    </row>
    <row r="28" spans="1:6" x14ac:dyDescent="0.35">
      <c r="A28" s="1" t="s">
        <v>169</v>
      </c>
      <c r="B28" t="s">
        <v>360</v>
      </c>
      <c r="C28">
        <f>AVERAGE(1,1.52)</f>
        <v>1.26</v>
      </c>
      <c r="D28" t="s">
        <v>744</v>
      </c>
      <c r="E28" t="s">
        <v>786</v>
      </c>
      <c r="F28" t="s">
        <v>791</v>
      </c>
    </row>
    <row r="29" spans="1:6" x14ac:dyDescent="0.35">
      <c r="A29" s="1" t="s">
        <v>131</v>
      </c>
      <c r="B29" t="s">
        <v>361</v>
      </c>
      <c r="C29">
        <v>1</v>
      </c>
      <c r="D29" t="s">
        <v>743</v>
      </c>
      <c r="E29" t="s">
        <v>786</v>
      </c>
      <c r="F29" t="s">
        <v>791</v>
      </c>
    </row>
    <row r="30" spans="1:6" x14ac:dyDescent="0.35">
      <c r="A30" s="1" t="s">
        <v>151</v>
      </c>
      <c r="B30" t="s">
        <v>362</v>
      </c>
      <c r="C30">
        <f>AVERAGE(1,1.43)</f>
        <v>1.2149999999999999</v>
      </c>
      <c r="D30" t="s">
        <v>736</v>
      </c>
      <c r="E30" t="s">
        <v>786</v>
      </c>
      <c r="F30" t="s">
        <v>791</v>
      </c>
    </row>
    <row r="31" spans="1:6" x14ac:dyDescent="0.35">
      <c r="A31" s="1" t="s">
        <v>152</v>
      </c>
      <c r="B31" t="s">
        <v>363</v>
      </c>
      <c r="C31">
        <f>AVERAGE(1.11,1.46)</f>
        <v>1.2850000000000001</v>
      </c>
      <c r="D31" t="s">
        <v>737</v>
      </c>
      <c r="E31" t="s">
        <v>786</v>
      </c>
      <c r="F31" t="s">
        <v>791</v>
      </c>
    </row>
    <row r="32" spans="1:6" x14ac:dyDescent="0.35">
      <c r="A32" s="1" t="s">
        <v>153</v>
      </c>
      <c r="B32" t="s">
        <v>364</v>
      </c>
      <c r="C32">
        <f>AVERAGE(1.09,1.65)</f>
        <v>1.37</v>
      </c>
      <c r="D32" t="s">
        <v>738</v>
      </c>
      <c r="E32" t="s">
        <v>786</v>
      </c>
      <c r="F32" t="s">
        <v>791</v>
      </c>
    </row>
    <row r="33" spans="1:6" x14ac:dyDescent="0.35">
      <c r="A33" s="1" t="s">
        <v>211</v>
      </c>
      <c r="B33" t="s">
        <v>365</v>
      </c>
      <c r="C33">
        <v>1.29</v>
      </c>
      <c r="D33" t="s">
        <v>752</v>
      </c>
      <c r="E33" t="s">
        <v>786</v>
      </c>
      <c r="F33" t="s">
        <v>791</v>
      </c>
    </row>
    <row r="34" spans="1:6" x14ac:dyDescent="0.35">
      <c r="A34" s="1" t="s">
        <v>110</v>
      </c>
      <c r="B34" t="s">
        <v>366</v>
      </c>
      <c r="C34">
        <v>1.31</v>
      </c>
      <c r="D34" t="s">
        <v>750</v>
      </c>
      <c r="E34" t="s">
        <v>786</v>
      </c>
      <c r="F34" t="s">
        <v>791</v>
      </c>
    </row>
    <row r="35" spans="1:6" x14ac:dyDescent="0.35">
      <c r="A35" s="1" t="s">
        <v>291</v>
      </c>
      <c r="B35" t="s">
        <v>367</v>
      </c>
      <c r="C35">
        <f>AVERAGE(1.04, 1.11, 1.4,1,1.13,1.3,1.1,1.4,1.2,1.69,1.14,1.61,1.15,1.45,1.16,1.55,1,2.17,1.11,1.46,1.09,1.65,1,1.43,1,1,1,1.52,1.1,2,1.1,1.47,1.12,1.79,1.14,1.1,1.1,1.29,1.1,1.31,1.16,1.36)</f>
        <v>1.2857142857142858</v>
      </c>
      <c r="D35" t="s">
        <v>753</v>
      </c>
      <c r="E35" t="s">
        <v>784</v>
      </c>
      <c r="F35" t="s">
        <v>791</v>
      </c>
    </row>
    <row r="36" spans="1:6" x14ac:dyDescent="0.35">
      <c r="A36" s="1" t="s">
        <v>253</v>
      </c>
      <c r="B36" t="s">
        <v>368</v>
      </c>
      <c r="C36">
        <f>AVERAGE(1.2,1.69)</f>
        <v>1.4449999999999998</v>
      </c>
      <c r="D36" t="s">
        <v>739</v>
      </c>
      <c r="E36" t="s">
        <v>783</v>
      </c>
      <c r="F36" t="s">
        <v>791</v>
      </c>
    </row>
    <row r="37" spans="1:6" x14ac:dyDescent="0.35">
      <c r="A37" s="1" t="s">
        <v>170</v>
      </c>
      <c r="B37" t="s">
        <v>369</v>
      </c>
      <c r="C37">
        <f>AVERAGE(1.2,1.69)</f>
        <v>1.4449999999999998</v>
      </c>
      <c r="D37" t="s">
        <v>739</v>
      </c>
      <c r="E37" t="s">
        <v>783</v>
      </c>
      <c r="F37" t="s">
        <v>791</v>
      </c>
    </row>
    <row r="38" spans="1:6" x14ac:dyDescent="0.35">
      <c r="A38" s="1" t="s">
        <v>212</v>
      </c>
      <c r="B38" t="s">
        <v>370</v>
      </c>
      <c r="C38">
        <f>AVERAGE(1.14,1.61)</f>
        <v>1.375</v>
      </c>
      <c r="D38" t="s">
        <v>740</v>
      </c>
      <c r="E38" t="s">
        <v>783</v>
      </c>
      <c r="F38" t="s">
        <v>791</v>
      </c>
    </row>
    <row r="39" spans="1:6" x14ac:dyDescent="0.35">
      <c r="A39" s="1" t="s">
        <v>213</v>
      </c>
      <c r="B39" t="s">
        <v>371</v>
      </c>
      <c r="C39">
        <f>AVERAGE(1.15,1.45)</f>
        <v>1.2999999999999998</v>
      </c>
      <c r="D39" t="s">
        <v>754</v>
      </c>
      <c r="E39" t="s">
        <v>783</v>
      </c>
      <c r="F39" t="s">
        <v>791</v>
      </c>
    </row>
    <row r="40" spans="1:6" x14ac:dyDescent="0.35">
      <c r="A40" s="1" t="s">
        <v>67</v>
      </c>
      <c r="B40" t="s">
        <v>372</v>
      </c>
      <c r="C40">
        <f>AVERAGE(1.16,1.55,1)</f>
        <v>1.2366666666666666</v>
      </c>
      <c r="D40" t="s">
        <v>741</v>
      </c>
      <c r="E40" t="s">
        <v>783</v>
      </c>
      <c r="F40" t="s">
        <v>791</v>
      </c>
    </row>
    <row r="41" spans="1:6" x14ac:dyDescent="0.35">
      <c r="A41" s="1" t="s">
        <v>231</v>
      </c>
      <c r="B41" t="s">
        <v>373</v>
      </c>
      <c r="C41">
        <v>2.17</v>
      </c>
      <c r="D41" t="s">
        <v>735</v>
      </c>
      <c r="E41" t="s">
        <v>783</v>
      </c>
      <c r="F41" t="s">
        <v>791</v>
      </c>
    </row>
    <row r="42" spans="1:6" x14ac:dyDescent="0.35">
      <c r="A42" s="1" t="s">
        <v>232</v>
      </c>
      <c r="B42" t="s">
        <v>374</v>
      </c>
      <c r="C42">
        <f>AVERAGE(1.2,1.69,1.14,1.61,1.15,1.45,1.16,1.55,1,2.17)</f>
        <v>1.4119999999999999</v>
      </c>
      <c r="D42" t="s">
        <v>755</v>
      </c>
      <c r="E42" t="s">
        <v>783</v>
      </c>
      <c r="F42" t="s">
        <v>791</v>
      </c>
    </row>
    <row r="43" spans="1:6" x14ac:dyDescent="0.35">
      <c r="A43" s="1" t="s">
        <v>2</v>
      </c>
      <c r="B43" t="s">
        <v>375</v>
      </c>
      <c r="C43">
        <f>AVERAGE(1.04, 1.11, 1.4,1,1.13,1.3,1.1,1.4,1.2,1.69,1.14,1.61,1.15,1.45,1.16,1.55,1,2.17,1.11,1.46,1.09,1.65,1,1.43,1,1,1,1.52,1.1,2,1.1,1.47,1.12,1.79,1.14,1.1,1.1,1.29,1.1,1.31,1.16,1.36)</f>
        <v>1.2857142857142858</v>
      </c>
      <c r="D43" t="s">
        <v>753</v>
      </c>
      <c r="E43" t="s">
        <v>784</v>
      </c>
      <c r="F43" t="s">
        <v>791</v>
      </c>
    </row>
    <row r="44" spans="1:6" x14ac:dyDescent="0.35">
      <c r="A44" s="1" t="s">
        <v>275</v>
      </c>
      <c r="B44" t="s">
        <v>375</v>
      </c>
      <c r="C44">
        <f>AVERAGE(1.04, 1.11, 1.4,1,1.13,1.3,1.1,1.4,1.2,1.69,1.14,1.61,1.15,1.45,1.16,1.55,1,2.17,1.11,1.46,1.09,1.65,1,1.43,1,1,1,1.52,1.1,2,1.1,1.47,1.12,1.79,1.14,1.1,1.1,1.29,1.1,1.31,1.16,1.36)</f>
        <v>1.2857142857142858</v>
      </c>
      <c r="D44" t="s">
        <v>753</v>
      </c>
      <c r="E44" t="s">
        <v>784</v>
      </c>
      <c r="F44" t="s">
        <v>791</v>
      </c>
    </row>
    <row r="45" spans="1:6" x14ac:dyDescent="0.35">
      <c r="A45" s="1" t="s">
        <v>230</v>
      </c>
      <c r="B45" t="s">
        <v>376</v>
      </c>
      <c r="C45">
        <f>AVERAGE(1,1.43)</f>
        <v>1.2149999999999999</v>
      </c>
      <c r="D45" t="s">
        <v>736</v>
      </c>
      <c r="E45" t="s">
        <v>786</v>
      </c>
      <c r="F45" t="s">
        <v>791</v>
      </c>
    </row>
    <row r="46" spans="1:6" x14ac:dyDescent="0.35">
      <c r="A46" s="1" t="s">
        <v>252</v>
      </c>
      <c r="B46" t="s">
        <v>377</v>
      </c>
      <c r="C46">
        <f>AVERAGE(1.14,1.61)</f>
        <v>1.375</v>
      </c>
      <c r="D46" t="s">
        <v>742</v>
      </c>
      <c r="E46" t="s">
        <v>786</v>
      </c>
      <c r="F46" t="s">
        <v>791</v>
      </c>
    </row>
    <row r="47" spans="1:6" x14ac:dyDescent="0.35">
      <c r="A47" s="1" t="s">
        <v>254</v>
      </c>
      <c r="B47" t="s">
        <v>378</v>
      </c>
      <c r="C47">
        <f>AVERAGE(1.15,1.45)</f>
        <v>1.2999999999999998</v>
      </c>
      <c r="D47" t="s">
        <v>754</v>
      </c>
      <c r="E47" t="s">
        <v>783</v>
      </c>
      <c r="F47" t="s">
        <v>791</v>
      </c>
    </row>
    <row r="48" spans="1:6" x14ac:dyDescent="0.35">
      <c r="A48" s="1" t="s">
        <v>221</v>
      </c>
      <c r="B48" t="s">
        <v>379</v>
      </c>
      <c r="C48">
        <f>AVERAGE(1.11,1.46)</f>
        <v>1.2850000000000001</v>
      </c>
      <c r="D48" t="s">
        <v>734</v>
      </c>
      <c r="E48" t="s">
        <v>786</v>
      </c>
      <c r="F48" t="s">
        <v>791</v>
      </c>
    </row>
    <row r="49" spans="1:6" x14ac:dyDescent="0.35">
      <c r="A49" s="1" t="s">
        <v>246</v>
      </c>
      <c r="B49" t="s">
        <v>380</v>
      </c>
      <c r="C49">
        <f>AVERAGE(1.1,2)</f>
        <v>1.55</v>
      </c>
      <c r="D49" t="s">
        <v>745</v>
      </c>
      <c r="E49" t="s">
        <v>783</v>
      </c>
      <c r="F49" t="s">
        <v>791</v>
      </c>
    </row>
    <row r="50" spans="1:6" x14ac:dyDescent="0.35">
      <c r="A50" s="1" t="s">
        <v>251</v>
      </c>
      <c r="B50" t="s">
        <v>381</v>
      </c>
      <c r="C50">
        <v>1.1100000000000001</v>
      </c>
      <c r="D50" t="s">
        <v>730</v>
      </c>
      <c r="E50" t="s">
        <v>780</v>
      </c>
      <c r="F50" t="s">
        <v>791</v>
      </c>
    </row>
    <row r="51" spans="1:6" x14ac:dyDescent="0.35">
      <c r="A51" s="1" t="s">
        <v>241</v>
      </c>
      <c r="B51" t="s">
        <v>382</v>
      </c>
      <c r="C51">
        <v>1.31</v>
      </c>
      <c r="D51" t="s">
        <v>750</v>
      </c>
      <c r="E51" t="s">
        <v>786</v>
      </c>
      <c r="F51" t="s">
        <v>791</v>
      </c>
    </row>
    <row r="52" spans="1:6" x14ac:dyDescent="0.35">
      <c r="A52" s="1" t="s">
        <v>244</v>
      </c>
      <c r="B52" t="s">
        <v>383</v>
      </c>
      <c r="C52">
        <f>AVERAGE(1.2,1.69,1.14,1.61,1.15,1.45,1.16,1.55,1,2.17)</f>
        <v>1.4119999999999999</v>
      </c>
      <c r="D52" t="s">
        <v>755</v>
      </c>
      <c r="E52" t="s">
        <v>783</v>
      </c>
      <c r="F52" t="s">
        <v>791</v>
      </c>
    </row>
    <row r="53" spans="1:6" x14ac:dyDescent="0.35">
      <c r="A53" s="1" t="s">
        <v>198</v>
      </c>
      <c r="B53" t="s">
        <v>384</v>
      </c>
      <c r="C53">
        <f>AVERAGE(1.04, 1.11, 1.4,1,1.13,1.3,1.1,1.4,1.2,1.69,1.14,1.61,1.15,1.45,1.16,1.55,1,2.17,1.11,1.46,1.09,1.65,1,1.43,1,1,1,1.52,1.1,2,1.1,1.47,1.12,1.79,1.14,1.1,1.1,1.29,1.1,1.31,1.16,1.36)</f>
        <v>1.2857142857142858</v>
      </c>
      <c r="D53" t="s">
        <v>753</v>
      </c>
      <c r="E53" t="s">
        <v>784</v>
      </c>
      <c r="F53" t="s">
        <v>791</v>
      </c>
    </row>
    <row r="54" spans="1:6" x14ac:dyDescent="0.35">
      <c r="A54" s="1" t="s">
        <v>235</v>
      </c>
      <c r="B54" t="s">
        <v>385</v>
      </c>
      <c r="C54">
        <v>20</v>
      </c>
      <c r="D54" t="s">
        <v>789</v>
      </c>
      <c r="E54" t="s">
        <v>784</v>
      </c>
      <c r="F54" t="s">
        <v>791</v>
      </c>
    </row>
    <row r="55" spans="1:6" x14ac:dyDescent="0.35">
      <c r="A55" s="1" t="s">
        <v>144</v>
      </c>
      <c r="B55" t="s">
        <v>386</v>
      </c>
      <c r="C55">
        <f>AVERAGE(1.04,1.11,1.4,1,1.13,1.3)</f>
        <v>1.1633333333333333</v>
      </c>
      <c r="D55" t="s">
        <v>756</v>
      </c>
      <c r="E55" t="s">
        <v>780</v>
      </c>
      <c r="F55" t="s">
        <v>791</v>
      </c>
    </row>
    <row r="56" spans="1:6" x14ac:dyDescent="0.35">
      <c r="A56" s="1" t="s">
        <v>145</v>
      </c>
      <c r="B56" t="s">
        <v>387</v>
      </c>
      <c r="C56">
        <f>AVERAGE(1.04,1.11,1.4,1,1.13,1.3)</f>
        <v>1.1633333333333333</v>
      </c>
      <c r="D56" t="s">
        <v>756</v>
      </c>
      <c r="E56" t="s">
        <v>780</v>
      </c>
      <c r="F56" t="s">
        <v>791</v>
      </c>
    </row>
    <row r="57" spans="1:6" x14ac:dyDescent="0.35">
      <c r="A57" s="1" t="s">
        <v>25</v>
      </c>
      <c r="B57" t="s">
        <v>388</v>
      </c>
      <c r="C57">
        <f>AVERAGE(1.04,1.11,1.4,1,1.13,1.3)</f>
        <v>1.1633333333333333</v>
      </c>
      <c r="D57" t="s">
        <v>756</v>
      </c>
      <c r="E57" t="s">
        <v>780</v>
      </c>
      <c r="F57" t="s">
        <v>791</v>
      </c>
    </row>
    <row r="58" spans="1:6" x14ac:dyDescent="0.35">
      <c r="A58" s="1" t="s">
        <v>171</v>
      </c>
      <c r="B58" t="s">
        <v>389</v>
      </c>
      <c r="C58">
        <v>1.1100000000000001</v>
      </c>
      <c r="D58" t="s">
        <v>730</v>
      </c>
      <c r="E58" t="s">
        <v>780</v>
      </c>
      <c r="F58" t="s">
        <v>791</v>
      </c>
    </row>
    <row r="59" spans="1:6" x14ac:dyDescent="0.35">
      <c r="A59" s="1" t="s">
        <v>26</v>
      </c>
      <c r="B59" t="s">
        <v>390</v>
      </c>
      <c r="C59">
        <f>AVERAGE(1.04,1.11,1.4,1,1.13,1.3)</f>
        <v>1.1633333333333333</v>
      </c>
      <c r="D59" t="s">
        <v>756</v>
      </c>
      <c r="E59" t="s">
        <v>780</v>
      </c>
      <c r="F59" t="s">
        <v>791</v>
      </c>
    </row>
    <row r="60" spans="1:6" x14ac:dyDescent="0.35">
      <c r="A60" s="1" t="s">
        <v>172</v>
      </c>
      <c r="B60" t="s">
        <v>391</v>
      </c>
      <c r="C60">
        <f>AVERAGE(1.1,2)</f>
        <v>1.55</v>
      </c>
      <c r="D60" t="s">
        <v>745</v>
      </c>
      <c r="E60" t="s">
        <v>783</v>
      </c>
      <c r="F60" t="s">
        <v>791</v>
      </c>
    </row>
    <row r="61" spans="1:6" x14ac:dyDescent="0.35">
      <c r="A61" s="1" t="s">
        <v>61</v>
      </c>
      <c r="B61" t="s">
        <v>392</v>
      </c>
      <c r="C61">
        <f>AVERAGE(1.1,2)</f>
        <v>1.55</v>
      </c>
      <c r="D61" t="s">
        <v>745</v>
      </c>
      <c r="E61" t="s">
        <v>783</v>
      </c>
      <c r="F61" t="s">
        <v>791</v>
      </c>
    </row>
    <row r="62" spans="1:6" x14ac:dyDescent="0.35">
      <c r="A62" s="1" t="s">
        <v>214</v>
      </c>
      <c r="B62" t="s">
        <v>393</v>
      </c>
      <c r="C62">
        <f>AVERAGE(1.2,1.69,1.14,1.61,1.15,1.45,1.16,1.55,1,2.17)</f>
        <v>1.4119999999999999</v>
      </c>
      <c r="D62" t="s">
        <v>755</v>
      </c>
      <c r="E62" t="s">
        <v>783</v>
      </c>
      <c r="F62" t="s">
        <v>791</v>
      </c>
    </row>
    <row r="63" spans="1:6" x14ac:dyDescent="0.35">
      <c r="A63" s="1" t="s">
        <v>154</v>
      </c>
      <c r="B63" t="s">
        <v>394</v>
      </c>
      <c r="C63">
        <f>AVERAGE(1.12,1.79)</f>
        <v>1.4550000000000001</v>
      </c>
      <c r="D63" t="s">
        <v>747</v>
      </c>
      <c r="E63" t="s">
        <v>784</v>
      </c>
      <c r="F63" t="s">
        <v>791</v>
      </c>
    </row>
    <row r="64" spans="1:6" x14ac:dyDescent="0.35">
      <c r="A64" s="1" t="s">
        <v>27</v>
      </c>
      <c r="B64" t="s">
        <v>395</v>
      </c>
      <c r="C64">
        <f>AVERAGE(1.1, 1.47)</f>
        <v>1.2850000000000001</v>
      </c>
      <c r="D64" t="s">
        <v>746</v>
      </c>
      <c r="E64" t="s">
        <v>784</v>
      </c>
      <c r="F64" t="s">
        <v>791</v>
      </c>
    </row>
    <row r="65" spans="1:12" x14ac:dyDescent="0.35">
      <c r="A65" s="1" t="s">
        <v>3</v>
      </c>
      <c r="B65" t="s">
        <v>396</v>
      </c>
      <c r="C65">
        <f>AVERAGE(1.04, 1.11, 1.4,1,1.13,1.3,1.1,1.4,1.2,1.69,1.14,1.61,1.15,1.45,1.16,1.55,1,2.17,1.11,1.46,1.09,1.65,1,1.43,1,1,1,1.52,1.1,2,1.1,1.47,1.12,1.79,1.14,1.1,1.1,1.29,1.1,1.31,1.16,1.36)</f>
        <v>1.2857142857142858</v>
      </c>
      <c r="D65" t="s">
        <v>753</v>
      </c>
      <c r="E65" t="s">
        <v>784</v>
      </c>
      <c r="F65" t="s">
        <v>791</v>
      </c>
      <c r="L65" s="2"/>
    </row>
    <row r="66" spans="1:12" x14ac:dyDescent="0.35">
      <c r="A66" s="1" t="s">
        <v>120</v>
      </c>
      <c r="B66" t="s">
        <v>397</v>
      </c>
      <c r="C66">
        <v>20</v>
      </c>
      <c r="D66" t="s">
        <v>789</v>
      </c>
      <c r="E66" t="s">
        <v>784</v>
      </c>
      <c r="F66" t="s">
        <v>791</v>
      </c>
    </row>
    <row r="67" spans="1:12" x14ac:dyDescent="0.35">
      <c r="A67" s="1" t="s">
        <v>279</v>
      </c>
      <c r="B67" t="s">
        <v>398</v>
      </c>
      <c r="C67">
        <v>20</v>
      </c>
      <c r="D67" t="s">
        <v>789</v>
      </c>
      <c r="E67" t="s">
        <v>784</v>
      </c>
      <c r="F67" t="s">
        <v>791</v>
      </c>
      <c r="L67" s="2"/>
    </row>
    <row r="68" spans="1:12" x14ac:dyDescent="0.35">
      <c r="A68" s="1" t="s">
        <v>310</v>
      </c>
      <c r="B68" t="s">
        <v>399</v>
      </c>
      <c r="C68">
        <v>15.6</v>
      </c>
      <c r="D68" t="s">
        <v>788</v>
      </c>
      <c r="E68" t="s">
        <v>783</v>
      </c>
      <c r="F68" t="s">
        <v>653</v>
      </c>
      <c r="L68" s="2"/>
    </row>
    <row r="69" spans="1:12" x14ac:dyDescent="0.35">
      <c r="A69" s="1" t="s">
        <v>311</v>
      </c>
      <c r="B69" t="s">
        <v>400</v>
      </c>
      <c r="C69">
        <v>20</v>
      </c>
      <c r="D69" t="s">
        <v>789</v>
      </c>
      <c r="E69" t="s">
        <v>784</v>
      </c>
      <c r="F69" t="s">
        <v>791</v>
      </c>
      <c r="L69" s="2"/>
    </row>
    <row r="70" spans="1:12" x14ac:dyDescent="0.35">
      <c r="A70" s="1" t="s">
        <v>273</v>
      </c>
      <c r="B70" t="s">
        <v>651</v>
      </c>
      <c r="C70">
        <f>AVERAGE(1.04, 1.11, 1.4,1,1.13,1.3,1.1,1.4,1.2,1.69,1.14,1.61,1.15,1.45,1.16,1.55,1,2.17,1.11,1.46,1.09,1.65,1,1.43,1,1,1,1.52,1.1,2,1.1,1.47,1.12,1.79,1.14,1.1,1.1,1.29,1.1,1.31,1.16,1.36)</f>
        <v>1.2857142857142858</v>
      </c>
      <c r="D70" t="s">
        <v>753</v>
      </c>
      <c r="E70" t="s">
        <v>784</v>
      </c>
      <c r="F70" t="s">
        <v>791</v>
      </c>
      <c r="L70" s="2"/>
    </row>
    <row r="71" spans="1:12" x14ac:dyDescent="0.35">
      <c r="A71" s="1" t="s">
        <v>222</v>
      </c>
      <c r="B71" t="s">
        <v>401</v>
      </c>
      <c r="C71">
        <f>AVERAGE(1,1.13,1.3)</f>
        <v>1.1433333333333333</v>
      </c>
      <c r="D71" t="s">
        <v>657</v>
      </c>
      <c r="E71" t="s">
        <v>780</v>
      </c>
      <c r="F71" t="s">
        <v>792</v>
      </c>
      <c r="L71" s="2"/>
    </row>
    <row r="72" spans="1:12" x14ac:dyDescent="0.35">
      <c r="A72" s="1" t="s">
        <v>126</v>
      </c>
      <c r="B72" t="s">
        <v>402</v>
      </c>
      <c r="C72">
        <f>AVERAGE(1,1.13,1.3)</f>
        <v>1.1433333333333333</v>
      </c>
      <c r="D72" t="s">
        <v>657</v>
      </c>
      <c r="E72" t="s">
        <v>780</v>
      </c>
      <c r="F72" t="s">
        <v>792</v>
      </c>
    </row>
    <row r="73" spans="1:12" x14ac:dyDescent="0.35">
      <c r="A73" s="1" t="s">
        <v>82</v>
      </c>
      <c r="B73" t="s">
        <v>403</v>
      </c>
      <c r="C73">
        <f>AVERAGE(1,1.13,1.3)</f>
        <v>1.1433333333333333</v>
      </c>
      <c r="D73" t="s">
        <v>657</v>
      </c>
      <c r="E73" t="s">
        <v>780</v>
      </c>
      <c r="F73" t="s">
        <v>792</v>
      </c>
    </row>
    <row r="74" spans="1:12" x14ac:dyDescent="0.35">
      <c r="A74" s="1" t="s">
        <v>97</v>
      </c>
      <c r="B74" t="s">
        <v>404</v>
      </c>
      <c r="C74">
        <f>AVERAGE(1,1.13,1.3)</f>
        <v>1.1433333333333333</v>
      </c>
      <c r="D74" t="s">
        <v>657</v>
      </c>
      <c r="E74" t="s">
        <v>780</v>
      </c>
      <c r="F74" t="s">
        <v>792</v>
      </c>
    </row>
    <row r="75" spans="1:12" x14ac:dyDescent="0.35">
      <c r="A75" s="1" t="s">
        <v>98</v>
      </c>
      <c r="B75" t="s">
        <v>405</v>
      </c>
      <c r="C75">
        <v>1.4</v>
      </c>
      <c r="D75" t="s">
        <v>656</v>
      </c>
      <c r="E75" t="s">
        <v>780</v>
      </c>
      <c r="F75" t="s">
        <v>792</v>
      </c>
    </row>
    <row r="76" spans="1:12" x14ac:dyDescent="0.35">
      <c r="A76" s="1" t="s">
        <v>99</v>
      </c>
      <c r="B76" t="s">
        <v>406</v>
      </c>
      <c r="C76">
        <f>AVERAGE(1,1.13,1.3)</f>
        <v>1.1433333333333333</v>
      </c>
      <c r="D76" t="s">
        <v>657</v>
      </c>
      <c r="E76" t="s">
        <v>780</v>
      </c>
      <c r="F76" t="s">
        <v>792</v>
      </c>
    </row>
    <row r="77" spans="1:12" x14ac:dyDescent="0.35">
      <c r="A77" s="1" t="s">
        <v>263</v>
      </c>
      <c r="B77" t="s">
        <v>407</v>
      </c>
      <c r="C77">
        <v>1.4</v>
      </c>
      <c r="D77" t="s">
        <v>656</v>
      </c>
      <c r="E77" t="s">
        <v>780</v>
      </c>
      <c r="F77" t="s">
        <v>792</v>
      </c>
    </row>
    <row r="78" spans="1:12" x14ac:dyDescent="0.35">
      <c r="A78" s="1" t="s">
        <v>264</v>
      </c>
      <c r="B78" t="s">
        <v>408</v>
      </c>
      <c r="C78">
        <f>AVERAGE(1,1.13,1.3)</f>
        <v>1.1433333333333333</v>
      </c>
      <c r="D78" t="s">
        <v>657</v>
      </c>
      <c r="E78" t="s">
        <v>780</v>
      </c>
      <c r="F78" t="s">
        <v>792</v>
      </c>
    </row>
    <row r="79" spans="1:12" x14ac:dyDescent="0.35">
      <c r="A79" s="1" t="s">
        <v>155</v>
      </c>
      <c r="B79" t="s">
        <v>409</v>
      </c>
      <c r="C79">
        <f>AVERAGE(1.04,1.11,1.4,1,1.13,1.3)</f>
        <v>1.1633333333333333</v>
      </c>
      <c r="D79" t="s">
        <v>756</v>
      </c>
      <c r="E79" t="s">
        <v>780</v>
      </c>
      <c r="F79" t="s">
        <v>791</v>
      </c>
    </row>
    <row r="80" spans="1:12" x14ac:dyDescent="0.35">
      <c r="A80" s="1" t="s">
        <v>15</v>
      </c>
      <c r="B80" t="s">
        <v>410</v>
      </c>
      <c r="C80">
        <f>AVERAGE(1.04,1.11,1.4,1,1.13,1.3)</f>
        <v>1.1633333333333333</v>
      </c>
      <c r="D80" t="s">
        <v>756</v>
      </c>
      <c r="E80" t="s">
        <v>780</v>
      </c>
      <c r="F80" t="s">
        <v>791</v>
      </c>
    </row>
    <row r="81" spans="1:6" x14ac:dyDescent="0.35">
      <c r="A81" s="1" t="s">
        <v>48</v>
      </c>
      <c r="B81" t="s">
        <v>411</v>
      </c>
      <c r="C81">
        <f>AVERAGE(1.04,1.11,1.4,1,1.13,1.3)</f>
        <v>1.1633333333333333</v>
      </c>
      <c r="D81" t="s">
        <v>756</v>
      </c>
      <c r="E81" t="s">
        <v>780</v>
      </c>
      <c r="F81" t="s">
        <v>791</v>
      </c>
    </row>
    <row r="82" spans="1:6" x14ac:dyDescent="0.35">
      <c r="A82" s="1" t="s">
        <v>100</v>
      </c>
      <c r="B82" t="s">
        <v>412</v>
      </c>
      <c r="C82">
        <v>1.1100000000000001</v>
      </c>
      <c r="D82" t="s">
        <v>656</v>
      </c>
      <c r="E82" t="s">
        <v>780</v>
      </c>
      <c r="F82" t="s">
        <v>792</v>
      </c>
    </row>
    <row r="83" spans="1:6" x14ac:dyDescent="0.35">
      <c r="A83" s="1" t="s">
        <v>173</v>
      </c>
      <c r="B83" t="s">
        <v>413</v>
      </c>
      <c r="C83">
        <f>AVERAGE(1,1.13,1.3)</f>
        <v>1.1433333333333333</v>
      </c>
      <c r="D83" t="s">
        <v>657</v>
      </c>
      <c r="E83" t="s">
        <v>780</v>
      </c>
      <c r="F83" t="s">
        <v>792</v>
      </c>
    </row>
    <row r="84" spans="1:6" x14ac:dyDescent="0.35">
      <c r="A84" s="1" t="s">
        <v>156</v>
      </c>
      <c r="B84" t="s">
        <v>414</v>
      </c>
      <c r="C84">
        <f>AVERAGE(1.1,1.4)</f>
        <v>1.25</v>
      </c>
      <c r="D84" t="s">
        <v>658</v>
      </c>
      <c r="E84" t="s">
        <v>783</v>
      </c>
      <c r="F84" t="s">
        <v>792</v>
      </c>
    </row>
    <row r="85" spans="1:6" x14ac:dyDescent="0.35">
      <c r="A85" s="1" t="s">
        <v>174</v>
      </c>
      <c r="B85" t="s">
        <v>415</v>
      </c>
      <c r="C85">
        <f>AVERAGE(1.1,1.4)</f>
        <v>1.25</v>
      </c>
      <c r="D85" t="s">
        <v>658</v>
      </c>
      <c r="E85" t="s">
        <v>783</v>
      </c>
      <c r="F85" t="s">
        <v>792</v>
      </c>
    </row>
    <row r="86" spans="1:6" x14ac:dyDescent="0.35">
      <c r="A86" s="1" t="s">
        <v>103</v>
      </c>
      <c r="B86" t="s">
        <v>416</v>
      </c>
      <c r="C86">
        <f>AVERAGE(1.1,1.4)</f>
        <v>1.25</v>
      </c>
      <c r="D86" t="s">
        <v>658</v>
      </c>
      <c r="E86" t="s">
        <v>783</v>
      </c>
      <c r="F86" t="s">
        <v>792</v>
      </c>
    </row>
    <row r="87" spans="1:6" x14ac:dyDescent="0.35">
      <c r="A87" s="1" t="s">
        <v>175</v>
      </c>
      <c r="B87" t="s">
        <v>417</v>
      </c>
      <c r="C87">
        <f>AVERAGE(1.1,1.4)</f>
        <v>1.25</v>
      </c>
      <c r="D87" t="s">
        <v>658</v>
      </c>
      <c r="E87" t="s">
        <v>783</v>
      </c>
      <c r="F87" t="s">
        <v>792</v>
      </c>
    </row>
    <row r="88" spans="1:6" x14ac:dyDescent="0.35">
      <c r="A88" s="1" t="s">
        <v>29</v>
      </c>
      <c r="B88" t="s">
        <v>418</v>
      </c>
      <c r="C88">
        <f>AVERAGE(1.1,1.4)</f>
        <v>1.25</v>
      </c>
      <c r="D88" t="s">
        <v>658</v>
      </c>
      <c r="E88" t="s">
        <v>783</v>
      </c>
      <c r="F88" t="s">
        <v>792</v>
      </c>
    </row>
    <row r="89" spans="1:6" x14ac:dyDescent="0.35">
      <c r="A89" s="1" t="s">
        <v>69</v>
      </c>
      <c r="B89" t="s">
        <v>419</v>
      </c>
      <c r="C89">
        <f>AVERAGE(1.16, 1.36)</f>
        <v>1.26</v>
      </c>
      <c r="D89" t="s">
        <v>672</v>
      </c>
      <c r="E89" t="s">
        <v>786</v>
      </c>
      <c r="F89" t="s">
        <v>792</v>
      </c>
    </row>
    <row r="90" spans="1:6" x14ac:dyDescent="0.35">
      <c r="A90" s="1" t="s">
        <v>142</v>
      </c>
      <c r="B90" t="s">
        <v>420</v>
      </c>
      <c r="C90">
        <v>1.1000000000000001</v>
      </c>
      <c r="D90" t="s">
        <v>669</v>
      </c>
      <c r="E90" t="s">
        <v>786</v>
      </c>
      <c r="F90" t="s">
        <v>792</v>
      </c>
    </row>
    <row r="91" spans="1:6" x14ac:dyDescent="0.35">
      <c r="A91" s="1" t="s">
        <v>70</v>
      </c>
      <c r="B91" t="s">
        <v>421</v>
      </c>
      <c r="C91">
        <v>1.1000000000000001</v>
      </c>
      <c r="D91" t="s">
        <v>670</v>
      </c>
      <c r="E91" t="s">
        <v>786</v>
      </c>
      <c r="F91" t="s">
        <v>792</v>
      </c>
    </row>
    <row r="92" spans="1:6" x14ac:dyDescent="0.35">
      <c r="A92" s="1" t="s">
        <v>71</v>
      </c>
      <c r="B92" t="s">
        <v>422</v>
      </c>
      <c r="C92">
        <f>AVERAGE(1.16, 1.36)</f>
        <v>1.26</v>
      </c>
      <c r="D92" t="s">
        <v>672</v>
      </c>
      <c r="E92" t="s">
        <v>786</v>
      </c>
      <c r="F92" t="s">
        <v>792</v>
      </c>
    </row>
    <row r="93" spans="1:6" x14ac:dyDescent="0.35">
      <c r="A93" s="1" t="s">
        <v>140</v>
      </c>
      <c r="B93" t="s">
        <v>423</v>
      </c>
      <c r="C93">
        <v>1.26</v>
      </c>
      <c r="D93" t="s">
        <v>672</v>
      </c>
      <c r="E93" t="s">
        <v>786</v>
      </c>
      <c r="F93" t="s">
        <v>792</v>
      </c>
    </row>
    <row r="94" spans="1:6" x14ac:dyDescent="0.35">
      <c r="A94" s="1" t="s">
        <v>83</v>
      </c>
      <c r="B94" t="s">
        <v>424</v>
      </c>
      <c r="C94">
        <f>AVERAGE(1.16, 1.36)</f>
        <v>1.26</v>
      </c>
      <c r="D94" t="s">
        <v>672</v>
      </c>
      <c r="E94" t="s">
        <v>786</v>
      </c>
      <c r="F94" t="s">
        <v>792</v>
      </c>
    </row>
    <row r="95" spans="1:6" x14ac:dyDescent="0.35">
      <c r="A95" s="1" t="s">
        <v>84</v>
      </c>
      <c r="B95" t="s">
        <v>425</v>
      </c>
      <c r="C95">
        <f>AVERAGE(1.16, 1.36)</f>
        <v>1.26</v>
      </c>
      <c r="D95" t="s">
        <v>672</v>
      </c>
      <c r="E95" t="s">
        <v>786</v>
      </c>
      <c r="F95" t="s">
        <v>792</v>
      </c>
    </row>
    <row r="96" spans="1:6" x14ac:dyDescent="0.35">
      <c r="A96" s="1" t="s">
        <v>255</v>
      </c>
      <c r="B96" t="s">
        <v>426</v>
      </c>
      <c r="C96">
        <f>AVERAGE(1,1.52)</f>
        <v>1.26</v>
      </c>
      <c r="D96" t="s">
        <v>666</v>
      </c>
      <c r="E96" t="s">
        <v>786</v>
      </c>
      <c r="F96" t="s">
        <v>792</v>
      </c>
    </row>
    <row r="97" spans="1:6" x14ac:dyDescent="0.35">
      <c r="A97" s="1" t="s">
        <v>206</v>
      </c>
      <c r="B97" t="s">
        <v>427</v>
      </c>
      <c r="C97">
        <f>AVERAGE(1,1.52)</f>
        <v>1.26</v>
      </c>
      <c r="D97" t="s">
        <v>666</v>
      </c>
      <c r="E97" t="s">
        <v>786</v>
      </c>
      <c r="F97" t="s">
        <v>792</v>
      </c>
    </row>
    <row r="98" spans="1:6" x14ac:dyDescent="0.35">
      <c r="A98" s="1" t="s">
        <v>262</v>
      </c>
      <c r="B98" t="s">
        <v>428</v>
      </c>
      <c r="C98">
        <f>AVERAGE(1.2,1.69)</f>
        <v>1.4449999999999998</v>
      </c>
      <c r="D98" t="s">
        <v>659</v>
      </c>
      <c r="E98" t="s">
        <v>783</v>
      </c>
      <c r="F98" t="s">
        <v>792</v>
      </c>
    </row>
    <row r="99" spans="1:6" x14ac:dyDescent="0.35">
      <c r="A99" s="1" t="s">
        <v>127</v>
      </c>
      <c r="B99" t="s">
        <v>429</v>
      </c>
      <c r="C99">
        <f>AVERAGE(1,1.43,1)</f>
        <v>1.1433333333333333</v>
      </c>
      <c r="D99" t="s">
        <v>665</v>
      </c>
      <c r="E99" t="s">
        <v>786</v>
      </c>
      <c r="F99" t="s">
        <v>792</v>
      </c>
    </row>
    <row r="100" spans="1:6" x14ac:dyDescent="0.35">
      <c r="A100" s="1" t="s">
        <v>38</v>
      </c>
      <c r="B100" t="s">
        <v>430</v>
      </c>
      <c r="C100">
        <f>AVERAGE(1.11, 1.46)</f>
        <v>1.2850000000000001</v>
      </c>
      <c r="D100" t="s">
        <v>663</v>
      </c>
      <c r="E100" t="s">
        <v>786</v>
      </c>
      <c r="F100" t="s">
        <v>792</v>
      </c>
    </row>
    <row r="101" spans="1:6" x14ac:dyDescent="0.35">
      <c r="A101" s="1" t="s">
        <v>176</v>
      </c>
      <c r="B101" t="s">
        <v>431</v>
      </c>
      <c r="C101">
        <f>AVERAGE(1.09,1.65)</f>
        <v>1.37</v>
      </c>
      <c r="D101" t="s">
        <v>664</v>
      </c>
      <c r="E101" t="s">
        <v>786</v>
      </c>
      <c r="F101" t="s">
        <v>792</v>
      </c>
    </row>
    <row r="102" spans="1:6" x14ac:dyDescent="0.35">
      <c r="A102" s="1" t="s">
        <v>233</v>
      </c>
      <c r="B102" t="s">
        <v>432</v>
      </c>
      <c r="C102">
        <v>1.29</v>
      </c>
      <c r="D102" t="s">
        <v>752</v>
      </c>
      <c r="E102" t="s">
        <v>784</v>
      </c>
      <c r="F102" t="s">
        <v>791</v>
      </c>
    </row>
    <row r="103" spans="1:6" x14ac:dyDescent="0.35">
      <c r="A103" s="1" t="s">
        <v>190</v>
      </c>
      <c r="B103" t="s">
        <v>433</v>
      </c>
      <c r="C103">
        <v>1.31</v>
      </c>
      <c r="D103" t="s">
        <v>671</v>
      </c>
      <c r="E103" t="s">
        <v>786</v>
      </c>
      <c r="F103" t="s">
        <v>792</v>
      </c>
    </row>
    <row r="104" spans="1:6" x14ac:dyDescent="0.35">
      <c r="A104" s="1" t="s">
        <v>292</v>
      </c>
      <c r="B104" t="s">
        <v>434</v>
      </c>
      <c r="C104">
        <f>AVERAGE(1.04, 1.11, 1.4,1,1.13,1.3,1.1,1.4,1.2,1.69,1.14,1.61,1.15,1.45,1.16,1.55,1,2.17,1.11,1.46,1.09,1.65,1,1.43,1,1,1,1.52,1.1,2,1.1,1.47,1.12,1.79,1.14,1.1,1.1,1.29,1.1,1.31,1.16,1.36)</f>
        <v>1.2857142857142858</v>
      </c>
      <c r="D104" t="s">
        <v>753</v>
      </c>
      <c r="E104" t="s">
        <v>784</v>
      </c>
      <c r="F104" t="s">
        <v>791</v>
      </c>
    </row>
    <row r="105" spans="1:6" x14ac:dyDescent="0.35">
      <c r="A105" s="1" t="s">
        <v>274</v>
      </c>
      <c r="B105" t="s">
        <v>435</v>
      </c>
      <c r="C105">
        <f>AVERAGE(1.2,1.69)</f>
        <v>1.4449999999999998</v>
      </c>
      <c r="D105" t="s">
        <v>659</v>
      </c>
      <c r="E105" t="s">
        <v>783</v>
      </c>
      <c r="F105" t="s">
        <v>792</v>
      </c>
    </row>
    <row r="106" spans="1:6" x14ac:dyDescent="0.35">
      <c r="A106" s="1" t="s">
        <v>242</v>
      </c>
      <c r="B106" t="s">
        <v>436</v>
      </c>
      <c r="C106">
        <v>1.31</v>
      </c>
      <c r="D106" t="s">
        <v>671</v>
      </c>
      <c r="E106" t="s">
        <v>786</v>
      </c>
      <c r="F106" t="s">
        <v>792</v>
      </c>
    </row>
    <row r="107" spans="1:6" x14ac:dyDescent="0.35">
      <c r="A107" s="1" t="s">
        <v>243</v>
      </c>
      <c r="B107" t="s">
        <v>437</v>
      </c>
      <c r="C107">
        <f>AVERAGE(1.2,1.69,1.14,1.61,1.15,1.45,1.16,1.55,1,2.17)</f>
        <v>1.4119999999999999</v>
      </c>
      <c r="D107" t="s">
        <v>755</v>
      </c>
      <c r="E107" t="s">
        <v>783</v>
      </c>
      <c r="F107" t="s">
        <v>791</v>
      </c>
    </row>
    <row r="108" spans="1:6" x14ac:dyDescent="0.35">
      <c r="A108" s="1" t="s">
        <v>132</v>
      </c>
      <c r="B108" t="s">
        <v>438</v>
      </c>
      <c r="C108">
        <f>AVERAGE(1.2,1.69)</f>
        <v>1.4449999999999998</v>
      </c>
      <c r="D108" t="s">
        <v>659</v>
      </c>
      <c r="E108" t="s">
        <v>783</v>
      </c>
      <c r="F108" t="s">
        <v>792</v>
      </c>
    </row>
    <row r="109" spans="1:6" x14ac:dyDescent="0.35">
      <c r="A109" s="1" t="s">
        <v>219</v>
      </c>
      <c r="B109" t="s">
        <v>439</v>
      </c>
      <c r="C109">
        <f>AVERAGE(1.14,1.61)</f>
        <v>1.375</v>
      </c>
      <c r="D109" t="s">
        <v>660</v>
      </c>
      <c r="E109" t="s">
        <v>783</v>
      </c>
      <c r="F109" t="s">
        <v>792</v>
      </c>
    </row>
    <row r="110" spans="1:6" x14ac:dyDescent="0.35">
      <c r="A110" s="1" t="s">
        <v>207</v>
      </c>
      <c r="B110" t="s">
        <v>440</v>
      </c>
      <c r="C110">
        <f>AVERAGE(1.15,1.45)</f>
        <v>1.2999999999999998</v>
      </c>
      <c r="D110" t="s">
        <v>754</v>
      </c>
      <c r="E110" t="s">
        <v>783</v>
      </c>
      <c r="F110" t="s">
        <v>791</v>
      </c>
    </row>
    <row r="111" spans="1:6" x14ac:dyDescent="0.35">
      <c r="A111" s="1" t="s">
        <v>30</v>
      </c>
      <c r="B111" t="s">
        <v>441</v>
      </c>
      <c r="C111">
        <f>AVERAGE(1.16, 1.55, 1)</f>
        <v>1.2366666666666666</v>
      </c>
      <c r="D111" t="s">
        <v>661</v>
      </c>
      <c r="E111" t="s">
        <v>783</v>
      </c>
      <c r="F111" t="s">
        <v>792</v>
      </c>
    </row>
    <row r="112" spans="1:6" x14ac:dyDescent="0.35">
      <c r="A112" s="1" t="s">
        <v>143</v>
      </c>
      <c r="B112" t="s">
        <v>442</v>
      </c>
      <c r="C112">
        <v>2.17</v>
      </c>
      <c r="D112" t="s">
        <v>662</v>
      </c>
      <c r="E112" t="s">
        <v>783</v>
      </c>
      <c r="F112" t="s">
        <v>792</v>
      </c>
    </row>
    <row r="113" spans="1:6" x14ac:dyDescent="0.35">
      <c r="A113" s="1" t="s">
        <v>49</v>
      </c>
      <c r="B113" t="s">
        <v>443</v>
      </c>
      <c r="C113">
        <f>AVERAGE(1.2,1.69,1.14,1.61,1.15,1.45,1.16,1.55,1,2.17)</f>
        <v>1.4119999999999999</v>
      </c>
      <c r="D113" t="s">
        <v>755</v>
      </c>
      <c r="E113" t="s">
        <v>783</v>
      </c>
      <c r="F113" t="s">
        <v>791</v>
      </c>
    </row>
    <row r="114" spans="1:6" x14ac:dyDescent="0.35">
      <c r="A114" s="1" t="s">
        <v>31</v>
      </c>
      <c r="B114" t="s">
        <v>444</v>
      </c>
      <c r="C114">
        <f>AVERAGE(1.2,1.69,1.14,1.61,1.15,1.45,1.16,1.55,1,2.17)</f>
        <v>1.4119999999999999</v>
      </c>
      <c r="D114" t="s">
        <v>755</v>
      </c>
      <c r="E114" t="s">
        <v>783</v>
      </c>
      <c r="F114" t="s">
        <v>791</v>
      </c>
    </row>
    <row r="115" spans="1:6" x14ac:dyDescent="0.35">
      <c r="A115" s="1" t="s">
        <v>234</v>
      </c>
      <c r="B115" t="s">
        <v>445</v>
      </c>
      <c r="C115">
        <f>AVERAGE(1,1.43,1)</f>
        <v>1.1433333333333333</v>
      </c>
      <c r="D115" t="s">
        <v>665</v>
      </c>
      <c r="E115" t="s">
        <v>786</v>
      </c>
      <c r="F115" t="s">
        <v>792</v>
      </c>
    </row>
    <row r="116" spans="1:6" x14ac:dyDescent="0.35">
      <c r="A116" s="1" t="s">
        <v>256</v>
      </c>
      <c r="B116" t="s">
        <v>446</v>
      </c>
      <c r="C116">
        <f>AVERAGE(1.14,1.61)</f>
        <v>1.375</v>
      </c>
      <c r="D116" t="s">
        <v>660</v>
      </c>
      <c r="E116" t="s">
        <v>783</v>
      </c>
      <c r="F116" t="s">
        <v>792</v>
      </c>
    </row>
    <row r="117" spans="1:6" x14ac:dyDescent="0.35">
      <c r="A117" s="1" t="s">
        <v>270</v>
      </c>
      <c r="B117" t="s">
        <v>447</v>
      </c>
      <c r="C117">
        <f>AVERAGE(1.15,1.45)</f>
        <v>1.2999999999999998</v>
      </c>
      <c r="D117" t="s">
        <v>754</v>
      </c>
      <c r="E117" t="s">
        <v>783</v>
      </c>
      <c r="F117" t="s">
        <v>791</v>
      </c>
    </row>
    <row r="118" spans="1:6" x14ac:dyDescent="0.35">
      <c r="A118" s="1" t="s">
        <v>202</v>
      </c>
      <c r="B118" t="s">
        <v>448</v>
      </c>
      <c r="C118">
        <f>AVERAGE(1.11, 1.46)</f>
        <v>1.2850000000000001</v>
      </c>
      <c r="D118" t="s">
        <v>663</v>
      </c>
      <c r="E118" t="s">
        <v>786</v>
      </c>
      <c r="F118" t="s">
        <v>792</v>
      </c>
    </row>
    <row r="119" spans="1:6" x14ac:dyDescent="0.35">
      <c r="A119" s="1" t="s">
        <v>227</v>
      </c>
      <c r="B119" t="s">
        <v>449</v>
      </c>
      <c r="C119">
        <f>AVERAGE(1.1,2)</f>
        <v>1.55</v>
      </c>
      <c r="D119" t="s">
        <v>667</v>
      </c>
      <c r="E119" t="s">
        <v>783</v>
      </c>
      <c r="F119" t="s">
        <v>792</v>
      </c>
    </row>
    <row r="120" spans="1:6" x14ac:dyDescent="0.35">
      <c r="A120" s="1" t="s">
        <v>247</v>
      </c>
      <c r="B120" t="s">
        <v>450</v>
      </c>
      <c r="C120">
        <v>1.1100000000000001</v>
      </c>
      <c r="D120" t="s">
        <v>656</v>
      </c>
      <c r="E120" t="s">
        <v>780</v>
      </c>
      <c r="F120" t="s">
        <v>792</v>
      </c>
    </row>
    <row r="121" spans="1:6" x14ac:dyDescent="0.35">
      <c r="A121" s="1" t="s">
        <v>236</v>
      </c>
      <c r="B121" t="s">
        <v>451</v>
      </c>
      <c r="C121">
        <f xml:space="preserve"> AVERAGE(1.12,1.79)</f>
        <v>1.4550000000000001</v>
      </c>
      <c r="D121" t="s">
        <v>668</v>
      </c>
      <c r="E121" t="s">
        <v>784</v>
      </c>
      <c r="F121" t="s">
        <v>792</v>
      </c>
    </row>
    <row r="122" spans="1:6" x14ac:dyDescent="0.35">
      <c r="A122" s="1" t="s">
        <v>240</v>
      </c>
      <c r="B122" t="s">
        <v>452</v>
      </c>
      <c r="C122">
        <f>AVERAGE(1.16, 1.55, 1)</f>
        <v>1.2366666666666666</v>
      </c>
      <c r="D122" t="s">
        <v>661</v>
      </c>
      <c r="E122" t="s">
        <v>783</v>
      </c>
      <c r="F122" t="s">
        <v>792</v>
      </c>
    </row>
    <row r="123" spans="1:6" x14ac:dyDescent="0.35">
      <c r="A123" s="1" t="s">
        <v>196</v>
      </c>
      <c r="B123" t="s">
        <v>453</v>
      </c>
      <c r="C123">
        <f>AVERAGE(1.04, 1.11, 1.4,1,1.13,1.3,1.1,1.4,1.2,1.69,1.14,1.61,1.15,1.45,1.16,1.55,1,2.17,1.11,1.46,1.09,1.65,1,1.43,1,1,1,1.52,1.1,2,1.1,1.47,1.12,1.79,1.14,1.1,1.1,1.29,1.1,1.31,1.16,1.36)</f>
        <v>1.2857142857142858</v>
      </c>
      <c r="D123" t="s">
        <v>753</v>
      </c>
      <c r="E123" t="s">
        <v>784</v>
      </c>
      <c r="F123" t="s">
        <v>791</v>
      </c>
    </row>
    <row r="124" spans="1:6" x14ac:dyDescent="0.35">
      <c r="A124" s="1" t="s">
        <v>237</v>
      </c>
      <c r="B124" t="s">
        <v>454</v>
      </c>
      <c r="C124">
        <v>20</v>
      </c>
      <c r="D124" t="s">
        <v>789</v>
      </c>
      <c r="E124" t="s">
        <v>784</v>
      </c>
      <c r="F124" t="s">
        <v>791</v>
      </c>
    </row>
    <row r="125" spans="1:6" x14ac:dyDescent="0.35">
      <c r="A125" s="1" t="s">
        <v>52</v>
      </c>
      <c r="B125" t="s">
        <v>455</v>
      </c>
      <c r="C125">
        <f>AVERAGE(1.1,2)</f>
        <v>1.55</v>
      </c>
      <c r="D125" t="s">
        <v>667</v>
      </c>
      <c r="E125" t="s">
        <v>783</v>
      </c>
      <c r="F125" t="s">
        <v>792</v>
      </c>
    </row>
    <row r="126" spans="1:6" x14ac:dyDescent="0.35">
      <c r="A126" s="1" t="s">
        <v>32</v>
      </c>
      <c r="B126" t="s">
        <v>456</v>
      </c>
      <c r="C126">
        <f>AVERAGE(1.1,2)</f>
        <v>1.55</v>
      </c>
      <c r="D126" t="s">
        <v>667</v>
      </c>
      <c r="E126" t="s">
        <v>783</v>
      </c>
      <c r="F126" t="s">
        <v>792</v>
      </c>
    </row>
    <row r="127" spans="1:6" x14ac:dyDescent="0.35">
      <c r="A127" s="1" t="s">
        <v>53</v>
      </c>
      <c r="B127" t="s">
        <v>457</v>
      </c>
      <c r="C127">
        <f>AVERAGE(1.2,1.69,1.14,1.61,1.15,1.45,1.16,1.55,1,2.17)</f>
        <v>1.4119999999999999</v>
      </c>
      <c r="D127" t="s">
        <v>755</v>
      </c>
      <c r="E127" t="s">
        <v>783</v>
      </c>
      <c r="F127" t="s">
        <v>791</v>
      </c>
    </row>
    <row r="128" spans="1:6" x14ac:dyDescent="0.35">
      <c r="A128" s="1" t="s">
        <v>165</v>
      </c>
      <c r="B128" t="s">
        <v>458</v>
      </c>
      <c r="C128">
        <f xml:space="preserve"> AVERAGE(1.12,1.79)</f>
        <v>1.4550000000000001</v>
      </c>
      <c r="D128" t="s">
        <v>668</v>
      </c>
      <c r="E128" t="s">
        <v>784</v>
      </c>
      <c r="F128" t="s">
        <v>792</v>
      </c>
    </row>
    <row r="129" spans="1:6" x14ac:dyDescent="0.35">
      <c r="A129" s="1" t="s">
        <v>16</v>
      </c>
      <c r="B129" t="s">
        <v>459</v>
      </c>
      <c r="C129">
        <f>AVERAGE(1.04, 1.11, 1.4,1,1.13,1.3,1.1,1.4,1.2,1.69,1.14,1.61,1.15,1.45,1.16,1.55,1,2.17,1.11,1.46,1.09,1.65,1,1.43,1,1,1,1.52,1.1,2,1.1,1.47,1.12,1.79,1.14,1.1,1.1,1.29,1.1,1.31,1.16,1.36)</f>
        <v>1.2857142857142858</v>
      </c>
      <c r="D129" t="s">
        <v>753</v>
      </c>
      <c r="E129" t="s">
        <v>784</v>
      </c>
      <c r="F129" t="s">
        <v>791</v>
      </c>
    </row>
    <row r="130" spans="1:6" x14ac:dyDescent="0.35">
      <c r="A130" s="1" t="s">
        <v>64</v>
      </c>
      <c r="B130" t="s">
        <v>460</v>
      </c>
      <c r="C130">
        <v>20</v>
      </c>
      <c r="D130" t="s">
        <v>789</v>
      </c>
      <c r="E130" t="s">
        <v>784</v>
      </c>
      <c r="F130" t="s">
        <v>791</v>
      </c>
    </row>
    <row r="131" spans="1:6" x14ac:dyDescent="0.35">
      <c r="A131" s="1" t="s">
        <v>293</v>
      </c>
      <c r="B131" t="s">
        <v>461</v>
      </c>
      <c r="C131">
        <v>20</v>
      </c>
      <c r="D131" t="s">
        <v>789</v>
      </c>
      <c r="E131" t="s">
        <v>784</v>
      </c>
      <c r="F131" t="s">
        <v>791</v>
      </c>
    </row>
    <row r="132" spans="1:6" x14ac:dyDescent="0.35">
      <c r="A132" s="1" t="s">
        <v>324</v>
      </c>
      <c r="B132" t="s">
        <v>462</v>
      </c>
      <c r="C132">
        <v>15.6</v>
      </c>
      <c r="D132" t="s">
        <v>788</v>
      </c>
      <c r="E132" t="s">
        <v>783</v>
      </c>
      <c r="F132" t="s">
        <v>653</v>
      </c>
    </row>
    <row r="133" spans="1:6" x14ac:dyDescent="0.35">
      <c r="A133" s="1" t="s">
        <v>294</v>
      </c>
      <c r="B133" t="s">
        <v>463</v>
      </c>
      <c r="C133">
        <v>20</v>
      </c>
      <c r="D133" t="s">
        <v>789</v>
      </c>
      <c r="E133" t="s">
        <v>784</v>
      </c>
      <c r="F133" t="s">
        <v>791</v>
      </c>
    </row>
    <row r="134" spans="1:6" x14ac:dyDescent="0.35">
      <c r="A134" s="1" t="s">
        <v>283</v>
      </c>
      <c r="B134" t="s">
        <v>650</v>
      </c>
      <c r="C134">
        <f>AVERAGE(2.48,2.61,1.62,2.17,2.45,3.23,3.23,3.55,3.23,1.95,2.6,2.77,2.91,2.81,3.2,2.92,3.11,2.12,2.55,2.53,2.9,2.9,3.19,2.9,3.78,3.78,3.78,2,2,1.6,1.54,1.92,2.63,3.55,2.4)</f>
        <v>2.7117142857142857</v>
      </c>
      <c r="D134" t="s">
        <v>757</v>
      </c>
      <c r="E134" t="s">
        <v>784</v>
      </c>
      <c r="F134" t="s">
        <v>791</v>
      </c>
    </row>
    <row r="135" spans="1:6" x14ac:dyDescent="0.35">
      <c r="A135" s="1" t="s">
        <v>223</v>
      </c>
      <c r="B135" t="s">
        <v>464</v>
      </c>
      <c r="C135">
        <f>AVERAGE(2.48,2.61,1.62,2.17,2.45,3.23,3.23,3.55,3.23,1.95,2.6,2.77,2.91,2.81,3.2,2.92,3.11,2.12,2.55,2.53,2.9,2.9,3.19,2.9,3.78,3.78,3.78,2,2,1.6,1.54,1.92,2.63,3.55,2.4)</f>
        <v>2.7117142857142857</v>
      </c>
      <c r="D135" t="s">
        <v>757</v>
      </c>
      <c r="E135" t="s">
        <v>784</v>
      </c>
      <c r="F135" t="s">
        <v>791</v>
      </c>
    </row>
    <row r="136" spans="1:6" x14ac:dyDescent="0.35">
      <c r="A136" s="1" t="s">
        <v>238</v>
      </c>
      <c r="B136" t="s">
        <v>465</v>
      </c>
      <c r="C136">
        <f>AVERAGE(1.54,1.92)</f>
        <v>1.73</v>
      </c>
      <c r="D136" t="s">
        <v>758</v>
      </c>
      <c r="E136" t="s">
        <v>786</v>
      </c>
      <c r="F136" t="s">
        <v>791</v>
      </c>
    </row>
    <row r="137" spans="1:6" x14ac:dyDescent="0.35">
      <c r="A137" s="1" t="s">
        <v>248</v>
      </c>
      <c r="B137" t="s">
        <v>466</v>
      </c>
      <c r="C137">
        <f>AVERAGE(2.45,3.23,3.23,3.55,3.23,2.77,2.91,2.81,3.2,2.12,2.55,2.53,2.9,2.9,3.19,2.9,3.78,3.78,3.78)</f>
        <v>3.0426315789473684</v>
      </c>
      <c r="D137" t="s">
        <v>759</v>
      </c>
      <c r="E137" t="s">
        <v>783</v>
      </c>
      <c r="F137" t="s">
        <v>791</v>
      </c>
    </row>
    <row r="138" spans="1:6" x14ac:dyDescent="0.35">
      <c r="A138" s="1" t="s">
        <v>199</v>
      </c>
      <c r="B138" t="s">
        <v>467</v>
      </c>
      <c r="C138">
        <f>AVERAGE(2.48,2.61,1.62,2.17,2.45,3.23,3.23,3.55,3.23,1.95,2.6,2.77,2.91,2.81,3.2,2.92,3.11,2.12,2.55,2.53,2.9,2.9,3.19,2.9,3.78,3.78,3.78,2,2,1.6,1.54,1.92,2.63,3.55,2.4)</f>
        <v>2.7117142857142857</v>
      </c>
      <c r="D138" t="s">
        <v>757</v>
      </c>
      <c r="E138" t="s">
        <v>783</v>
      </c>
      <c r="F138" t="s">
        <v>791</v>
      </c>
    </row>
    <row r="139" spans="1:6" x14ac:dyDescent="0.35">
      <c r="A139" s="1" t="s">
        <v>224</v>
      </c>
      <c r="B139" t="s">
        <v>468</v>
      </c>
      <c r="C139">
        <f>AVERAGE(2.48,2.61,1.62,2.17,2.45,3.23,3.23,3.55,3.23,1.95,2.6,2.77,2.91,2.81,3.2,2.92,3.11,2.12,2.55,2.53,2.9,2.9,3.19,2.9,3.78,3.78,3.78,2,2,1.6,1.54,1.92,2.63,3.55,2.4)</f>
        <v>2.7117142857142857</v>
      </c>
      <c r="D139" t="s">
        <v>757</v>
      </c>
      <c r="E139" t="s">
        <v>784</v>
      </c>
      <c r="F139" t="s">
        <v>791</v>
      </c>
    </row>
    <row r="140" spans="1:6" x14ac:dyDescent="0.35">
      <c r="A140" s="1" t="s">
        <v>245</v>
      </c>
      <c r="B140" t="s">
        <v>469</v>
      </c>
      <c r="C140">
        <f>AVERAGE(1.54,1.92)</f>
        <v>1.73</v>
      </c>
      <c r="D140" t="s">
        <v>758</v>
      </c>
      <c r="E140" t="s">
        <v>786</v>
      </c>
      <c r="F140" t="s">
        <v>791</v>
      </c>
    </row>
    <row r="141" spans="1:6" x14ac:dyDescent="0.35">
      <c r="A141" s="1" t="s">
        <v>249</v>
      </c>
      <c r="B141" t="s">
        <v>470</v>
      </c>
      <c r="C141">
        <f>AVERAGE(2.45,3.23,3.23,3.55,3.23,2.77,2.91,2.81,3.2,2.12,2.55,2.53,2.9,2.9,3.19,2.9,3.78,3.78,3.78)</f>
        <v>3.0426315789473684</v>
      </c>
      <c r="D141" t="s">
        <v>759</v>
      </c>
      <c r="E141" t="s">
        <v>783</v>
      </c>
      <c r="F141" t="s">
        <v>791</v>
      </c>
    </row>
    <row r="142" spans="1:6" x14ac:dyDescent="0.35">
      <c r="A142" s="1" t="s">
        <v>200</v>
      </c>
      <c r="B142" t="s">
        <v>471</v>
      </c>
      <c r="C142">
        <f>AVERAGE(2.48,2.61,1.62,2.17,2.45,3.23,3.23,3.55,3.23,1.95,2.6,2.77,2.91,2.81,3.2,2.92,3.11,2.12,2.55,2.53,2.9,2.9,3.19,2.9,3.78,3.78,3.78,2,2,1.6,1.54,1.92,2.63,3.55,2.4)</f>
        <v>2.7117142857142857</v>
      </c>
      <c r="D142" t="s">
        <v>757</v>
      </c>
      <c r="E142" t="s">
        <v>786</v>
      </c>
      <c r="F142" t="s">
        <v>791</v>
      </c>
    </row>
    <row r="143" spans="1:6" x14ac:dyDescent="0.35">
      <c r="A143" s="1" t="s">
        <v>157</v>
      </c>
      <c r="B143" t="s">
        <v>472</v>
      </c>
      <c r="C143">
        <f>AVERAGE(2.63,3.55)</f>
        <v>3.09</v>
      </c>
      <c r="D143" t="s">
        <v>683</v>
      </c>
      <c r="E143" t="s">
        <v>780</v>
      </c>
      <c r="F143" t="s">
        <v>791</v>
      </c>
    </row>
    <row r="144" spans="1:6" x14ac:dyDescent="0.35">
      <c r="A144" s="1" t="s">
        <v>133</v>
      </c>
      <c r="B144" t="s">
        <v>473</v>
      </c>
      <c r="C144">
        <f>AVERAGE(2.63,3.55)</f>
        <v>3.09</v>
      </c>
      <c r="D144" t="s">
        <v>682</v>
      </c>
      <c r="E144" t="s">
        <v>780</v>
      </c>
      <c r="F144" t="s">
        <v>792</v>
      </c>
    </row>
    <row r="145" spans="1:6" x14ac:dyDescent="0.35">
      <c r="A145" s="1" t="s">
        <v>158</v>
      </c>
      <c r="B145" t="s">
        <v>474</v>
      </c>
      <c r="C145">
        <f>AVERAGE(2.63,3.55)</f>
        <v>3.09</v>
      </c>
      <c r="D145" t="s">
        <v>683</v>
      </c>
      <c r="E145" t="s">
        <v>780</v>
      </c>
      <c r="F145" t="s">
        <v>791</v>
      </c>
    </row>
    <row r="146" spans="1:6" x14ac:dyDescent="0.35">
      <c r="A146" s="1" t="s">
        <v>124</v>
      </c>
      <c r="B146" t="s">
        <v>475</v>
      </c>
      <c r="C146">
        <f>AVERAGE(2.63,3.55)</f>
        <v>3.09</v>
      </c>
      <c r="D146" t="s">
        <v>683</v>
      </c>
      <c r="E146" t="s">
        <v>780</v>
      </c>
      <c r="F146" t="s">
        <v>791</v>
      </c>
    </row>
    <row r="147" spans="1:6" x14ac:dyDescent="0.35">
      <c r="A147" s="1" t="s">
        <v>111</v>
      </c>
      <c r="B147" t="s">
        <v>476</v>
      </c>
      <c r="C147">
        <v>2</v>
      </c>
      <c r="D147" t="s">
        <v>761</v>
      </c>
      <c r="E147" t="s">
        <v>780</v>
      </c>
      <c r="F147" t="s">
        <v>792</v>
      </c>
    </row>
    <row r="148" spans="1:6" x14ac:dyDescent="0.35">
      <c r="A148" s="1" t="s">
        <v>112</v>
      </c>
      <c r="B148" t="s">
        <v>477</v>
      </c>
      <c r="C148">
        <v>2</v>
      </c>
      <c r="D148" t="s">
        <v>760</v>
      </c>
      <c r="E148" t="s">
        <v>780</v>
      </c>
      <c r="F148" t="s">
        <v>791</v>
      </c>
    </row>
    <row r="149" spans="1:6" x14ac:dyDescent="0.35">
      <c r="A149" s="1" t="s">
        <v>195</v>
      </c>
      <c r="B149" t="s">
        <v>478</v>
      </c>
      <c r="C149">
        <f>AVERAGE(2.48,2.61)</f>
        <v>2.5449999999999999</v>
      </c>
      <c r="D149" t="s">
        <v>674</v>
      </c>
      <c r="E149" t="s">
        <v>783</v>
      </c>
      <c r="F149" t="s">
        <v>792</v>
      </c>
    </row>
    <row r="150" spans="1:6" x14ac:dyDescent="0.35">
      <c r="A150" s="1" t="s">
        <v>134</v>
      </c>
      <c r="B150" t="s">
        <v>479</v>
      </c>
      <c r="C150">
        <f>AVERAGE(2.45,3.23,3.23,3.55,3.23,2.77,2.91,2.81,3.2,2.12,2.55,2.53,2.9,2.9,3.19,2.9,3.78,3.78,3.78)</f>
        <v>3.0426315789473684</v>
      </c>
      <c r="D150" t="s">
        <v>759</v>
      </c>
      <c r="E150" t="s">
        <v>783</v>
      </c>
      <c r="F150" t="s">
        <v>791</v>
      </c>
    </row>
    <row r="151" spans="1:6" x14ac:dyDescent="0.35">
      <c r="A151" s="1" t="s">
        <v>215</v>
      </c>
      <c r="B151" t="s">
        <v>480</v>
      </c>
      <c r="C151">
        <f>AVERAGE(1.54,1.92)</f>
        <v>1.73</v>
      </c>
      <c r="D151" t="s">
        <v>758</v>
      </c>
      <c r="E151" t="s">
        <v>786</v>
      </c>
      <c r="F151" t="s">
        <v>791</v>
      </c>
    </row>
    <row r="152" spans="1:6" x14ac:dyDescent="0.35">
      <c r="A152" s="1" t="s">
        <v>226</v>
      </c>
      <c r="B152" t="s">
        <v>481</v>
      </c>
      <c r="C152">
        <f>AVERAGE(2.45,3.23,3.23,3.55,3.23,2.77,2.91,2.81,3.2,2.12,2.55,2.53,2.9,2.9,3.19,2.9,3.78,3.78,3.78)</f>
        <v>3.0426315789473684</v>
      </c>
      <c r="D152" t="s">
        <v>759</v>
      </c>
      <c r="E152" t="s">
        <v>783</v>
      </c>
      <c r="F152" t="s">
        <v>791</v>
      </c>
    </row>
    <row r="153" spans="1:6" x14ac:dyDescent="0.35">
      <c r="A153" s="1" t="s">
        <v>314</v>
      </c>
      <c r="B153" t="s">
        <v>482</v>
      </c>
      <c r="C153">
        <f>AVERAGE(1.54,1.92)</f>
        <v>1.73</v>
      </c>
      <c r="D153" t="s">
        <v>758</v>
      </c>
      <c r="E153" t="s">
        <v>783</v>
      </c>
      <c r="F153" t="s">
        <v>791</v>
      </c>
    </row>
    <row r="154" spans="1:6" x14ac:dyDescent="0.35">
      <c r="A154" s="1" t="s">
        <v>327</v>
      </c>
      <c r="B154" t="s">
        <v>483</v>
      </c>
      <c r="C154">
        <f>AVERAGE(1.54,1.92)</f>
        <v>1.73</v>
      </c>
      <c r="D154" t="s">
        <v>758</v>
      </c>
      <c r="E154" t="s">
        <v>783</v>
      </c>
      <c r="F154" t="s">
        <v>791</v>
      </c>
    </row>
    <row r="155" spans="1:6" x14ac:dyDescent="0.35">
      <c r="A155" s="1" t="s">
        <v>56</v>
      </c>
      <c r="B155" t="s">
        <v>484</v>
      </c>
      <c r="C155">
        <f>AVERAGE(2.48,2.61,1.62,2.17,2.45,3.23,3.23,3.55,3.23,1.95,2.6,2.77,2.91,2.81,3.2,2.92,3.11,2.12,2.55,2.53,2.9,2.9,3.19,2.9,3.78,3.78,3.78,2,2,1.6,1.54,1.92,2.63,3.55,2.4)</f>
        <v>2.7117142857142857</v>
      </c>
      <c r="D155" t="s">
        <v>757</v>
      </c>
      <c r="E155" t="s">
        <v>784</v>
      </c>
      <c r="F155" t="s">
        <v>791</v>
      </c>
    </row>
    <row r="156" spans="1:6" x14ac:dyDescent="0.35">
      <c r="A156" s="1" t="s">
        <v>177</v>
      </c>
      <c r="B156" t="s">
        <v>485</v>
      </c>
      <c r="C156">
        <f>AVERAGE(2.63,3.55)</f>
        <v>3.09</v>
      </c>
      <c r="D156" t="s">
        <v>683</v>
      </c>
      <c r="E156" t="s">
        <v>780</v>
      </c>
      <c r="F156" t="s">
        <v>791</v>
      </c>
    </row>
    <row r="157" spans="1:6" x14ac:dyDescent="0.35">
      <c r="A157" s="1" t="s">
        <v>178</v>
      </c>
      <c r="B157" t="s">
        <v>486</v>
      </c>
      <c r="C157">
        <v>2</v>
      </c>
      <c r="D157" t="s">
        <v>680</v>
      </c>
      <c r="E157" t="s">
        <v>780</v>
      </c>
      <c r="F157" t="s">
        <v>792</v>
      </c>
    </row>
    <row r="158" spans="1:6" x14ac:dyDescent="0.35">
      <c r="A158" s="1" t="s">
        <v>66</v>
      </c>
      <c r="B158" t="s">
        <v>487</v>
      </c>
      <c r="C158">
        <f>AVERAGE(2.45,3.23,3.23,3.55,3.23,2.77,2.91,2.81,3.2,2.12,2.55,2.53,2.9,2.9,3.19,2.9,3.78,3.78,3.78)</f>
        <v>3.0426315789473684</v>
      </c>
      <c r="D158" t="s">
        <v>759</v>
      </c>
      <c r="E158" t="s">
        <v>783</v>
      </c>
      <c r="F158" t="s">
        <v>791</v>
      </c>
    </row>
    <row r="159" spans="1:6" x14ac:dyDescent="0.35">
      <c r="A159" s="1" t="s">
        <v>179</v>
      </c>
      <c r="B159" t="s">
        <v>488</v>
      </c>
      <c r="C159">
        <f>AVERAGE(1.54,1.92)</f>
        <v>1.73</v>
      </c>
      <c r="D159" t="s">
        <v>758</v>
      </c>
      <c r="E159" t="s">
        <v>786</v>
      </c>
      <c r="F159" t="s">
        <v>791</v>
      </c>
    </row>
    <row r="160" spans="1:6" x14ac:dyDescent="0.35">
      <c r="A160" s="1" t="s">
        <v>216</v>
      </c>
      <c r="B160" t="s">
        <v>489</v>
      </c>
      <c r="C160">
        <f>AVERAGE(2.45,3.23,3.23,3.55,3.23,2.77,2.91,2.81,3.2,2.12,2.55,2.53,2.9,2.9,3.19,2.9,3.78,3.78,3.78)</f>
        <v>3.0426315789473684</v>
      </c>
      <c r="D160" t="s">
        <v>759</v>
      </c>
      <c r="E160" t="s">
        <v>783</v>
      </c>
      <c r="F160" t="s">
        <v>791</v>
      </c>
    </row>
    <row r="161" spans="1:6" x14ac:dyDescent="0.35">
      <c r="A161" s="1" t="s">
        <v>316</v>
      </c>
      <c r="B161" t="s">
        <v>490</v>
      </c>
      <c r="C161">
        <f>AVERAGE(1.54,1.92)</f>
        <v>1.73</v>
      </c>
      <c r="D161" t="s">
        <v>758</v>
      </c>
      <c r="E161" t="s">
        <v>783</v>
      </c>
      <c r="F161" t="s">
        <v>791</v>
      </c>
    </row>
    <row r="162" spans="1:6" x14ac:dyDescent="0.35">
      <c r="A162" s="1" t="s">
        <v>328</v>
      </c>
      <c r="B162" t="s">
        <v>491</v>
      </c>
      <c r="C162">
        <f>AVERAGE(1.54,1.92)</f>
        <v>1.73</v>
      </c>
      <c r="D162" t="s">
        <v>758</v>
      </c>
      <c r="E162" t="s">
        <v>783</v>
      </c>
      <c r="F162" t="s">
        <v>791</v>
      </c>
    </row>
    <row r="163" spans="1:6" x14ac:dyDescent="0.35">
      <c r="A163" s="1" t="s">
        <v>104</v>
      </c>
      <c r="B163" t="s">
        <v>492</v>
      </c>
      <c r="C163">
        <f>AVERAGE(2.48,2.61,1.62,2.17,2.45,3.23,3.23,3.55,3.23,1.95,2.6,2.77,2.91,2.81,3.2,2.92,3.11,2.12,2.55,2.53,2.9,2.9,3.19,2.9,3.78,3.78,3.78,2,2,1.6,1.54,1.92,2.63,3.55,2.4)</f>
        <v>2.7117142857142857</v>
      </c>
      <c r="D163" t="s">
        <v>757</v>
      </c>
      <c r="E163" t="s">
        <v>784</v>
      </c>
      <c r="F163" t="s">
        <v>791</v>
      </c>
    </row>
    <row r="164" spans="1:6" x14ac:dyDescent="0.35">
      <c r="A164" s="1" t="s">
        <v>72</v>
      </c>
      <c r="B164" t="s">
        <v>493</v>
      </c>
      <c r="C164">
        <f>AVERAGE(2.63,3.55)</f>
        <v>3.09</v>
      </c>
      <c r="D164" t="s">
        <v>683</v>
      </c>
      <c r="E164" t="s">
        <v>780</v>
      </c>
      <c r="F164" t="s">
        <v>791</v>
      </c>
    </row>
    <row r="165" spans="1:6" x14ac:dyDescent="0.35">
      <c r="A165" s="1" t="s">
        <v>129</v>
      </c>
      <c r="B165" t="s">
        <v>494</v>
      </c>
      <c r="C165">
        <f>AVERAGE(2.63,3.55)</f>
        <v>3.09</v>
      </c>
      <c r="D165" t="s">
        <v>682</v>
      </c>
      <c r="E165" t="s">
        <v>780</v>
      </c>
      <c r="F165" t="s">
        <v>792</v>
      </c>
    </row>
    <row r="166" spans="1:6" x14ac:dyDescent="0.35">
      <c r="A166" s="1" t="s">
        <v>135</v>
      </c>
      <c r="B166" t="s">
        <v>495</v>
      </c>
      <c r="C166">
        <f>AVERAGE(2.63,3.55)</f>
        <v>3.09</v>
      </c>
      <c r="D166" t="s">
        <v>683</v>
      </c>
      <c r="E166" t="s">
        <v>780</v>
      </c>
      <c r="F166" t="s">
        <v>791</v>
      </c>
    </row>
    <row r="167" spans="1:6" x14ac:dyDescent="0.35">
      <c r="A167" s="1" t="s">
        <v>55</v>
      </c>
      <c r="B167" t="s">
        <v>496</v>
      </c>
      <c r="C167">
        <f>AVERAGE(2.63,3.55)</f>
        <v>3.09</v>
      </c>
      <c r="D167" t="s">
        <v>683</v>
      </c>
      <c r="E167" t="s">
        <v>780</v>
      </c>
      <c r="F167" t="s">
        <v>791</v>
      </c>
    </row>
    <row r="168" spans="1:6" x14ac:dyDescent="0.35">
      <c r="A168" s="1" t="s">
        <v>136</v>
      </c>
      <c r="B168" t="s">
        <v>497</v>
      </c>
      <c r="C168">
        <f>AVERAGE(3.23,2.45,3.23)</f>
        <v>2.97</v>
      </c>
      <c r="D168" t="s">
        <v>676</v>
      </c>
      <c r="E168" t="s">
        <v>783</v>
      </c>
      <c r="F168" t="s">
        <v>792</v>
      </c>
    </row>
    <row r="169" spans="1:6" x14ac:dyDescent="0.35">
      <c r="A169" s="1" t="s">
        <v>208</v>
      </c>
      <c r="B169" t="s">
        <v>498</v>
      </c>
      <c r="C169">
        <f>AVERAGE(2.81,2.77,2.91)</f>
        <v>2.83</v>
      </c>
      <c r="D169" t="s">
        <v>678</v>
      </c>
      <c r="E169" t="s">
        <v>783</v>
      </c>
      <c r="F169" t="s">
        <v>792</v>
      </c>
    </row>
    <row r="170" spans="1:6" x14ac:dyDescent="0.35">
      <c r="A170" s="1" t="s">
        <v>180</v>
      </c>
      <c r="B170" t="s">
        <v>499</v>
      </c>
      <c r="C170">
        <f>AVERAGE(2.12,2.55)</f>
        <v>2.335</v>
      </c>
      <c r="D170" t="s">
        <v>762</v>
      </c>
      <c r="E170" t="s">
        <v>783</v>
      </c>
      <c r="F170" t="s">
        <v>791</v>
      </c>
    </row>
    <row r="171" spans="1:6" x14ac:dyDescent="0.35">
      <c r="A171" s="1" t="s">
        <v>33</v>
      </c>
      <c r="B171" t="s">
        <v>500</v>
      </c>
      <c r="C171">
        <f>AVERAGE(2.53, 2.9, 2.9)</f>
        <v>2.7766666666666668</v>
      </c>
      <c r="D171" t="s">
        <v>677</v>
      </c>
      <c r="E171" t="s">
        <v>783</v>
      </c>
      <c r="F171" t="s">
        <v>792</v>
      </c>
    </row>
    <row r="172" spans="1:6" x14ac:dyDescent="0.35">
      <c r="A172" s="1" t="s">
        <v>159</v>
      </c>
      <c r="B172" t="s">
        <v>501</v>
      </c>
      <c r="C172">
        <v>3.78</v>
      </c>
      <c r="D172" t="s">
        <v>679</v>
      </c>
      <c r="E172" t="s">
        <v>783</v>
      </c>
      <c r="F172" t="s">
        <v>792</v>
      </c>
    </row>
    <row r="173" spans="1:6" x14ac:dyDescent="0.35">
      <c r="A173" s="1" t="s">
        <v>39</v>
      </c>
      <c r="B173" t="s">
        <v>502</v>
      </c>
      <c r="C173">
        <f>AVERAGE(2.45,3.23,3.23,3.55,3.23,2.77,2.91,2.81,3.2,2.12,2.55,2.53,2.9,2.9,3.19,2.9,3.78,3.78,3.78)</f>
        <v>3.0426315789473684</v>
      </c>
      <c r="D173" t="s">
        <v>759</v>
      </c>
      <c r="E173" t="s">
        <v>783</v>
      </c>
      <c r="F173" t="s">
        <v>791</v>
      </c>
    </row>
    <row r="174" spans="1:6" x14ac:dyDescent="0.35">
      <c r="A174" s="1" t="s">
        <v>137</v>
      </c>
      <c r="B174" t="s">
        <v>503</v>
      </c>
      <c r="C174">
        <v>2</v>
      </c>
      <c r="D174" t="s">
        <v>680</v>
      </c>
      <c r="E174" t="s">
        <v>780</v>
      </c>
      <c r="F174" t="s">
        <v>792</v>
      </c>
    </row>
    <row r="175" spans="1:6" x14ac:dyDescent="0.35">
      <c r="A175" s="1" t="s">
        <v>160</v>
      </c>
      <c r="B175" t="s">
        <v>504</v>
      </c>
      <c r="C175">
        <v>2</v>
      </c>
      <c r="D175" t="s">
        <v>760</v>
      </c>
      <c r="E175" t="s">
        <v>780</v>
      </c>
      <c r="F175" t="s">
        <v>791</v>
      </c>
    </row>
    <row r="176" spans="1:6" x14ac:dyDescent="0.35">
      <c r="A176" s="1" t="s">
        <v>147</v>
      </c>
      <c r="B176" t="s">
        <v>505</v>
      </c>
      <c r="C176">
        <f>AVERAGE(2.48,2.61)</f>
        <v>2.5449999999999999</v>
      </c>
      <c r="D176" t="s">
        <v>674</v>
      </c>
      <c r="E176" t="s">
        <v>783</v>
      </c>
      <c r="F176" t="s">
        <v>792</v>
      </c>
    </row>
    <row r="177" spans="1:6" x14ac:dyDescent="0.35">
      <c r="A177" s="1" t="s">
        <v>181</v>
      </c>
      <c r="B177" t="s">
        <v>506</v>
      </c>
      <c r="C177">
        <f>AVERAGE(1.54,1.92)</f>
        <v>1.73</v>
      </c>
      <c r="D177" t="s">
        <v>758</v>
      </c>
      <c r="E177" t="s">
        <v>786</v>
      </c>
      <c r="F177" t="s">
        <v>791</v>
      </c>
    </row>
    <row r="178" spans="1:6" x14ac:dyDescent="0.35">
      <c r="A178" s="1" t="s">
        <v>191</v>
      </c>
      <c r="B178" t="s">
        <v>507</v>
      </c>
      <c r="C178">
        <f>AVERAGE(2.45,3.23,3.23,3.55,3.23,2.77,2.91,2.81,3.2,2.12,2.55,2.53,2.9,2.9,3.19,2.9,3.78,3.78,3.78)</f>
        <v>3.0426315789473684</v>
      </c>
      <c r="D178" t="s">
        <v>759</v>
      </c>
      <c r="E178" t="s">
        <v>783</v>
      </c>
      <c r="F178" t="s">
        <v>791</v>
      </c>
    </row>
    <row r="179" spans="1:6" x14ac:dyDescent="0.35">
      <c r="A179" s="1" t="s">
        <v>161</v>
      </c>
      <c r="B179" t="s">
        <v>508</v>
      </c>
      <c r="C179">
        <f>AVERAGE(1.62,2.17)</f>
        <v>1.895</v>
      </c>
      <c r="D179" t="s">
        <v>675</v>
      </c>
      <c r="E179" t="s">
        <v>786</v>
      </c>
      <c r="F179" t="s">
        <v>792</v>
      </c>
    </row>
    <row r="180" spans="1:6" x14ac:dyDescent="0.35">
      <c r="A180" s="1" t="s">
        <v>43</v>
      </c>
      <c r="B180" t="s">
        <v>509</v>
      </c>
      <c r="C180">
        <f>AVERAGE(1.54,1.92)</f>
        <v>1.73</v>
      </c>
      <c r="D180" t="s">
        <v>681</v>
      </c>
      <c r="E180" t="s">
        <v>786</v>
      </c>
      <c r="F180" t="s">
        <v>792</v>
      </c>
    </row>
    <row r="181" spans="1:6" x14ac:dyDescent="0.35">
      <c r="A181" s="1" t="s">
        <v>315</v>
      </c>
      <c r="B181" t="s">
        <v>510</v>
      </c>
      <c r="C181">
        <f>AVERAGE(1.54,1.92)</f>
        <v>1.73</v>
      </c>
      <c r="D181" t="s">
        <v>758</v>
      </c>
      <c r="E181" t="s">
        <v>783</v>
      </c>
      <c r="F181" t="s">
        <v>791</v>
      </c>
    </row>
    <row r="182" spans="1:6" x14ac:dyDescent="0.35">
      <c r="A182" s="1" t="s">
        <v>35</v>
      </c>
      <c r="B182" t="s">
        <v>511</v>
      </c>
      <c r="C182">
        <f>AVERAGE(2.48,2.61,1.62,2.17,2.45,3.23,3.23,3.55,3.23,1.95,2.6,2.77,2.91,2.81,3.2,2.92,3.11,2.12,2.55,2.53,2.9,2.9,3.19,2.9,3.78,3.78,3.78,2,2,1.6,1.54,1.92,2.63,3.55,2.4)</f>
        <v>2.7117142857142857</v>
      </c>
      <c r="D182" t="s">
        <v>757</v>
      </c>
      <c r="E182" t="s">
        <v>784</v>
      </c>
      <c r="F182" t="s">
        <v>791</v>
      </c>
    </row>
    <row r="183" spans="1:6" x14ac:dyDescent="0.35">
      <c r="A183" s="1" t="s">
        <v>225</v>
      </c>
      <c r="B183" t="s">
        <v>512</v>
      </c>
      <c r="C183">
        <f>AVERAGE(2.48,2.61,1.62,2.17,2.45,3.23,3.23,3.55,3.23,1.95,2.6,2.77,2.91,2.81,3.2,2.92,3.11,2.12,2.55,2.53,2.9,2.9,3.19,2.9,3.78,3.78,3.78,2,2,1.6,1.54,1.92,2.63,3.55,2.4)</f>
        <v>2.7117142857142857</v>
      </c>
      <c r="D183" t="s">
        <v>757</v>
      </c>
      <c r="E183" t="s">
        <v>784</v>
      </c>
      <c r="F183" t="s">
        <v>791</v>
      </c>
    </row>
    <row r="184" spans="1:6" x14ac:dyDescent="0.35">
      <c r="A184" s="1" t="s">
        <v>192</v>
      </c>
      <c r="B184" t="s">
        <v>513</v>
      </c>
      <c r="C184">
        <f>AVERAGE(1.54,1.92)</f>
        <v>1.73</v>
      </c>
      <c r="D184" t="s">
        <v>758</v>
      </c>
      <c r="E184" t="s">
        <v>786</v>
      </c>
      <c r="F184" t="s">
        <v>791</v>
      </c>
    </row>
    <row r="185" spans="1:6" x14ac:dyDescent="0.35">
      <c r="A185" s="1" t="s">
        <v>62</v>
      </c>
      <c r="B185" t="s">
        <v>514</v>
      </c>
      <c r="C185">
        <f>AVERAGE(2.45,3.23,3.23,3.55,3.23,2.77,2.91,2.81,3.2,2.12,2.55,2.53,2.9,2.9,3.19,2.9,3.78,3.78,3.78)</f>
        <v>3.0426315789473684</v>
      </c>
      <c r="D185" t="s">
        <v>759</v>
      </c>
      <c r="E185" t="s">
        <v>783</v>
      </c>
      <c r="F185" t="s">
        <v>791</v>
      </c>
    </row>
    <row r="186" spans="1:6" x14ac:dyDescent="0.35">
      <c r="A186" s="1" t="s">
        <v>182</v>
      </c>
      <c r="B186" t="s">
        <v>515</v>
      </c>
      <c r="C186">
        <f>AVERAGE(2.63,3.55)</f>
        <v>3.09</v>
      </c>
      <c r="D186" t="s">
        <v>683</v>
      </c>
      <c r="E186" t="s">
        <v>780</v>
      </c>
      <c r="F186" t="s">
        <v>791</v>
      </c>
    </row>
    <row r="187" spans="1:6" x14ac:dyDescent="0.35">
      <c r="A187" s="1" t="s">
        <v>209</v>
      </c>
      <c r="B187" t="s">
        <v>516</v>
      </c>
      <c r="C187">
        <v>3.78</v>
      </c>
      <c r="D187" t="s">
        <v>763</v>
      </c>
      <c r="E187" t="s">
        <v>783</v>
      </c>
      <c r="F187" t="s">
        <v>791</v>
      </c>
    </row>
    <row r="188" spans="1:6" x14ac:dyDescent="0.35">
      <c r="A188" s="1" t="s">
        <v>36</v>
      </c>
      <c r="B188" t="s">
        <v>517</v>
      </c>
      <c r="C188">
        <f>AVERAGE(2.45,3.23,3.23,3.55,3.23,2.77,2.91,2.81,3.2,2.12,2.55,2.53,2.9,2.9,3.19,2.9,3.78,3.78,3.78)</f>
        <v>3.0426315789473684</v>
      </c>
      <c r="D188" t="s">
        <v>759</v>
      </c>
      <c r="E188" t="s">
        <v>783</v>
      </c>
      <c r="F188" t="s">
        <v>791</v>
      </c>
    </row>
    <row r="189" spans="1:6" x14ac:dyDescent="0.35">
      <c r="A189" s="1" t="s">
        <v>317</v>
      </c>
      <c r="B189" t="s">
        <v>518</v>
      </c>
      <c r="C189">
        <f>AVERAGE(1.54,1.92)</f>
        <v>1.73</v>
      </c>
      <c r="D189" t="s">
        <v>758</v>
      </c>
      <c r="E189" t="s">
        <v>783</v>
      </c>
      <c r="F189" t="s">
        <v>791</v>
      </c>
    </row>
    <row r="190" spans="1:6" x14ac:dyDescent="0.35">
      <c r="A190" s="1" t="s">
        <v>322</v>
      </c>
      <c r="B190" t="s">
        <v>519</v>
      </c>
      <c r="C190">
        <f>AVERAGE(1.54,1.92)</f>
        <v>1.73</v>
      </c>
      <c r="D190" t="s">
        <v>758</v>
      </c>
      <c r="E190" t="s">
        <v>783</v>
      </c>
      <c r="F190" t="s">
        <v>791</v>
      </c>
    </row>
    <row r="191" spans="1:6" x14ac:dyDescent="0.35">
      <c r="A191" s="1" t="s">
        <v>37</v>
      </c>
      <c r="B191" t="s">
        <v>520</v>
      </c>
      <c r="C191">
        <f>AVERAGE(2.48,2.61,1.62,2.17,2.45,3.23,3.23,3.55,3.23,1.95,2.6,2.77,2.91,2.81,3.2,2.92,3.11,2.12,2.55,2.53,2.9,2.9,3.19,2.9,3.78,3.78,3.78,2,2,1.6,1.54,1.92,2.63,3.55,2.4)</f>
        <v>2.7117142857142857</v>
      </c>
      <c r="D191" t="s">
        <v>757</v>
      </c>
      <c r="E191" t="s">
        <v>784</v>
      </c>
      <c r="F191" t="s">
        <v>791</v>
      </c>
    </row>
    <row r="192" spans="1:6" x14ac:dyDescent="0.35">
      <c r="A192" s="1" t="s">
        <v>280</v>
      </c>
      <c r="B192" t="s">
        <v>649</v>
      </c>
      <c r="C192">
        <f>AVERAGE(1.94,3.97,4.1,3.89,2.49,2.62,1.94,4,4,1.5,2,1.6,1.39,1.48,1.45,1.33,1.5,1.39,1)</f>
        <v>2.2942105263157897</v>
      </c>
      <c r="D192" t="s">
        <v>764</v>
      </c>
      <c r="E192" t="s">
        <v>784</v>
      </c>
      <c r="F192" t="s">
        <v>791</v>
      </c>
    </row>
    <row r="193" spans="1:6" x14ac:dyDescent="0.35">
      <c r="A193" s="1" t="s">
        <v>40</v>
      </c>
      <c r="B193" t="s">
        <v>521</v>
      </c>
      <c r="C193">
        <v>1</v>
      </c>
      <c r="D193" t="s">
        <v>787</v>
      </c>
      <c r="E193" t="s">
        <v>784</v>
      </c>
      <c r="F193" t="s">
        <v>653</v>
      </c>
    </row>
    <row r="194" spans="1:6" x14ac:dyDescent="0.35">
      <c r="A194" s="1" t="s">
        <v>121</v>
      </c>
      <c r="B194" t="s">
        <v>522</v>
      </c>
      <c r="C194">
        <v>20</v>
      </c>
      <c r="D194" t="s">
        <v>789</v>
      </c>
      <c r="E194" t="s">
        <v>784</v>
      </c>
      <c r="F194" t="s">
        <v>791</v>
      </c>
    </row>
    <row r="195" spans="1:6" x14ac:dyDescent="0.35">
      <c r="A195" s="1" t="s">
        <v>204</v>
      </c>
      <c r="B195" t="s">
        <v>523</v>
      </c>
      <c r="C195">
        <f>AVERAGE(1.94,3.97,4.1,3.89,2.49,2.62,1.94,4,4,1.5,2,1.6,1.39,1.48,1.45,1.33,1.5,1.39,1)</f>
        <v>2.2942105263157897</v>
      </c>
      <c r="D195" t="s">
        <v>764</v>
      </c>
      <c r="E195" t="s">
        <v>784</v>
      </c>
      <c r="F195" t="s">
        <v>791</v>
      </c>
    </row>
    <row r="196" spans="1:6" x14ac:dyDescent="0.35">
      <c r="A196" s="1" t="s">
        <v>183</v>
      </c>
      <c r="B196" t="s">
        <v>524</v>
      </c>
      <c r="C196">
        <f>AVERAGE(1.94,4,1.5)</f>
        <v>2.48</v>
      </c>
      <c r="D196" t="s">
        <v>686</v>
      </c>
      <c r="E196" t="s">
        <v>780</v>
      </c>
      <c r="F196" t="s">
        <v>792</v>
      </c>
    </row>
    <row r="197" spans="1:6" x14ac:dyDescent="0.35">
      <c r="A197" s="1" t="s">
        <v>184</v>
      </c>
      <c r="B197" t="s">
        <v>525</v>
      </c>
      <c r="C197">
        <f>AVERAGE(1.94,3.97,4.1,2,1.6)</f>
        <v>2.722</v>
      </c>
      <c r="D197" t="s">
        <v>765</v>
      </c>
      <c r="E197" t="s">
        <v>783</v>
      </c>
      <c r="F197" t="s">
        <v>791</v>
      </c>
    </row>
    <row r="198" spans="1:6" x14ac:dyDescent="0.35">
      <c r="A198" s="1" t="s">
        <v>57</v>
      </c>
      <c r="B198" t="s">
        <v>526</v>
      </c>
      <c r="C198">
        <f>AVERAGE(1.94,3.97,4.1,3.89,2.49,2.62,1.94,4,4,1.5,2,1.6,1.39,1.48,1.45,1.33,1.5,1.39,1)</f>
        <v>2.2942105263157897</v>
      </c>
      <c r="D198" t="s">
        <v>764</v>
      </c>
      <c r="E198" t="s">
        <v>784</v>
      </c>
      <c r="F198" t="s">
        <v>791</v>
      </c>
    </row>
    <row r="199" spans="1:6" x14ac:dyDescent="0.35">
      <c r="A199" s="1" t="s">
        <v>75</v>
      </c>
      <c r="B199" t="s">
        <v>527</v>
      </c>
      <c r="C199">
        <v>1.92</v>
      </c>
      <c r="D199" t="s">
        <v>693</v>
      </c>
      <c r="E199" t="s">
        <v>780</v>
      </c>
      <c r="F199" t="s">
        <v>792</v>
      </c>
    </row>
    <row r="200" spans="1:6" x14ac:dyDescent="0.35">
      <c r="A200" s="1" t="s">
        <v>185</v>
      </c>
      <c r="B200" t="s">
        <v>528</v>
      </c>
      <c r="C200">
        <v>1.49</v>
      </c>
      <c r="D200" t="s">
        <v>691</v>
      </c>
      <c r="E200" t="s">
        <v>786</v>
      </c>
      <c r="F200" t="s">
        <v>792</v>
      </c>
    </row>
    <row r="201" spans="1:6" x14ac:dyDescent="0.35">
      <c r="A201" s="1" t="s">
        <v>76</v>
      </c>
      <c r="B201" t="s">
        <v>529</v>
      </c>
      <c r="C201">
        <v>1.92</v>
      </c>
      <c r="D201" t="s">
        <v>768</v>
      </c>
      <c r="E201" t="s">
        <v>780</v>
      </c>
      <c r="F201" t="s">
        <v>791</v>
      </c>
    </row>
    <row r="202" spans="1:6" x14ac:dyDescent="0.35">
      <c r="A202" s="1" t="s">
        <v>186</v>
      </c>
      <c r="B202" t="s">
        <v>530</v>
      </c>
      <c r="C202">
        <v>1.43</v>
      </c>
      <c r="D202" t="s">
        <v>692</v>
      </c>
      <c r="E202" t="s">
        <v>780</v>
      </c>
      <c r="F202" t="s">
        <v>791</v>
      </c>
    </row>
    <row r="203" spans="1:6" x14ac:dyDescent="0.35">
      <c r="A203" s="1" t="s">
        <v>77</v>
      </c>
      <c r="B203" t="s">
        <v>531</v>
      </c>
      <c r="C203">
        <f>AVERAGE(1.49,1.49,1.67,1.49,1.43,1.92,1.75,2.3,1.61)</f>
        <v>1.6833333333333331</v>
      </c>
      <c r="D203" t="s">
        <v>766</v>
      </c>
      <c r="E203" t="s">
        <v>784</v>
      </c>
      <c r="F203" t="s">
        <v>791</v>
      </c>
    </row>
    <row r="204" spans="1:6" x14ac:dyDescent="0.35">
      <c r="A204" s="1" t="s">
        <v>217</v>
      </c>
      <c r="B204" t="s">
        <v>532</v>
      </c>
      <c r="C204">
        <f>AVERAGE(1.94,3.97)</f>
        <v>2.9550000000000001</v>
      </c>
      <c r="D204" t="s">
        <v>684</v>
      </c>
      <c r="E204" t="s">
        <v>783</v>
      </c>
      <c r="F204" t="s">
        <v>792</v>
      </c>
    </row>
    <row r="205" spans="1:6" x14ac:dyDescent="0.35">
      <c r="A205" s="1" t="s">
        <v>295</v>
      </c>
      <c r="B205" t="s">
        <v>533</v>
      </c>
      <c r="C205">
        <f>AVERAGE(1.94,4)</f>
        <v>2.9699999999999998</v>
      </c>
      <c r="D205" t="s">
        <v>685</v>
      </c>
      <c r="E205" t="s">
        <v>780</v>
      </c>
      <c r="F205" t="s">
        <v>792</v>
      </c>
    </row>
    <row r="206" spans="1:6" x14ac:dyDescent="0.35">
      <c r="A206" s="1" t="s">
        <v>319</v>
      </c>
      <c r="B206" t="s">
        <v>534</v>
      </c>
      <c r="C206">
        <f>AVERAGE(1.94,3.97,4.1)</f>
        <v>3.3366666666666664</v>
      </c>
      <c r="D206" t="s">
        <v>767</v>
      </c>
      <c r="E206" t="s">
        <v>783</v>
      </c>
      <c r="F206" t="s">
        <v>791</v>
      </c>
    </row>
    <row r="207" spans="1:6" x14ac:dyDescent="0.35">
      <c r="A207" s="1" t="s">
        <v>296</v>
      </c>
      <c r="B207" t="s">
        <v>535</v>
      </c>
      <c r="C207">
        <f>AVERAGE(2.62,2.49,4)</f>
        <v>3.0366666666666666</v>
      </c>
      <c r="D207" t="s">
        <v>769</v>
      </c>
      <c r="E207" t="s">
        <v>786</v>
      </c>
      <c r="F207" t="s">
        <v>791</v>
      </c>
    </row>
    <row r="208" spans="1:6" x14ac:dyDescent="0.35">
      <c r="A208" s="1" t="s">
        <v>58</v>
      </c>
      <c r="B208" t="s">
        <v>536</v>
      </c>
      <c r="C208">
        <f>AVERAGE(1.94,3.97,4.1,3.89,2.49,2.62,1.94,4,4)</f>
        <v>3.2166666666666668</v>
      </c>
      <c r="D208" t="s">
        <v>770</v>
      </c>
      <c r="E208" t="s">
        <v>784</v>
      </c>
      <c r="F208" t="s">
        <v>791</v>
      </c>
    </row>
    <row r="209" spans="1:6" x14ac:dyDescent="0.35">
      <c r="A209" s="1" t="s">
        <v>193</v>
      </c>
      <c r="B209" t="s">
        <v>537</v>
      </c>
      <c r="C209">
        <v>1.39</v>
      </c>
      <c r="D209" t="s">
        <v>690</v>
      </c>
      <c r="E209" t="s">
        <v>786</v>
      </c>
      <c r="F209" t="s">
        <v>792</v>
      </c>
    </row>
    <row r="210" spans="1:6" x14ac:dyDescent="0.35">
      <c r="A210" s="1" t="s">
        <v>220</v>
      </c>
      <c r="B210" t="s">
        <v>538</v>
      </c>
      <c r="C210">
        <v>2</v>
      </c>
      <c r="D210" t="s">
        <v>688</v>
      </c>
      <c r="E210" t="s">
        <v>783</v>
      </c>
      <c r="F210" t="s">
        <v>792</v>
      </c>
    </row>
    <row r="211" spans="1:6" x14ac:dyDescent="0.35">
      <c r="A211" s="1" t="s">
        <v>28</v>
      </c>
      <c r="B211" t="s">
        <v>539</v>
      </c>
      <c r="C211">
        <v>1.33</v>
      </c>
      <c r="D211" t="s">
        <v>689</v>
      </c>
      <c r="E211" t="s">
        <v>786</v>
      </c>
      <c r="F211" t="s">
        <v>792</v>
      </c>
    </row>
    <row r="212" spans="1:6" x14ac:dyDescent="0.35">
      <c r="A212" s="1" t="s">
        <v>194</v>
      </c>
      <c r="B212" t="s">
        <v>540</v>
      </c>
      <c r="C212">
        <v>1.5</v>
      </c>
      <c r="D212" t="s">
        <v>687</v>
      </c>
      <c r="E212" t="s">
        <v>780</v>
      </c>
      <c r="F212" t="s">
        <v>792</v>
      </c>
    </row>
    <row r="213" spans="1:6" x14ac:dyDescent="0.35">
      <c r="A213" s="1" t="s">
        <v>138</v>
      </c>
      <c r="B213" t="s">
        <v>541</v>
      </c>
      <c r="C213">
        <f>AVERAGE(1.5,2,1.6,1.39,1.48,1.45,1.33,1.5,1.39,1)</f>
        <v>1.464</v>
      </c>
      <c r="D213" t="s">
        <v>771</v>
      </c>
      <c r="E213" t="s">
        <v>784</v>
      </c>
      <c r="F213" t="s">
        <v>791</v>
      </c>
    </row>
    <row r="214" spans="1:6" x14ac:dyDescent="0.35">
      <c r="A214" s="1" t="s">
        <v>59</v>
      </c>
      <c r="B214" t="s">
        <v>542</v>
      </c>
      <c r="C214">
        <v>15.6</v>
      </c>
      <c r="D214" t="s">
        <v>788</v>
      </c>
      <c r="E214" t="s">
        <v>783</v>
      </c>
      <c r="F214" t="s">
        <v>653</v>
      </c>
    </row>
    <row r="215" spans="1:6" x14ac:dyDescent="0.35">
      <c r="A215" s="1" t="s">
        <v>128</v>
      </c>
      <c r="B215" t="s">
        <v>543</v>
      </c>
      <c r="C215">
        <v>20</v>
      </c>
      <c r="D215" t="s">
        <v>789</v>
      </c>
      <c r="E215" t="s">
        <v>784</v>
      </c>
      <c r="F215" t="s">
        <v>791</v>
      </c>
    </row>
    <row r="216" spans="1:6" x14ac:dyDescent="0.35">
      <c r="A216" s="1" t="s">
        <v>113</v>
      </c>
      <c r="B216" t="s">
        <v>544</v>
      </c>
      <c r="C216">
        <v>20</v>
      </c>
      <c r="D216" t="s">
        <v>789</v>
      </c>
      <c r="E216" t="s">
        <v>784</v>
      </c>
      <c r="F216" t="s">
        <v>791</v>
      </c>
    </row>
    <row r="217" spans="1:6" x14ac:dyDescent="0.35">
      <c r="A217" s="1" t="s">
        <v>266</v>
      </c>
      <c r="B217" t="s">
        <v>648</v>
      </c>
      <c r="C217">
        <f>AVERAGE(1.63,2.8,2.8,2.63,3.86,6)</f>
        <v>3.2866666666666666</v>
      </c>
      <c r="D217" t="s">
        <v>697</v>
      </c>
      <c r="E217" t="s">
        <v>648</v>
      </c>
      <c r="F217" t="s">
        <v>791</v>
      </c>
    </row>
    <row r="218" spans="1:6" x14ac:dyDescent="0.35">
      <c r="A218" s="1" t="s">
        <v>4</v>
      </c>
      <c r="B218" t="s">
        <v>545</v>
      </c>
      <c r="C218">
        <f>AVERAGE(2.63,3.86)</f>
        <v>3.2450000000000001</v>
      </c>
      <c r="D218" t="s">
        <v>695</v>
      </c>
      <c r="E218" t="s">
        <v>648</v>
      </c>
      <c r="F218" t="s">
        <v>792</v>
      </c>
    </row>
    <row r="219" spans="1:6" x14ac:dyDescent="0.35">
      <c r="A219" s="1" t="s">
        <v>79</v>
      </c>
      <c r="B219" t="s">
        <v>546</v>
      </c>
      <c r="C219">
        <f>AVERAGE(2.63,3.86)</f>
        <v>3.2450000000000001</v>
      </c>
      <c r="D219" t="s">
        <v>695</v>
      </c>
      <c r="E219" t="s">
        <v>648</v>
      </c>
      <c r="F219" t="s">
        <v>792</v>
      </c>
    </row>
    <row r="220" spans="1:6" x14ac:dyDescent="0.35">
      <c r="A220" s="1" t="s">
        <v>197</v>
      </c>
      <c r="B220" t="s">
        <v>547</v>
      </c>
      <c r="C220">
        <f>AVERAGE(1.63,2.8,2.8)</f>
        <v>2.4099999999999997</v>
      </c>
      <c r="D220" t="s">
        <v>694</v>
      </c>
      <c r="E220" t="s">
        <v>648</v>
      </c>
      <c r="F220" t="s">
        <v>792</v>
      </c>
    </row>
    <row r="221" spans="1:6" x14ac:dyDescent="0.35">
      <c r="A221" s="1" t="s">
        <v>41</v>
      </c>
      <c r="B221" t="s">
        <v>548</v>
      </c>
      <c r="C221">
        <v>6</v>
      </c>
      <c r="D221" t="s">
        <v>696</v>
      </c>
      <c r="E221" t="s">
        <v>648</v>
      </c>
      <c r="F221" t="s">
        <v>792</v>
      </c>
    </row>
    <row r="222" spans="1:6" x14ac:dyDescent="0.35">
      <c r="A222" s="1" t="s">
        <v>17</v>
      </c>
      <c r="B222" t="s">
        <v>549</v>
      </c>
      <c r="C222">
        <f>AVERAGE(2.63,3.86)</f>
        <v>3.2450000000000001</v>
      </c>
      <c r="D222" t="s">
        <v>695</v>
      </c>
      <c r="E222" t="s">
        <v>648</v>
      </c>
      <c r="F222" t="s">
        <v>792</v>
      </c>
    </row>
    <row r="223" spans="1:6" x14ac:dyDescent="0.35">
      <c r="A223" s="1" t="s">
        <v>18</v>
      </c>
      <c r="B223" t="s">
        <v>550</v>
      </c>
      <c r="C223">
        <f>AVERAGE(1.63,2.8,2.8)</f>
        <v>2.4099999999999997</v>
      </c>
      <c r="D223" t="s">
        <v>694</v>
      </c>
      <c r="E223" t="s">
        <v>648</v>
      </c>
      <c r="F223" t="s">
        <v>792</v>
      </c>
    </row>
    <row r="224" spans="1:6" x14ac:dyDescent="0.35">
      <c r="A224" s="1" t="s">
        <v>19</v>
      </c>
      <c r="B224" t="s">
        <v>551</v>
      </c>
      <c r="C224">
        <f>AVERAGE(1.63,2.8,2.8)</f>
        <v>2.4099999999999997</v>
      </c>
      <c r="D224" t="s">
        <v>694</v>
      </c>
      <c r="E224" t="s">
        <v>648</v>
      </c>
      <c r="F224" t="s">
        <v>792</v>
      </c>
    </row>
    <row r="225" spans="1:6" x14ac:dyDescent="0.35">
      <c r="A225" s="1" t="s">
        <v>5</v>
      </c>
      <c r="B225" t="s">
        <v>552</v>
      </c>
      <c r="C225">
        <f>AVERAGE(1.63,2.8,2.8,2.63,3.86,6)</f>
        <v>3.2866666666666666</v>
      </c>
      <c r="D225" t="s">
        <v>697</v>
      </c>
      <c r="E225" t="s">
        <v>648</v>
      </c>
      <c r="F225" t="s">
        <v>791</v>
      </c>
    </row>
    <row r="226" spans="1:6" x14ac:dyDescent="0.35">
      <c r="A226" s="1" t="s">
        <v>281</v>
      </c>
      <c r="B226" t="s">
        <v>648</v>
      </c>
      <c r="C226">
        <f>AVERAGE(1.63,2.8,2.8,2.63,3.86,6)</f>
        <v>3.2866666666666666</v>
      </c>
      <c r="D226" t="s">
        <v>697</v>
      </c>
      <c r="E226" t="s">
        <v>648</v>
      </c>
      <c r="F226" t="s">
        <v>791</v>
      </c>
    </row>
    <row r="227" spans="1:6" x14ac:dyDescent="0.35">
      <c r="A227" s="1" t="s">
        <v>6</v>
      </c>
      <c r="B227" t="s">
        <v>553</v>
      </c>
      <c r="C227">
        <f>AVERAGE(2.63,3.86)</f>
        <v>3.2450000000000001</v>
      </c>
      <c r="D227" t="s">
        <v>695</v>
      </c>
      <c r="E227" t="s">
        <v>648</v>
      </c>
      <c r="F227" t="s">
        <v>792</v>
      </c>
    </row>
    <row r="228" spans="1:6" x14ac:dyDescent="0.35">
      <c r="A228" s="1" t="s">
        <v>12</v>
      </c>
      <c r="B228" t="s">
        <v>554</v>
      </c>
      <c r="C228">
        <f>AVERAGE(2.63,3.86)</f>
        <v>3.2450000000000001</v>
      </c>
      <c r="D228" t="s">
        <v>695</v>
      </c>
      <c r="E228" t="s">
        <v>648</v>
      </c>
      <c r="F228" t="s">
        <v>792</v>
      </c>
    </row>
    <row r="229" spans="1:6" x14ac:dyDescent="0.35">
      <c r="A229" s="1" t="s">
        <v>201</v>
      </c>
      <c r="B229" t="s">
        <v>555</v>
      </c>
      <c r="C229">
        <f>AVERAGE(1.63,2.8,2.8)</f>
        <v>2.4099999999999997</v>
      </c>
      <c r="D229" t="s">
        <v>694</v>
      </c>
      <c r="E229" t="s">
        <v>648</v>
      </c>
      <c r="F229" t="s">
        <v>792</v>
      </c>
    </row>
    <row r="230" spans="1:6" x14ac:dyDescent="0.35">
      <c r="A230" s="1" t="s">
        <v>101</v>
      </c>
      <c r="B230" t="s">
        <v>556</v>
      </c>
      <c r="C230">
        <v>6</v>
      </c>
      <c r="D230" t="s">
        <v>696</v>
      </c>
      <c r="E230" t="s">
        <v>648</v>
      </c>
      <c r="F230" t="s">
        <v>792</v>
      </c>
    </row>
    <row r="231" spans="1:6" x14ac:dyDescent="0.35">
      <c r="A231" s="1" t="s">
        <v>20</v>
      </c>
      <c r="B231" t="s">
        <v>557</v>
      </c>
      <c r="C231">
        <f>AVERAGE(2.63,3.86)</f>
        <v>3.2450000000000001</v>
      </c>
      <c r="D231" t="s">
        <v>695</v>
      </c>
      <c r="E231" t="s">
        <v>648</v>
      </c>
      <c r="F231" t="s">
        <v>792</v>
      </c>
    </row>
    <row r="232" spans="1:6" x14ac:dyDescent="0.35">
      <c r="A232" s="1" t="s">
        <v>130</v>
      </c>
      <c r="B232" t="s">
        <v>558</v>
      </c>
      <c r="C232">
        <f>AVERAGE(1.63,2.8,2.8)</f>
        <v>2.4099999999999997</v>
      </c>
      <c r="D232" t="s">
        <v>694</v>
      </c>
      <c r="E232" t="s">
        <v>648</v>
      </c>
      <c r="F232" t="s">
        <v>792</v>
      </c>
    </row>
    <row r="233" spans="1:6" x14ac:dyDescent="0.35">
      <c r="A233" s="1" t="s">
        <v>21</v>
      </c>
      <c r="B233" t="s">
        <v>559</v>
      </c>
      <c r="C233">
        <f>AVERAGE(1.63,2.8,2.8)</f>
        <v>2.4099999999999997</v>
      </c>
      <c r="D233" t="s">
        <v>694</v>
      </c>
      <c r="E233" t="s">
        <v>648</v>
      </c>
      <c r="F233" t="s">
        <v>792</v>
      </c>
    </row>
    <row r="234" spans="1:6" x14ac:dyDescent="0.35">
      <c r="A234" s="1" t="s">
        <v>7</v>
      </c>
      <c r="B234" t="s">
        <v>560</v>
      </c>
      <c r="C234">
        <f>AVERAGE(1.63,2.8,2.8,2.63,3.86,6)</f>
        <v>3.2866666666666666</v>
      </c>
      <c r="D234" t="s">
        <v>697</v>
      </c>
      <c r="E234" t="s">
        <v>648</v>
      </c>
      <c r="F234" t="s">
        <v>791</v>
      </c>
    </row>
    <row r="235" spans="1:6" x14ac:dyDescent="0.35">
      <c r="A235" s="1" t="s">
        <v>304</v>
      </c>
      <c r="B235" t="s">
        <v>561</v>
      </c>
      <c r="C235">
        <f>AVERAGE(2.63,3.86)</f>
        <v>3.2450000000000001</v>
      </c>
      <c r="D235" t="s">
        <v>695</v>
      </c>
      <c r="E235" t="s">
        <v>648</v>
      </c>
      <c r="F235" t="s">
        <v>792</v>
      </c>
    </row>
    <row r="236" spans="1:6" x14ac:dyDescent="0.35">
      <c r="A236" s="1" t="s">
        <v>305</v>
      </c>
      <c r="B236" t="s">
        <v>562</v>
      </c>
      <c r="C236">
        <f>AVERAGE(2.63,3.86)</f>
        <v>3.2450000000000001</v>
      </c>
      <c r="D236" t="s">
        <v>695</v>
      </c>
      <c r="E236" t="s">
        <v>648</v>
      </c>
      <c r="F236" t="s">
        <v>792</v>
      </c>
    </row>
    <row r="237" spans="1:6" x14ac:dyDescent="0.35">
      <c r="A237" s="1" t="s">
        <v>272</v>
      </c>
      <c r="B237" t="s">
        <v>563</v>
      </c>
      <c r="C237">
        <v>6</v>
      </c>
      <c r="D237" t="s">
        <v>696</v>
      </c>
      <c r="E237" t="s">
        <v>648</v>
      </c>
      <c r="F237" t="s">
        <v>792</v>
      </c>
    </row>
    <row r="238" spans="1:6" x14ac:dyDescent="0.35">
      <c r="A238" s="1" t="s">
        <v>320</v>
      </c>
      <c r="B238" t="s">
        <v>564</v>
      </c>
      <c r="C238">
        <f>AVERAGE(2.63,3.86)</f>
        <v>3.2450000000000001</v>
      </c>
      <c r="D238" t="s">
        <v>695</v>
      </c>
      <c r="E238" t="s">
        <v>648</v>
      </c>
      <c r="F238" t="s">
        <v>792</v>
      </c>
    </row>
    <row r="239" spans="1:6" x14ac:dyDescent="0.35">
      <c r="A239" s="1" t="s">
        <v>278</v>
      </c>
      <c r="B239" t="s">
        <v>565</v>
      </c>
      <c r="C239">
        <f>AVERAGE(1.63,2.8,2.8)</f>
        <v>2.4099999999999997</v>
      </c>
      <c r="D239" t="s">
        <v>694</v>
      </c>
      <c r="E239" t="s">
        <v>648</v>
      </c>
      <c r="F239" t="s">
        <v>792</v>
      </c>
    </row>
    <row r="240" spans="1:6" x14ac:dyDescent="0.35">
      <c r="A240" s="1" t="s">
        <v>257</v>
      </c>
      <c r="B240" t="s">
        <v>566</v>
      </c>
      <c r="C240">
        <f>AVERAGE(1.63,2.8,2.8)</f>
        <v>2.4099999999999997</v>
      </c>
      <c r="D240" t="s">
        <v>694</v>
      </c>
      <c r="E240" t="s">
        <v>648</v>
      </c>
      <c r="F240" t="s">
        <v>792</v>
      </c>
    </row>
    <row r="241" spans="1:6" x14ac:dyDescent="0.35">
      <c r="A241" s="1" t="s">
        <v>258</v>
      </c>
      <c r="B241" t="s">
        <v>567</v>
      </c>
      <c r="C241">
        <f>AVERAGE(1.63,2.8,2.8,2.63,3.86,6)</f>
        <v>3.2866666666666666</v>
      </c>
      <c r="D241" t="s">
        <v>697</v>
      </c>
      <c r="E241" t="s">
        <v>648</v>
      </c>
      <c r="F241" t="s">
        <v>791</v>
      </c>
    </row>
    <row r="242" spans="1:6" x14ac:dyDescent="0.35">
      <c r="A242" s="1" t="s">
        <v>307</v>
      </c>
      <c r="B242" t="s">
        <v>568</v>
      </c>
      <c r="C242">
        <f>AVERAGE(2.63,3.86)</f>
        <v>3.2450000000000001</v>
      </c>
      <c r="D242" t="s">
        <v>695</v>
      </c>
      <c r="E242" t="s">
        <v>648</v>
      </c>
      <c r="F242" t="s">
        <v>792</v>
      </c>
    </row>
    <row r="243" spans="1:6" x14ac:dyDescent="0.35">
      <c r="A243" s="1" t="s">
        <v>308</v>
      </c>
      <c r="B243" t="s">
        <v>569</v>
      </c>
      <c r="C243">
        <f>AVERAGE(2.63,3.86)</f>
        <v>3.2450000000000001</v>
      </c>
      <c r="D243" t="s">
        <v>695</v>
      </c>
      <c r="E243" t="s">
        <v>648</v>
      </c>
      <c r="F243" t="s">
        <v>792</v>
      </c>
    </row>
    <row r="244" spans="1:6" x14ac:dyDescent="0.35">
      <c r="A244" s="1" t="s">
        <v>313</v>
      </c>
      <c r="B244" t="s">
        <v>570</v>
      </c>
      <c r="C244">
        <v>6</v>
      </c>
      <c r="D244" t="s">
        <v>696</v>
      </c>
      <c r="E244" t="s">
        <v>648</v>
      </c>
      <c r="F244" t="s">
        <v>792</v>
      </c>
    </row>
    <row r="245" spans="1:6" x14ac:dyDescent="0.35">
      <c r="A245" s="1" t="s">
        <v>318</v>
      </c>
      <c r="B245" t="s">
        <v>571</v>
      </c>
      <c r="C245">
        <f>AVERAGE(2.63,3.86)</f>
        <v>3.2450000000000001</v>
      </c>
      <c r="D245" t="s">
        <v>695</v>
      </c>
      <c r="E245" t="s">
        <v>648</v>
      </c>
      <c r="F245" t="s">
        <v>792</v>
      </c>
    </row>
    <row r="246" spans="1:6" x14ac:dyDescent="0.35">
      <c r="A246" s="1" t="s">
        <v>309</v>
      </c>
      <c r="B246" t="s">
        <v>572</v>
      </c>
      <c r="C246">
        <f>AVERAGE(1.63,2.8,2.8)</f>
        <v>2.4099999999999997</v>
      </c>
      <c r="D246" t="s">
        <v>694</v>
      </c>
      <c r="E246" t="s">
        <v>648</v>
      </c>
      <c r="F246" t="s">
        <v>792</v>
      </c>
    </row>
    <row r="247" spans="1:6" x14ac:dyDescent="0.35">
      <c r="A247" s="1" t="s">
        <v>302</v>
      </c>
      <c r="B247" t="s">
        <v>573</v>
      </c>
      <c r="C247">
        <f>AVERAGE(1.63,2.8,2.8,2.63,3.86,6)</f>
        <v>3.2866666666666666</v>
      </c>
      <c r="D247" t="s">
        <v>697</v>
      </c>
      <c r="E247" t="s">
        <v>648</v>
      </c>
      <c r="F247" t="s">
        <v>791</v>
      </c>
    </row>
    <row r="248" spans="1:6" x14ac:dyDescent="0.35">
      <c r="A248" s="1" t="s">
        <v>269</v>
      </c>
      <c r="B248" t="s">
        <v>647</v>
      </c>
      <c r="C248">
        <f>AVERAGE(10,10,6,10.6,6,9.1,10.6,2.44,1,1.45,2.34,2.3,1.55,4,1,1.6,1.6,1.3,4)</f>
        <v>4.5726315789473686</v>
      </c>
      <c r="D248" t="s">
        <v>779</v>
      </c>
      <c r="E248" t="s">
        <v>785</v>
      </c>
      <c r="F248" t="s">
        <v>791</v>
      </c>
    </row>
    <row r="249" spans="1:6" x14ac:dyDescent="0.35">
      <c r="A249" s="1" t="s">
        <v>228</v>
      </c>
      <c r="B249" t="s">
        <v>574</v>
      </c>
      <c r="C249">
        <v>10</v>
      </c>
      <c r="D249" t="s">
        <v>698</v>
      </c>
      <c r="E249" t="s">
        <v>785</v>
      </c>
      <c r="F249" t="s">
        <v>792</v>
      </c>
    </row>
    <row r="250" spans="1:6" x14ac:dyDescent="0.35">
      <c r="A250" s="1" t="s">
        <v>54</v>
      </c>
      <c r="B250" t="s">
        <v>575</v>
      </c>
      <c r="C250">
        <v>10</v>
      </c>
      <c r="D250" t="s">
        <v>699</v>
      </c>
      <c r="E250" t="s">
        <v>785</v>
      </c>
      <c r="F250" t="s">
        <v>792</v>
      </c>
    </row>
    <row r="251" spans="1:6" x14ac:dyDescent="0.35">
      <c r="A251" s="1" t="s">
        <v>298</v>
      </c>
      <c r="B251" t="s">
        <v>576</v>
      </c>
      <c r="C251">
        <v>10</v>
      </c>
      <c r="D251" t="s">
        <v>699</v>
      </c>
      <c r="E251" t="s">
        <v>785</v>
      </c>
      <c r="F251" t="s">
        <v>792</v>
      </c>
    </row>
    <row r="252" spans="1:6" x14ac:dyDescent="0.35">
      <c r="A252" s="1" t="s">
        <v>102</v>
      </c>
      <c r="B252" t="s">
        <v>577</v>
      </c>
      <c r="C252">
        <v>10</v>
      </c>
      <c r="D252" t="s">
        <v>698</v>
      </c>
      <c r="E252" t="s">
        <v>785</v>
      </c>
      <c r="F252" t="s">
        <v>792</v>
      </c>
    </row>
    <row r="253" spans="1:6" x14ac:dyDescent="0.35">
      <c r="A253" s="1" t="s">
        <v>114</v>
      </c>
      <c r="B253" t="s">
        <v>578</v>
      </c>
      <c r="C253">
        <v>9.1</v>
      </c>
      <c r="D253" t="s">
        <v>702</v>
      </c>
      <c r="E253" t="s">
        <v>785</v>
      </c>
      <c r="F253" t="s">
        <v>792</v>
      </c>
    </row>
    <row r="254" spans="1:6" x14ac:dyDescent="0.35">
      <c r="A254" s="1" t="s">
        <v>289</v>
      </c>
      <c r="B254" t="s">
        <v>579</v>
      </c>
      <c r="C254">
        <v>9.1</v>
      </c>
      <c r="D254" t="s">
        <v>702</v>
      </c>
      <c r="E254" t="s">
        <v>785</v>
      </c>
      <c r="F254" t="s">
        <v>792</v>
      </c>
    </row>
    <row r="255" spans="1:6" x14ac:dyDescent="0.35">
      <c r="A255" s="1" t="s">
        <v>42</v>
      </c>
      <c r="B255" t="s">
        <v>580</v>
      </c>
      <c r="C255">
        <f>AVERAGE(9.1,10.6)</f>
        <v>9.85</v>
      </c>
      <c r="D255" t="s">
        <v>703</v>
      </c>
      <c r="E255" t="s">
        <v>785</v>
      </c>
      <c r="F255" t="s">
        <v>792</v>
      </c>
    </row>
    <row r="256" spans="1:6" x14ac:dyDescent="0.35">
      <c r="A256" s="1" t="s">
        <v>85</v>
      </c>
      <c r="B256" t="s">
        <v>581</v>
      </c>
      <c r="C256">
        <v>6</v>
      </c>
      <c r="D256" t="s">
        <v>701</v>
      </c>
      <c r="E256" t="s">
        <v>785</v>
      </c>
      <c r="F256" t="s">
        <v>792</v>
      </c>
    </row>
    <row r="257" spans="1:6" x14ac:dyDescent="0.35">
      <c r="A257" s="1" t="s">
        <v>297</v>
      </c>
      <c r="B257" t="s">
        <v>582</v>
      </c>
      <c r="C257">
        <v>6</v>
      </c>
      <c r="D257" t="s">
        <v>701</v>
      </c>
      <c r="E257" t="s">
        <v>785</v>
      </c>
      <c r="F257" t="s">
        <v>792</v>
      </c>
    </row>
    <row r="258" spans="1:6" x14ac:dyDescent="0.35">
      <c r="A258" s="1" t="s">
        <v>44</v>
      </c>
      <c r="B258" t="s">
        <v>583</v>
      </c>
      <c r="C258">
        <v>6</v>
      </c>
      <c r="D258" t="s">
        <v>701</v>
      </c>
      <c r="E258" t="s">
        <v>785</v>
      </c>
      <c r="F258" t="s">
        <v>792</v>
      </c>
    </row>
    <row r="259" spans="1:6" x14ac:dyDescent="0.35">
      <c r="A259" s="1" t="s">
        <v>8</v>
      </c>
      <c r="B259" t="s">
        <v>584</v>
      </c>
      <c r="C259">
        <f>AVERAGE(1,1.45,2.34,2.3)</f>
        <v>1.7725</v>
      </c>
      <c r="D259" t="s">
        <v>705</v>
      </c>
      <c r="E259" t="s">
        <v>782</v>
      </c>
      <c r="F259" t="s">
        <v>792</v>
      </c>
    </row>
    <row r="260" spans="1:6" x14ac:dyDescent="0.35">
      <c r="A260" s="1" t="s">
        <v>259</v>
      </c>
      <c r="B260" t="s">
        <v>585</v>
      </c>
      <c r="C260">
        <f>AVERAGE(1,1.45,2.34,2.3)</f>
        <v>1.7725</v>
      </c>
      <c r="D260" t="s">
        <v>705</v>
      </c>
      <c r="E260" t="s">
        <v>782</v>
      </c>
      <c r="F260" t="s">
        <v>792</v>
      </c>
    </row>
    <row r="261" spans="1:6" x14ac:dyDescent="0.35">
      <c r="A261" s="1" t="s">
        <v>260</v>
      </c>
      <c r="B261" t="s">
        <v>586</v>
      </c>
      <c r="C261">
        <f>AVERAGE(1,1.45,2.34,2.3,1,1.6)</f>
        <v>1.615</v>
      </c>
      <c r="D261" t="s">
        <v>706</v>
      </c>
      <c r="E261" t="s">
        <v>782</v>
      </c>
      <c r="F261" t="s">
        <v>792</v>
      </c>
    </row>
    <row r="262" spans="1:6" x14ac:dyDescent="0.35">
      <c r="A262" s="1" t="s">
        <v>22</v>
      </c>
      <c r="B262" t="s">
        <v>587</v>
      </c>
      <c r="C262">
        <f>AVERAGE(1,1.45,2.34,2.3,1,1.6,1.55,4,1.6)</f>
        <v>1.8711111111111112</v>
      </c>
      <c r="D262" t="s">
        <v>707</v>
      </c>
      <c r="E262" t="s">
        <v>782</v>
      </c>
      <c r="F262" t="s">
        <v>792</v>
      </c>
    </row>
    <row r="263" spans="1:6" x14ac:dyDescent="0.35">
      <c r="A263" s="1" t="s">
        <v>9</v>
      </c>
      <c r="B263" t="s">
        <v>588</v>
      </c>
      <c r="C263">
        <v>1.3</v>
      </c>
      <c r="D263" t="s">
        <v>708</v>
      </c>
      <c r="E263" t="s">
        <v>782</v>
      </c>
      <c r="F263" t="s">
        <v>791</v>
      </c>
    </row>
    <row r="264" spans="1:6" x14ac:dyDescent="0.35">
      <c r="A264" s="1" t="s">
        <v>290</v>
      </c>
      <c r="B264" t="s">
        <v>589</v>
      </c>
      <c r="C264">
        <v>1.3</v>
      </c>
      <c r="D264" t="s">
        <v>709</v>
      </c>
      <c r="E264" t="s">
        <v>782</v>
      </c>
      <c r="F264" t="s">
        <v>792</v>
      </c>
    </row>
    <row r="265" spans="1:6" x14ac:dyDescent="0.35">
      <c r="A265" s="1" t="s">
        <v>13</v>
      </c>
      <c r="B265" t="s">
        <v>590</v>
      </c>
      <c r="C265">
        <f>AVERAGE(1.3,4)</f>
        <v>2.65</v>
      </c>
      <c r="D265" t="s">
        <v>710</v>
      </c>
      <c r="E265" t="s">
        <v>782</v>
      </c>
      <c r="F265" t="s">
        <v>792</v>
      </c>
    </row>
    <row r="266" spans="1:6" x14ac:dyDescent="0.35">
      <c r="A266" s="1" t="s">
        <v>10</v>
      </c>
      <c r="B266" t="s">
        <v>591</v>
      </c>
      <c r="C266">
        <v>2.44</v>
      </c>
      <c r="D266" t="s">
        <v>704</v>
      </c>
      <c r="E266" t="s">
        <v>785</v>
      </c>
      <c r="F266" t="s">
        <v>792</v>
      </c>
    </row>
    <row r="267" spans="1:6" x14ac:dyDescent="0.35">
      <c r="A267" s="1" t="s">
        <v>68</v>
      </c>
      <c r="B267" t="s">
        <v>592</v>
      </c>
      <c r="C267">
        <f>AVERAGE(6,10.6)</f>
        <v>8.3000000000000007</v>
      </c>
      <c r="D267" t="s">
        <v>700</v>
      </c>
      <c r="E267" t="s">
        <v>785</v>
      </c>
      <c r="F267" t="s">
        <v>792</v>
      </c>
    </row>
    <row r="268" spans="1:6" x14ac:dyDescent="0.35">
      <c r="A268" s="1" t="s">
        <v>299</v>
      </c>
      <c r="B268" t="s">
        <v>593</v>
      </c>
      <c r="C268">
        <f>AVERAGE(6,10.6)</f>
        <v>8.3000000000000007</v>
      </c>
      <c r="D268" t="s">
        <v>700</v>
      </c>
      <c r="E268" t="s">
        <v>785</v>
      </c>
      <c r="F268" t="s">
        <v>792</v>
      </c>
    </row>
    <row r="269" spans="1:6" x14ac:dyDescent="0.35">
      <c r="A269" s="1" t="s">
        <v>23</v>
      </c>
      <c r="B269" t="s">
        <v>594</v>
      </c>
      <c r="C269">
        <f>AVERAGE(6,10.6)</f>
        <v>8.3000000000000007</v>
      </c>
      <c r="D269" t="s">
        <v>700</v>
      </c>
      <c r="E269" t="s">
        <v>785</v>
      </c>
      <c r="F269" t="s">
        <v>792</v>
      </c>
    </row>
    <row r="270" spans="1:6" x14ac:dyDescent="0.35">
      <c r="A270" s="1" t="s">
        <v>91</v>
      </c>
      <c r="B270" t="s">
        <v>595</v>
      </c>
      <c r="C270">
        <v>2.44</v>
      </c>
      <c r="D270" t="s">
        <v>704</v>
      </c>
      <c r="E270" t="s">
        <v>785</v>
      </c>
      <c r="F270" t="s">
        <v>792</v>
      </c>
    </row>
    <row r="271" spans="1:6" x14ac:dyDescent="0.35">
      <c r="A271" s="1" t="s">
        <v>326</v>
      </c>
      <c r="B271" t="s">
        <v>596</v>
      </c>
      <c r="C271">
        <v>2.44</v>
      </c>
      <c r="D271" t="s">
        <v>772</v>
      </c>
      <c r="E271" t="s">
        <v>785</v>
      </c>
      <c r="F271" t="s">
        <v>791</v>
      </c>
    </row>
    <row r="272" spans="1:6" x14ac:dyDescent="0.35">
      <c r="A272" s="1" t="s">
        <v>306</v>
      </c>
      <c r="B272" t="s">
        <v>597</v>
      </c>
      <c r="C272">
        <v>2.44</v>
      </c>
      <c r="D272" t="s">
        <v>704</v>
      </c>
      <c r="E272" t="s">
        <v>785</v>
      </c>
      <c r="F272" t="s">
        <v>792</v>
      </c>
    </row>
    <row r="273" spans="1:6" x14ac:dyDescent="0.35">
      <c r="A273" s="1" t="s">
        <v>323</v>
      </c>
      <c r="B273" t="s">
        <v>598</v>
      </c>
      <c r="C273">
        <v>2.44</v>
      </c>
      <c r="D273" t="s">
        <v>772</v>
      </c>
      <c r="E273" t="s">
        <v>785</v>
      </c>
      <c r="F273" t="s">
        <v>791</v>
      </c>
    </row>
    <row r="274" spans="1:6" x14ac:dyDescent="0.35">
      <c r="A274" s="1" t="s">
        <v>282</v>
      </c>
      <c r="B274" t="s">
        <v>599</v>
      </c>
      <c r="C274">
        <v>2.44</v>
      </c>
      <c r="D274" t="s">
        <v>704</v>
      </c>
      <c r="E274" t="s">
        <v>785</v>
      </c>
      <c r="F274" t="s">
        <v>792</v>
      </c>
    </row>
    <row r="275" spans="1:6" x14ac:dyDescent="0.35">
      <c r="A275" s="1" t="s">
        <v>325</v>
      </c>
      <c r="B275" t="s">
        <v>600</v>
      </c>
      <c r="C275">
        <v>2.44</v>
      </c>
      <c r="D275" t="s">
        <v>772</v>
      </c>
      <c r="E275" t="s">
        <v>785</v>
      </c>
      <c r="F275" t="s">
        <v>791</v>
      </c>
    </row>
    <row r="276" spans="1:6" x14ac:dyDescent="0.35">
      <c r="A276" s="1" t="s">
        <v>92</v>
      </c>
      <c r="B276" t="s">
        <v>601</v>
      </c>
      <c r="C276">
        <v>2.44</v>
      </c>
      <c r="D276" t="s">
        <v>704</v>
      </c>
      <c r="E276" t="s">
        <v>785</v>
      </c>
      <c r="F276" t="s">
        <v>792</v>
      </c>
    </row>
    <row r="277" spans="1:6" x14ac:dyDescent="0.35">
      <c r="A277" s="1" t="s">
        <v>60</v>
      </c>
      <c r="B277" t="s">
        <v>602</v>
      </c>
      <c r="C277">
        <f>AVERAGE(1.63,2.8,2.8,2.63,3.86,6,10,10,6,10.6,6,9.1,10.6,2.44,1,1.45,2.34,2.3,1.55,4,1,1.6,1.6,1.3,4)</f>
        <v>4.2639999999999993</v>
      </c>
      <c r="D277" t="s">
        <v>773</v>
      </c>
      <c r="E277" t="s">
        <v>785</v>
      </c>
      <c r="F277" t="s">
        <v>791</v>
      </c>
    </row>
    <row r="278" spans="1:6" x14ac:dyDescent="0.35">
      <c r="A278" s="1" t="s">
        <v>303</v>
      </c>
      <c r="B278" t="s">
        <v>603</v>
      </c>
      <c r="C278">
        <f>AVERAGE(1.63,2.8,2.8,2.63,3.86,6,10,10,6,10.6,6,9.1,10.6,2.44,1,1.45,2.34,2.3,1.55,4,1,1.6,1.6,1.3,4)</f>
        <v>4.2639999999999993</v>
      </c>
      <c r="D278" t="s">
        <v>773</v>
      </c>
      <c r="E278" t="s">
        <v>785</v>
      </c>
      <c r="F278" t="s">
        <v>791</v>
      </c>
    </row>
    <row r="279" spans="1:6" x14ac:dyDescent="0.35">
      <c r="A279" s="1" t="s">
        <v>34</v>
      </c>
      <c r="B279" t="s">
        <v>604</v>
      </c>
      <c r="C279">
        <f>AVERAGE(1.63,2.8,2.8,2.63,3.86,6,10,10,6,10.6,6,9.1,10.6,2.44,1,1.45,2.34,2.3,1.55,4,1,1.6,1.6,1.3,4)</f>
        <v>4.2639999999999993</v>
      </c>
      <c r="D279" t="s">
        <v>773</v>
      </c>
      <c r="E279" t="s">
        <v>785</v>
      </c>
      <c r="F279" t="s">
        <v>791</v>
      </c>
    </row>
    <row r="280" spans="1:6" x14ac:dyDescent="0.35">
      <c r="A280" s="1" t="s">
        <v>122</v>
      </c>
      <c r="B280" t="s">
        <v>605</v>
      </c>
      <c r="C280">
        <f t="shared" ref="C280:C287" si="0">AVERAGE(1.63,2.8,2.8,2.63,3.86,6,10,10,6,10.6,6,9.1,10.6,2.44,1,1.45,2.34,2.3,1.55,4,1,1.6,1.6,1.3,4)</f>
        <v>4.2639999999999993</v>
      </c>
      <c r="D280" t="s">
        <v>773</v>
      </c>
      <c r="E280" t="s">
        <v>781</v>
      </c>
      <c r="F280" t="s">
        <v>791</v>
      </c>
    </row>
    <row r="281" spans="1:6" x14ac:dyDescent="0.35">
      <c r="A281" s="1" t="s">
        <v>312</v>
      </c>
      <c r="B281" t="s">
        <v>606</v>
      </c>
      <c r="C281">
        <f t="shared" si="0"/>
        <v>4.2639999999999993</v>
      </c>
      <c r="D281" t="s">
        <v>773</v>
      </c>
      <c r="E281" t="s">
        <v>781</v>
      </c>
      <c r="F281" t="s">
        <v>791</v>
      </c>
    </row>
    <row r="282" spans="1:6" x14ac:dyDescent="0.35">
      <c r="A282" s="1" t="s">
        <v>93</v>
      </c>
      <c r="B282" t="s">
        <v>607</v>
      </c>
      <c r="C282">
        <f t="shared" si="0"/>
        <v>4.2639999999999993</v>
      </c>
      <c r="D282" t="s">
        <v>773</v>
      </c>
      <c r="E282" t="s">
        <v>781</v>
      </c>
      <c r="F282" t="s">
        <v>791</v>
      </c>
    </row>
    <row r="283" spans="1:6" x14ac:dyDescent="0.35">
      <c r="A283" s="1" t="s">
        <v>141</v>
      </c>
      <c r="B283" t="s">
        <v>608</v>
      </c>
      <c r="C283">
        <f t="shared" si="0"/>
        <v>4.2639999999999993</v>
      </c>
      <c r="D283" t="s">
        <v>773</v>
      </c>
      <c r="E283" t="s">
        <v>781</v>
      </c>
      <c r="F283" t="s">
        <v>791</v>
      </c>
    </row>
    <row r="284" spans="1:6" x14ac:dyDescent="0.35">
      <c r="A284" s="1" t="s">
        <v>321</v>
      </c>
      <c r="B284" t="s">
        <v>609</v>
      </c>
      <c r="C284">
        <f t="shared" si="0"/>
        <v>4.2639999999999993</v>
      </c>
      <c r="D284" t="s">
        <v>773</v>
      </c>
      <c r="E284" t="s">
        <v>781</v>
      </c>
      <c r="F284" t="s">
        <v>791</v>
      </c>
    </row>
    <row r="285" spans="1:6" x14ac:dyDescent="0.35">
      <c r="A285" s="1" t="s">
        <v>123</v>
      </c>
      <c r="B285" t="s">
        <v>610</v>
      </c>
      <c r="C285">
        <f t="shared" si="0"/>
        <v>4.2639999999999993</v>
      </c>
      <c r="D285" t="s">
        <v>773</v>
      </c>
      <c r="E285" t="s">
        <v>781</v>
      </c>
      <c r="F285" t="s">
        <v>791</v>
      </c>
    </row>
    <row r="286" spans="1:6" x14ac:dyDescent="0.35">
      <c r="A286" s="1" t="s">
        <v>210</v>
      </c>
      <c r="B286" t="s">
        <v>611</v>
      </c>
      <c r="C286">
        <f t="shared" si="0"/>
        <v>4.2639999999999993</v>
      </c>
      <c r="D286" t="s">
        <v>773</v>
      </c>
      <c r="E286" t="s">
        <v>781</v>
      </c>
      <c r="F286" t="s">
        <v>791</v>
      </c>
    </row>
    <row r="287" spans="1:6" x14ac:dyDescent="0.35">
      <c r="A287" s="1" t="s">
        <v>162</v>
      </c>
      <c r="B287" t="s">
        <v>612</v>
      </c>
      <c r="C287">
        <f t="shared" si="0"/>
        <v>4.2639999999999993</v>
      </c>
      <c r="D287" t="s">
        <v>773</v>
      </c>
      <c r="E287" t="s">
        <v>781</v>
      </c>
      <c r="F287" t="s">
        <v>791</v>
      </c>
    </row>
    <row r="288" spans="1:6" x14ac:dyDescent="0.35">
      <c r="A288" s="1" t="s">
        <v>288</v>
      </c>
      <c r="B288" t="s">
        <v>646</v>
      </c>
      <c r="C288">
        <v>1</v>
      </c>
      <c r="D288" t="s">
        <v>787</v>
      </c>
      <c r="E288" t="s">
        <v>784</v>
      </c>
      <c r="F288" t="s">
        <v>653</v>
      </c>
    </row>
    <row r="289" spans="1:6" x14ac:dyDescent="0.35">
      <c r="A289" s="1" t="s">
        <v>276</v>
      </c>
      <c r="B289" t="s">
        <v>652</v>
      </c>
      <c r="C289">
        <v>1</v>
      </c>
      <c r="D289" t="s">
        <v>787</v>
      </c>
      <c r="E289" t="s">
        <v>784</v>
      </c>
      <c r="F289" t="s">
        <v>653</v>
      </c>
    </row>
    <row r="290" spans="1:6" x14ac:dyDescent="0.35">
      <c r="A290" s="1" t="s">
        <v>286</v>
      </c>
      <c r="B290" t="s">
        <v>653</v>
      </c>
      <c r="C290">
        <v>1</v>
      </c>
      <c r="D290" t="s">
        <v>787</v>
      </c>
      <c r="E290" t="s">
        <v>784</v>
      </c>
      <c r="F290" t="s">
        <v>653</v>
      </c>
    </row>
    <row r="291" spans="1:6" x14ac:dyDescent="0.35">
      <c r="A291" s="1" t="s">
        <v>287</v>
      </c>
      <c r="B291" t="s">
        <v>646</v>
      </c>
      <c r="C291">
        <v>1</v>
      </c>
      <c r="D291" t="s">
        <v>787</v>
      </c>
      <c r="E291" t="s">
        <v>784</v>
      </c>
      <c r="F291" t="s">
        <v>653</v>
      </c>
    </row>
    <row r="292" spans="1:6" x14ac:dyDescent="0.35">
      <c r="A292" s="1" t="s">
        <v>267</v>
      </c>
      <c r="B292" t="s">
        <v>654</v>
      </c>
      <c r="C292" t="s">
        <v>711</v>
      </c>
    </row>
    <row r="293" spans="1:6" x14ac:dyDescent="0.35">
      <c r="A293" s="1" t="s">
        <v>261</v>
      </c>
      <c r="B293" t="s">
        <v>623</v>
      </c>
      <c r="C293">
        <v>20</v>
      </c>
      <c r="D293" t="s">
        <v>789</v>
      </c>
      <c r="E293" t="s">
        <v>784</v>
      </c>
      <c r="F293" t="s">
        <v>791</v>
      </c>
    </row>
    <row r="294" spans="1:6" x14ac:dyDescent="0.35">
      <c r="A294" s="1" t="s">
        <v>86</v>
      </c>
      <c r="B294" t="s">
        <v>613</v>
      </c>
      <c r="C294">
        <f>AVERAGE(1.2,1.92)</f>
        <v>1.56</v>
      </c>
      <c r="D294" t="s">
        <v>712</v>
      </c>
      <c r="E294" t="s">
        <v>780</v>
      </c>
      <c r="F294" t="s">
        <v>792</v>
      </c>
    </row>
    <row r="295" spans="1:6" x14ac:dyDescent="0.35">
      <c r="A295" s="1" t="s">
        <v>87</v>
      </c>
      <c r="B295" t="s">
        <v>614</v>
      </c>
      <c r="C295">
        <f>AVERAGE(1.22,0.8, 1.22)</f>
        <v>1.08</v>
      </c>
      <c r="D295" t="s">
        <v>714</v>
      </c>
      <c r="E295" t="s">
        <v>786</v>
      </c>
      <c r="F295" t="s">
        <v>792</v>
      </c>
    </row>
    <row r="296" spans="1:6" x14ac:dyDescent="0.35">
      <c r="A296" s="1" t="s">
        <v>88</v>
      </c>
      <c r="B296" t="s">
        <v>615</v>
      </c>
      <c r="C296">
        <v>1.07</v>
      </c>
      <c r="D296" t="s">
        <v>713</v>
      </c>
      <c r="E296" t="s">
        <v>786</v>
      </c>
      <c r="F296" t="s">
        <v>791</v>
      </c>
    </row>
    <row r="297" spans="1:6" x14ac:dyDescent="0.35">
      <c r="A297" s="1" t="s">
        <v>14</v>
      </c>
      <c r="B297" t="s">
        <v>616</v>
      </c>
      <c r="C297">
        <v>1.44</v>
      </c>
      <c r="D297" t="s">
        <v>715</v>
      </c>
      <c r="E297" t="s">
        <v>786</v>
      </c>
      <c r="F297" t="s">
        <v>792</v>
      </c>
    </row>
    <row r="298" spans="1:6" x14ac:dyDescent="0.35">
      <c r="A298" s="1" t="s">
        <v>105</v>
      </c>
      <c r="B298" t="s">
        <v>617</v>
      </c>
      <c r="C298">
        <v>1.46</v>
      </c>
      <c r="D298" t="s">
        <v>716</v>
      </c>
      <c r="E298" t="s">
        <v>786</v>
      </c>
      <c r="F298" t="s">
        <v>792</v>
      </c>
    </row>
    <row r="299" spans="1:6" x14ac:dyDescent="0.35">
      <c r="A299" s="1" t="s">
        <v>45</v>
      </c>
      <c r="B299" t="s">
        <v>618</v>
      </c>
      <c r="C299">
        <v>1.63</v>
      </c>
      <c r="D299" t="s">
        <v>720</v>
      </c>
      <c r="E299" t="s">
        <v>786</v>
      </c>
      <c r="F299" t="s">
        <v>792</v>
      </c>
    </row>
    <row r="300" spans="1:6" x14ac:dyDescent="0.35">
      <c r="A300" s="1" t="s">
        <v>163</v>
      </c>
      <c r="B300" t="s">
        <v>619</v>
      </c>
      <c r="C300">
        <v>2.0299999999999998</v>
      </c>
      <c r="D300" t="s">
        <v>721</v>
      </c>
      <c r="E300" t="s">
        <v>780</v>
      </c>
      <c r="F300" t="s">
        <v>792</v>
      </c>
    </row>
    <row r="301" spans="1:6" x14ac:dyDescent="0.35">
      <c r="A301" s="1" t="s">
        <v>300</v>
      </c>
      <c r="B301" t="s">
        <v>620</v>
      </c>
      <c r="C301">
        <v>15.6</v>
      </c>
      <c r="D301" t="s">
        <v>788</v>
      </c>
      <c r="E301" t="s">
        <v>783</v>
      </c>
      <c r="F301" t="s">
        <v>653</v>
      </c>
    </row>
    <row r="302" spans="1:6" x14ac:dyDescent="0.35">
      <c r="A302" s="1" t="s">
        <v>46</v>
      </c>
      <c r="B302" t="s">
        <v>621</v>
      </c>
      <c r="C302">
        <f>AVERAGE(1.2,1.22,1.07,1.44,1.46,2.03,1.92,0.8,1.22,1.63,1.94,1.13,2.91,2.1,2.42,1.62)</f>
        <v>1.6318750000000002</v>
      </c>
      <c r="D302" t="s">
        <v>774</v>
      </c>
      <c r="E302" t="s">
        <v>784</v>
      </c>
      <c r="F302" t="s">
        <v>791</v>
      </c>
    </row>
    <row r="303" spans="1:6" x14ac:dyDescent="0.35">
      <c r="A303" s="1" t="s">
        <v>0</v>
      </c>
      <c r="B303" t="s">
        <v>622</v>
      </c>
      <c r="C303">
        <f>AVERAGE(1.94,0.8,1.13,2.58,2.91,1.62,2.1,2.26,2.42,1.62)</f>
        <v>1.9379999999999999</v>
      </c>
      <c r="D303" t="s">
        <v>775</v>
      </c>
      <c r="E303" t="s">
        <v>784</v>
      </c>
      <c r="F303" t="s">
        <v>791</v>
      </c>
    </row>
    <row r="304" spans="1:6" x14ac:dyDescent="0.35">
      <c r="A304" s="1" t="s">
        <v>205</v>
      </c>
      <c r="B304" t="s">
        <v>623</v>
      </c>
      <c r="C304">
        <v>20</v>
      </c>
      <c r="D304" t="s">
        <v>789</v>
      </c>
      <c r="E304" t="s">
        <v>784</v>
      </c>
      <c r="F304" t="s">
        <v>791</v>
      </c>
    </row>
    <row r="305" spans="1:6" x14ac:dyDescent="0.35">
      <c r="A305" s="1" t="s">
        <v>148</v>
      </c>
      <c r="B305" t="s">
        <v>624</v>
      </c>
      <c r="C305">
        <v>20</v>
      </c>
      <c r="D305" t="s">
        <v>789</v>
      </c>
      <c r="E305" t="s">
        <v>784</v>
      </c>
      <c r="F305" t="s">
        <v>791</v>
      </c>
    </row>
    <row r="306" spans="1:6" x14ac:dyDescent="0.35">
      <c r="A306" s="1" t="s">
        <v>65</v>
      </c>
      <c r="B306" t="s">
        <v>625</v>
      </c>
      <c r="C306">
        <v>20</v>
      </c>
      <c r="D306" t="s">
        <v>789</v>
      </c>
      <c r="E306" t="s">
        <v>784</v>
      </c>
      <c r="F306" t="s">
        <v>791</v>
      </c>
    </row>
    <row r="307" spans="1:6" x14ac:dyDescent="0.35">
      <c r="A307" s="1" t="s">
        <v>301</v>
      </c>
      <c r="B307" t="s">
        <v>631</v>
      </c>
      <c r="C307">
        <f>AVERAGE(4,3)</f>
        <v>3.5</v>
      </c>
      <c r="D307" t="s">
        <v>722</v>
      </c>
      <c r="E307" t="s">
        <v>648</v>
      </c>
      <c r="F307" t="s">
        <v>792</v>
      </c>
    </row>
    <row r="308" spans="1:6" x14ac:dyDescent="0.35">
      <c r="A308" s="1" t="s">
        <v>89</v>
      </c>
      <c r="B308" t="s">
        <v>626</v>
      </c>
      <c r="C308">
        <v>4.5</v>
      </c>
      <c r="D308" t="s">
        <v>723</v>
      </c>
      <c r="E308" t="s">
        <v>648</v>
      </c>
      <c r="F308" t="s">
        <v>792</v>
      </c>
    </row>
    <row r="309" spans="1:6" x14ac:dyDescent="0.35">
      <c r="A309" s="1" t="s">
        <v>229</v>
      </c>
      <c r="B309" t="s">
        <v>627</v>
      </c>
      <c r="C309">
        <f>AVERAGE(2.1,1.96,2.1)</f>
        <v>2.0533333333333332</v>
      </c>
      <c r="D309" t="s">
        <v>724</v>
      </c>
      <c r="E309" t="s">
        <v>648</v>
      </c>
      <c r="F309" t="s">
        <v>792</v>
      </c>
    </row>
    <row r="310" spans="1:6" x14ac:dyDescent="0.35">
      <c r="A310" s="1" t="s">
        <v>115</v>
      </c>
      <c r="B310" t="s">
        <v>628</v>
      </c>
      <c r="C310">
        <f>AVERAGE(1.96,2.1)</f>
        <v>2.0300000000000002</v>
      </c>
      <c r="D310" t="s">
        <v>725</v>
      </c>
      <c r="E310" t="s">
        <v>648</v>
      </c>
      <c r="F310" t="s">
        <v>792</v>
      </c>
    </row>
    <row r="311" spans="1:6" x14ac:dyDescent="0.35">
      <c r="A311" s="1" t="s">
        <v>90</v>
      </c>
      <c r="B311" t="s">
        <v>629</v>
      </c>
      <c r="C311">
        <f>AVERAGE(2.1,1.96,2.1)</f>
        <v>2.0533333333333332</v>
      </c>
      <c r="D311" t="s">
        <v>724</v>
      </c>
      <c r="E311" t="s">
        <v>648</v>
      </c>
      <c r="F311" t="s">
        <v>792</v>
      </c>
    </row>
    <row r="312" spans="1:6" x14ac:dyDescent="0.35">
      <c r="A312" s="1" t="s">
        <v>146</v>
      </c>
      <c r="B312" t="s">
        <v>630</v>
      </c>
      <c r="C312">
        <v>2.9</v>
      </c>
      <c r="D312" t="s">
        <v>717</v>
      </c>
      <c r="E312" t="s">
        <v>648</v>
      </c>
      <c r="F312" t="s">
        <v>792</v>
      </c>
    </row>
    <row r="313" spans="1:6" x14ac:dyDescent="0.35">
      <c r="A313" s="1" t="s">
        <v>139</v>
      </c>
      <c r="B313" t="s">
        <v>631</v>
      </c>
      <c r="C313">
        <f>AVERAGE(4,3)</f>
        <v>3.5</v>
      </c>
      <c r="D313" t="s">
        <v>722</v>
      </c>
      <c r="E313" t="s">
        <v>648</v>
      </c>
      <c r="F313" t="s">
        <v>792</v>
      </c>
    </row>
    <row r="314" spans="1:6" x14ac:dyDescent="0.35">
      <c r="A314" s="1" t="s">
        <v>63</v>
      </c>
      <c r="B314" t="s">
        <v>632</v>
      </c>
      <c r="C314">
        <v>7.5</v>
      </c>
      <c r="D314" t="s">
        <v>726</v>
      </c>
      <c r="E314" t="s">
        <v>785</v>
      </c>
      <c r="F314" t="s">
        <v>792</v>
      </c>
    </row>
    <row r="315" spans="1:6" x14ac:dyDescent="0.35">
      <c r="A315" s="1" t="s">
        <v>187</v>
      </c>
      <c r="B315" t="s">
        <v>633</v>
      </c>
      <c r="C315">
        <v>6.8</v>
      </c>
      <c r="D315" t="s">
        <v>727</v>
      </c>
      <c r="E315" t="s">
        <v>785</v>
      </c>
      <c r="F315" t="s">
        <v>792</v>
      </c>
    </row>
    <row r="316" spans="1:6" x14ac:dyDescent="0.35">
      <c r="A316" s="1" t="s">
        <v>50</v>
      </c>
      <c r="B316" t="s">
        <v>634</v>
      </c>
      <c r="C316">
        <v>4.5</v>
      </c>
      <c r="D316" t="s">
        <v>718</v>
      </c>
      <c r="E316" t="s">
        <v>785</v>
      </c>
      <c r="F316" t="s">
        <v>792</v>
      </c>
    </row>
    <row r="317" spans="1:6" x14ac:dyDescent="0.35">
      <c r="A317" s="1" t="s">
        <v>47</v>
      </c>
      <c r="B317" t="s">
        <v>635</v>
      </c>
      <c r="C317">
        <v>1.0900000000000001</v>
      </c>
      <c r="D317" t="s">
        <v>729</v>
      </c>
      <c r="E317" t="s">
        <v>782</v>
      </c>
      <c r="F317" t="s">
        <v>792</v>
      </c>
    </row>
    <row r="318" spans="1:6" x14ac:dyDescent="0.35">
      <c r="A318" s="1" t="s">
        <v>116</v>
      </c>
      <c r="B318" t="s">
        <v>636</v>
      </c>
      <c r="C318">
        <v>1.0900000000000001</v>
      </c>
      <c r="D318" t="s">
        <v>729</v>
      </c>
      <c r="E318" t="s">
        <v>782</v>
      </c>
      <c r="F318" t="s">
        <v>792</v>
      </c>
    </row>
    <row r="319" spans="1:6" x14ac:dyDescent="0.35">
      <c r="A319" s="1" t="s">
        <v>188</v>
      </c>
      <c r="B319" t="s">
        <v>637</v>
      </c>
      <c r="C319">
        <v>4.5</v>
      </c>
      <c r="D319" t="s">
        <v>728</v>
      </c>
      <c r="E319" t="s">
        <v>785</v>
      </c>
      <c r="F319" t="s">
        <v>792</v>
      </c>
    </row>
    <row r="320" spans="1:6" x14ac:dyDescent="0.35">
      <c r="A320" s="1" t="s">
        <v>94</v>
      </c>
      <c r="B320" t="s">
        <v>638</v>
      </c>
      <c r="C320">
        <v>1.83</v>
      </c>
      <c r="D320" t="s">
        <v>719</v>
      </c>
      <c r="E320" t="s">
        <v>785</v>
      </c>
      <c r="F320" t="s">
        <v>792</v>
      </c>
    </row>
    <row r="321" spans="1:6" x14ac:dyDescent="0.35">
      <c r="A321" s="1" t="s">
        <v>149</v>
      </c>
      <c r="B321" t="s">
        <v>639</v>
      </c>
      <c r="C321">
        <v>1.83</v>
      </c>
      <c r="D321" t="s">
        <v>776</v>
      </c>
      <c r="E321" t="s">
        <v>785</v>
      </c>
      <c r="F321" t="s">
        <v>791</v>
      </c>
    </row>
    <row r="322" spans="1:6" x14ac:dyDescent="0.35">
      <c r="A322" s="1" t="s">
        <v>51</v>
      </c>
      <c r="B322" t="s">
        <v>640</v>
      </c>
      <c r="C322">
        <f>AVERAGE(2.1,2.9,4.5,4.5,4,7.5,6.8,4.5,4.5,1.83,1.09,1.09,3,1.96,2.1,3,1.09)</f>
        <v>3.3211764705882358</v>
      </c>
      <c r="D322" t="s">
        <v>777</v>
      </c>
      <c r="E322" t="s">
        <v>785</v>
      </c>
      <c r="F322" t="s">
        <v>791</v>
      </c>
    </row>
    <row r="323" spans="1:6" x14ac:dyDescent="0.35">
      <c r="A323" s="1" t="s">
        <v>164</v>
      </c>
      <c r="B323" t="s">
        <v>641</v>
      </c>
      <c r="C323">
        <f>AVERAGE(2.1,2.9,4.5,4.5,4,7.5,6.8,4.5,4.5,1.83,1.09,1.09,3,1.96,2.1,3,1.09)</f>
        <v>3.3211764705882358</v>
      </c>
      <c r="D323" t="s">
        <v>777</v>
      </c>
      <c r="E323" t="s">
        <v>781</v>
      </c>
      <c r="F323" t="s">
        <v>791</v>
      </c>
    </row>
    <row r="324" spans="1:6" x14ac:dyDescent="0.35">
      <c r="A324" s="1" t="s">
        <v>218</v>
      </c>
      <c r="B324" t="s">
        <v>642</v>
      </c>
      <c r="C324">
        <f>AVERAGE(2.1,2.9,4.5,4.5,4,7.5,6.8,4.5,4.5,1.83,1.09,1.09,3,1.96,2.1,3,1.09)</f>
        <v>3.3211764705882358</v>
      </c>
      <c r="D324" t="s">
        <v>777</v>
      </c>
      <c r="E324" t="s">
        <v>781</v>
      </c>
      <c r="F324" t="s">
        <v>791</v>
      </c>
    </row>
    <row r="325" spans="1:6" x14ac:dyDescent="0.35">
      <c r="A325" s="1" t="s">
        <v>189</v>
      </c>
      <c r="B325" t="s">
        <v>643</v>
      </c>
      <c r="C325">
        <f>AVERAGE(2.1,2.9,4.5,4.5,4,7.5,6.8,4.5,4.5,1.83,1.09,1.09,3,1.96,2.1,3,1.09)</f>
        <v>3.3211764705882358</v>
      </c>
      <c r="D325" t="s">
        <v>777</v>
      </c>
      <c r="E325" t="s">
        <v>781</v>
      </c>
      <c r="F325" t="s">
        <v>791</v>
      </c>
    </row>
    <row r="326" spans="1:6" x14ac:dyDescent="0.35">
      <c r="A326" s="1" t="s">
        <v>78</v>
      </c>
      <c r="B326" t="s">
        <v>644</v>
      </c>
      <c r="C326">
        <f>AVERAGE(2.1,2.9,4.5,4.5,4,7.5,6.8,4.5,4.5,1.83,1.09,1.09,3,1.96,2.1,3,1.09)</f>
        <v>3.3211764705882358</v>
      </c>
      <c r="D326" t="s">
        <v>777</v>
      </c>
      <c r="E326" t="s">
        <v>781</v>
      </c>
      <c r="F326" t="s">
        <v>791</v>
      </c>
    </row>
    <row r="327" spans="1:6" x14ac:dyDescent="0.35">
      <c r="A327" s="1" t="s">
        <v>239</v>
      </c>
      <c r="B327" t="s">
        <v>645</v>
      </c>
      <c r="C327">
        <f>AVERAGE(7.5,6.8,4.5,4.5,1.83,1.09,1.09,3,1.09)</f>
        <v>3.4888888888888889</v>
      </c>
      <c r="D327" t="s">
        <v>778</v>
      </c>
      <c r="E327" t="s">
        <v>781</v>
      </c>
      <c r="F327" t="s">
        <v>791</v>
      </c>
    </row>
    <row r="328" spans="1:6" x14ac:dyDescent="0.35">
      <c r="A328" s="1" t="s">
        <v>284</v>
      </c>
      <c r="B328" t="s">
        <v>646</v>
      </c>
      <c r="C328">
        <v>1</v>
      </c>
      <c r="D328" t="s">
        <v>787</v>
      </c>
      <c r="E328" t="s">
        <v>784</v>
      </c>
      <c r="F328" t="s">
        <v>653</v>
      </c>
    </row>
    <row r="329" spans="1:6" x14ac:dyDescent="0.35">
      <c r="A329" s="1" t="s">
        <v>285</v>
      </c>
      <c r="B329" t="s">
        <v>655</v>
      </c>
      <c r="C329">
        <v>1</v>
      </c>
      <c r="D329" t="s">
        <v>787</v>
      </c>
      <c r="E329" t="s">
        <v>784</v>
      </c>
      <c r="F329" t="s">
        <v>653</v>
      </c>
    </row>
    <row r="330" spans="1:6" x14ac:dyDescent="0.35">
      <c r="A330" s="1" t="s">
        <v>271</v>
      </c>
      <c r="B330" t="s">
        <v>655</v>
      </c>
      <c r="C330">
        <v>1</v>
      </c>
      <c r="D330" t="s">
        <v>787</v>
      </c>
      <c r="E330" t="s">
        <v>784</v>
      </c>
      <c r="F330" t="s">
        <v>653</v>
      </c>
    </row>
  </sheetData>
  <autoFilter ref="D1:D330"/>
  <sortState ref="A2:A330">
    <sortCondition ref="A2:A330"/>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HS6Codes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Kayla Blincow</dc:creator>
  <cp:lastModifiedBy>Kayla Blincow</cp:lastModifiedBy>
  <dcterms:created xsi:type="dcterms:W3CDTF">2021-07-06T00:57:03Z</dcterms:created>
  <dcterms:modified xsi:type="dcterms:W3CDTF">2021-07-29T19:22:07Z</dcterms:modified>
</cp:coreProperties>
</file>