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definedNames>
    <definedName function="false" hidden="false" localSheetId="0" name="bbib100" vbProcedure="false">Sheet1!$AC$31</definedName>
    <definedName function="false" hidden="false" localSheetId="0" name="bbib101" vbProcedure="false">#REF!</definedName>
    <definedName function="false" hidden="false" localSheetId="0" name="bbib112" vbProcedure="false">Sheet1!$AC$35</definedName>
    <definedName function="false" hidden="false" localSheetId="0" name="bbib117" vbProcedure="false">Sheet1!$J$58</definedName>
    <definedName function="false" hidden="false" localSheetId="0" name="bbib26" vbProcedure="false">#REF!</definedName>
    <definedName function="false" hidden="false" localSheetId="0" name="bbib30" vbProcedure="false">Sheet1!$J$57</definedName>
    <definedName function="false" hidden="false" localSheetId="0" name="bbib35" vbProcedure="false">Sheet1!$AC$36</definedName>
    <definedName function="false" hidden="false" localSheetId="0" name="bbib46" vbProcedure="false">Sheet1!$AC$48</definedName>
    <definedName function="false" hidden="false" localSheetId="0" name="bbib48" vbProcedure="false">Sheet1!$AC$25</definedName>
    <definedName function="false" hidden="false" localSheetId="0" name="bbib50" vbProcedure="false">Sheet1!$J$59</definedName>
    <definedName function="false" hidden="false" localSheetId="0" name="bbib57" vbProcedure="false">Sheet1!$AC$46</definedName>
    <definedName function="false" hidden="false" localSheetId="0" name="bbib58" vbProcedure="false">Sheet1!$AC$21</definedName>
    <definedName function="false" hidden="false" localSheetId="0" name="bbib59" vbProcedure="false">Sheet1!$AC$10</definedName>
    <definedName function="false" hidden="false" localSheetId="0" name="bbib63" vbProcedure="false">#REF!</definedName>
    <definedName function="false" hidden="false" localSheetId="0" name="bbib66" vbProcedure="false">Sheet1!$AC$47</definedName>
    <definedName function="false" hidden="false" localSheetId="0" name="bbib68" vbProcedure="false">Sheet1!$AC$45</definedName>
    <definedName function="false" hidden="false" localSheetId="0" name="bbib69" vbProcedure="false">Sheet1!$AC$34</definedName>
    <definedName function="false" hidden="false" localSheetId="0" name="bbib70" vbProcedure="false">Sheet1!$AC$37</definedName>
    <definedName function="false" hidden="false" localSheetId="0" name="bbib75" vbProcedure="false">Sheet1!$AC$33</definedName>
    <definedName function="false" hidden="false" localSheetId="0" name="bbib81" vbProcedure="false">Sheet1!$AC$39</definedName>
    <definedName function="false" hidden="false" localSheetId="0" name="bbib87" vbProcedure="false">Sheet1!$J$60</definedName>
    <definedName function="false" hidden="false" localSheetId="0" name="bbib88" vbProcedure="false">Sheet1!$AC$22</definedName>
    <definedName function="false" hidden="false" localSheetId="0" name="bbib90" vbProcedure="false">Sheet1!$AC$29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<sst xmlns="http://schemas.openxmlformats.org/spreadsheetml/2006/main" count="411" uniqueCount="272">
  <si>
    <t xml:space="preserve">Name</t>
  </si>
  <si>
    <t xml:space="preserve">Location</t>
  </si>
  <si>
    <t xml:space="preserve">Latitude</t>
  </si>
  <si>
    <t xml:space="preserve">Longitude</t>
  </si>
  <si>
    <t xml:space="preserve">Setting</t>
  </si>
  <si>
    <t xml:space="preserve">Type</t>
  </si>
  <si>
    <t xml:space="preserve">Height (m)</t>
  </si>
  <si>
    <t xml:space="preserve">Erupted volume</t>
  </si>
  <si>
    <t xml:space="preserve">Products</t>
  </si>
  <si>
    <t xml:space="preserve">Last active</t>
  </si>
  <si>
    <t xml:space="preserve">Experiment date</t>
  </si>
  <si>
    <t xml:space="preserve">OBS</t>
  </si>
  <si>
    <t xml:space="preserve">Land stations</t>
  </si>
  <si>
    <t xml:space="preserve">Shots</t>
  </si>
  <si>
    <t xml:space="preserve">Earthquakes</t>
  </si>
  <si>
    <t xml:space="preserve">Imaging method</t>
  </si>
  <si>
    <t xml:space="preserve">Anomaly description</t>
  </si>
  <si>
    <t xml:space="preserve">Depth</t>
  </si>
  <si>
    <t xml:space="preserve">Vp</t>
  </si>
  <si>
    <t xml:space="preserve">Vs</t>
  </si>
  <si>
    <t xml:space="preserve">Vp/Vs</t>
  </si>
  <si>
    <t xml:space="preserve">Other</t>
  </si>
  <si>
    <t xml:space="preserve">Melt fraction published</t>
  </si>
  <si>
    <t xml:space="preserve">Melt fraction re-estimated</t>
  </si>
  <si>
    <t xml:space="preserve">Anomaly volume</t>
  </si>
  <si>
    <t xml:space="preserve">Melt volume published</t>
  </si>
  <si>
    <t xml:space="preserve">Melt volume re-estimated</t>
  </si>
  <si>
    <t xml:space="preserve">Melt approach</t>
  </si>
  <si>
    <t xml:space="preserve">REF</t>
  </si>
  <si>
    <t xml:space="preserve">Code</t>
  </si>
  <si>
    <t xml:space="preserve">Comments</t>
  </si>
  <si>
    <t xml:space="preserve">Soufriere Hills Volcano</t>
  </si>
  <si>
    <t xml:space="preserve">Montserrat</t>
  </si>
  <si>
    <t xml:space="preserve">Subduction</t>
  </si>
  <si>
    <t xml:space="preserve">Stratovolcano</t>
  </si>
  <si>
    <t xml:space="preserve">Andesite</t>
  </si>
  <si>
    <t xml:space="preserve">AS P-TTT</t>
  </si>
  <si>
    <t xml:space="preserve">Low Vp</t>
  </si>
  <si>
    <t xml:space="preserve">5-8</t>
  </si>
  <si>
    <t xml:space="preserve">-12%</t>
  </si>
  <si>
    <t xml:space="preserve">3-10%</t>
  </si>
  <si>
    <t xml:space="preserve">SCA</t>
  </si>
  <si>
    <t xml:space="preserve">Paulatto et al., 2012</t>
  </si>
  <si>
    <t xml:space="preserve">Jive3d</t>
  </si>
  <si>
    <t xml:space="preserve">Vp anomaly underestimated</t>
  </si>
  <si>
    <t xml:space="preserve">AS P-TTT+G</t>
  </si>
  <si>
    <t xml:space="preserve">Low Vp, high density</t>
  </si>
  <si>
    <t xml:space="preserve">-18%</t>
  </si>
  <si>
    <t xml:space="preserve">11-28%</t>
  </si>
  <si>
    <t xml:space="preserve">1.5-4.5</t>
  </si>
  <si>
    <t xml:space="preserve">Paulatto et al., 2019</t>
  </si>
  <si>
    <t xml:space="preserve">Jif3D</t>
  </si>
  <si>
    <t xml:space="preserve">Joint inversion</t>
  </si>
  <si>
    <t xml:space="preserve">Santorini</t>
  </si>
  <si>
    <t xml:space="preserve">Greece</t>
  </si>
  <si>
    <t xml:space="preserve">Caldera</t>
  </si>
  <si>
    <t xml:space="preserve">Dacite</t>
  </si>
  <si>
    <t xml:space="preserve">Nov-Dec 2015</t>
  </si>
  <si>
    <t xml:space="preserve">Low Vp, Low Qp</t>
  </si>
  <si>
    <t xml:space="preserve">4-6</t>
  </si>
  <si>
    <t xml:space="preserve">-21%</t>
  </si>
  <si>
    <t xml:space="preserve">13%</t>
  </si>
  <si>
    <t xml:space="preserve">1.1-5.6</t>
  </si>
  <si>
    <t xml:space="preserve">McVey et al., 2019</t>
  </si>
  <si>
    <t xml:space="preserve">TomoLab</t>
  </si>
  <si>
    <t xml:space="preserve">Good data</t>
  </si>
  <si>
    <t xml:space="preserve">AS A-FWI</t>
  </si>
  <si>
    <t xml:space="preserve">Fullwave3D</t>
  </si>
  <si>
    <t xml:space="preserve">In progress</t>
  </si>
  <si>
    <t xml:space="preserve">Aso Caldera</t>
  </si>
  <si>
    <t xml:space="preserve">Japan</t>
  </si>
  <si>
    <t xml:space="preserve">Basaltic-andesite</t>
  </si>
  <si>
    <t xml:space="preserve">1981-1989</t>
  </si>
  <si>
    <t xml:space="preserve">LE P/S-T</t>
  </si>
  <si>
    <t xml:space="preserve">low Vp and Vs, high Vp/Vs</t>
  </si>
  <si>
    <t xml:space="preserve">6-9</t>
  </si>
  <si>
    <t xml:space="preserve">-26%</t>
  </si>
  <si>
    <t xml:space="preserve">+9%</t>
  </si>
  <si>
    <t xml:space="preserve">10%</t>
  </si>
  <si>
    <t xml:space="preserve">Mavko, 1980</t>
  </si>
  <si>
    <t xml:space="preserve">Sudo &amp; Kong, 2001</t>
  </si>
  <si>
    <t xml:space="preserve">SimulPS</t>
  </si>
  <si>
    <t xml:space="preserve">Good paper</t>
  </si>
  <si>
    <t xml:space="preserve">2009-2013</t>
  </si>
  <si>
    <t xml:space="preserve">AN SWT</t>
  </si>
  <si>
    <t xml:space="preserve">Low Vs</t>
  </si>
  <si>
    <t xml:space="preserve">6-8</t>
  </si>
  <si>
    <t xml:space="preserve">na</t>
  </si>
  <si>
    <t xml:space="preserve">Huang et al., 2018</t>
  </si>
  <si>
    <t xml:space="preserve">custom</t>
  </si>
  <si>
    <t xml:space="preserve">Shallow constraints</t>
  </si>
  <si>
    <t xml:space="preserve">2001-2012</t>
  </si>
  <si>
    <t xml:space="preserve">TSRFI</t>
  </si>
  <si>
    <t xml:space="preserve">8-15 and 15-21</t>
  </si>
  <si>
    <t xml:space="preserve">-34-42%</t>
  </si>
  <si>
    <t xml:space="preserve">10-14%</t>
  </si>
  <si>
    <t xml:space="preserve">12-15%</t>
  </si>
  <si>
    <t xml:space="preserve">Takei, 2002</t>
  </si>
  <si>
    <t xml:space="preserve">Abe et al., 2017</t>
  </si>
  <si>
    <t xml:space="preserve">weak data</t>
  </si>
  <si>
    <t xml:space="preserve">Toba</t>
  </si>
  <si>
    <t xml:space="preserve">Sumatra</t>
  </si>
  <si>
    <t xml:space="preserve">Basalt–dacite</t>
  </si>
  <si>
    <t xml:space="preserve">Low Vp and Vs, high Vp/Vs</t>
  </si>
  <si>
    <t xml:space="preserve">5-50</t>
  </si>
  <si>
    <t xml:space="preserve">-16%</t>
  </si>
  <si>
    <t xml:space="preserve">Koulakov et al., 2009</t>
  </si>
  <si>
    <t xml:space="preserve">LOTHOS</t>
  </si>
  <si>
    <t xml:space="preserve">probably vertically smeared</t>
  </si>
  <si>
    <t xml:space="preserve">-37%</t>
  </si>
  <si>
    <t xml:space="preserve">&lt; 50 %</t>
  </si>
  <si>
    <t xml:space="preserve">Mastruryono et al., 2001</t>
  </si>
  <si>
    <t xml:space="preserve">SPHYPIT90</t>
  </si>
  <si>
    <t xml:space="preserve">weak</t>
  </si>
  <si>
    <t xml:space="preserve">0-20</t>
  </si>
  <si>
    <t xml:space="preserve">&gt; 10% radial anisotropy beneath z=8 km</t>
  </si>
  <si>
    <t xml:space="preserve">Jaxybulatov et al., 2014</t>
  </si>
  <si>
    <t xml:space="preserve">2-15</t>
  </si>
  <si>
    <t xml:space="preserve">Stankiewicz et al., 2010</t>
  </si>
  <si>
    <t xml:space="preserve">Yellowstone</t>
  </si>
  <si>
    <t xml:space="preserve">USA, Wyoming</t>
  </si>
  <si>
    <t xml:space="preserve">Plume</t>
  </si>
  <si>
    <t xml:space="preserve">Rhyolite-basalt</t>
  </si>
  <si>
    <t xml:space="preserve">TS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</si>
  <si>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p,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s 1–3% anomaly; low Qp</t>
    </r>
  </si>
  <si>
    <r>
      <rPr>
        <sz val="11"/>
        <color rgb="FF2E2E2E"/>
        <rFont val="Calibri"/>
        <family val="2"/>
        <charset val="1"/>
      </rPr>
      <t xml:space="preserve">(</t>
    </r>
    <r>
      <rPr>
        <sz val="11"/>
        <color rgb="FF0C7DBB"/>
        <rFont val="Calibri"/>
        <family val="2"/>
        <charset val="1"/>
      </rPr>
      <t xml:space="preserve">Iyer et al., 1981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Benz and Smith, 1984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Clawson et al., 1989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Miller and Smith, 1999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Husen and Smith, 2004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Yuan and Dueker, 2005</t>
    </r>
    <r>
      <rPr>
        <sz val="11"/>
        <color rgb="FF2E2E2E"/>
        <rFont val="Calibri"/>
        <family val="2"/>
        <charset val="1"/>
      </rPr>
      <t xml:space="preserve">)</t>
    </r>
  </si>
  <si>
    <t xml:space="preserve">1999-2008</t>
  </si>
  <si>
    <t xml:space="preserve">RF</t>
  </si>
  <si>
    <t xml:space="preserve">Low Vp and Vs</t>
  </si>
  <si>
    <t xml:space="preserve">5-12</t>
  </si>
  <si>
    <t xml:space="preserve">2.3</t>
  </si>
  <si>
    <t xml:space="preserve">32%</t>
  </si>
  <si>
    <t xml:space="preserve">Chu et al., 2010</t>
  </si>
  <si>
    <t xml:space="preserve">1984-2011</t>
  </si>
  <si>
    <t xml:space="preserve">LET</t>
  </si>
  <si>
    <t xml:space="preserve">5-17</t>
  </si>
  <si>
    <t xml:space="preserve">-6%</t>
  </si>
  <si>
    <t xml:space="preserve">5% - 15%</t>
  </si>
  <si>
    <t xml:space="preserve">200-600</t>
  </si>
  <si>
    <t xml:space="preserve">Critical porosity</t>
  </si>
  <si>
    <t xml:space="preserve">Farrell et al., 2014</t>
  </si>
  <si>
    <t xml:space="preserve">SimulPS14</t>
  </si>
  <si>
    <t xml:space="preserve">4520 + 329</t>
  </si>
  <si>
    <t xml:space="preserve">LE+TS tomo</t>
  </si>
  <si>
    <t xml:space="preserve">Low Vp at multiple depth</t>
  </si>
  <si>
    <t xml:space="preserve">5-10, 20-35</t>
  </si>
  <si>
    <t xml:space="preserve">-10%</t>
  </si>
  <si>
    <t xml:space="preserve">9% and 2%</t>
  </si>
  <si>
    <t xml:space="preserve">900 + 900</t>
  </si>
  <si>
    <t xml:space="preserve">Huang et al., 2015</t>
  </si>
  <si>
    <t xml:space="preserve">1972-1993</t>
  </si>
  <si>
    <t xml:space="preserve">6</t>
  </si>
  <si>
    <t xml:space="preserve">-30%</t>
  </si>
  <si>
    <t xml:space="preserve">Miller and Smith, 1999</t>
  </si>
  <si>
    <t xml:space="preserve">5-18</t>
  </si>
  <si>
    <t xml:space="preserve">8% anisotropy</t>
  </si>
  <si>
    <t xml:space="preserve">Jiang, 2018</t>
  </si>
  <si>
    <t xml:space="preserve">Long Valley</t>
  </si>
  <si>
    <t xml:space="preserve">USA, Cascadia</t>
  </si>
  <si>
    <t xml:space="preserve">Backarc</t>
  </si>
  <si>
    <t xml:space="preserve">Rhyolite</t>
  </si>
  <si>
    <r>
      <rPr>
        <sz val="11"/>
        <color rgb="FF2E2E2E"/>
        <rFont val="Calibri"/>
        <family val="2"/>
        <charset val="1"/>
      </rPr>
      <t xml:space="preserve">Large small amplitude anomalies associated with the caldera; Low </t>
    </r>
    <r>
      <rPr>
        <i val="true"/>
        <sz val="11"/>
        <color rgb="FF2E2E2E"/>
        <rFont val="Calibri"/>
        <family val="2"/>
        <charset val="1"/>
      </rPr>
      <t xml:space="preserve">Q</t>
    </r>
    <r>
      <rPr>
        <sz val="11"/>
        <color rgb="FF2E2E2E"/>
        <rFont val="Calibri"/>
        <family val="2"/>
        <charset val="1"/>
      </rPr>
      <t xml:space="preserve">p, </t>
    </r>
    <r>
      <rPr>
        <i val="true"/>
        <sz val="11"/>
        <color rgb="FF2E2E2E"/>
        <rFont val="Calibri"/>
        <family val="2"/>
        <charset val="1"/>
      </rPr>
      <t xml:space="preserve">Q</t>
    </r>
    <r>
      <rPr>
        <sz val="11"/>
        <color rgb="FF2E2E2E"/>
        <rFont val="Calibri"/>
        <family val="2"/>
        <charset val="1"/>
      </rPr>
      <t xml:space="preserve">s anomalies</t>
    </r>
  </si>
  <si>
    <r>
      <rPr>
        <sz val="11"/>
        <color rgb="FF2E2E2E"/>
        <rFont val="Calibri"/>
        <family val="2"/>
        <charset val="1"/>
      </rPr>
      <t xml:space="preserve">(</t>
    </r>
    <r>
      <rPr>
        <sz val="11"/>
        <color rgb="FF0C7DBB"/>
        <rFont val="Calibri"/>
        <family val="2"/>
        <charset val="1"/>
      </rPr>
      <t xml:space="preserve">Peppin, 1985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Dawson et al., 1987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Hauksson, 1988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Dawson et al., 1990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Sanders, 1993a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Sanders, 1993b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Sanders et al., 1994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Steck, 1995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Sanders et al., 1995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Weiland et al., 1995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O'Doherty et al., 1997</t>
    </r>
    <r>
      <rPr>
        <sz val="11"/>
        <color rgb="FF2E2E2E"/>
        <rFont val="Calibri"/>
        <family val="2"/>
        <charset val="1"/>
      </rPr>
      <t xml:space="preserve">)</t>
    </r>
  </si>
  <si>
    <t xml:space="preserve">Valles</t>
  </si>
  <si>
    <t xml:space="preserve">USA, New Mexico</t>
  </si>
  <si>
    <t xml:space="preserve">Rift</t>
  </si>
  <si>
    <r>
      <rPr>
        <sz val="11"/>
        <color rgb="FF2E2E2E"/>
        <rFont val="Calibri"/>
        <family val="2"/>
        <charset val="1"/>
      </rPr>
      <t xml:space="preserve">Shallow low velocity; deep 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12–15 km depth</t>
    </r>
  </si>
  <si>
    <t xml:space="preserve">Lutter et al. (1995)</t>
  </si>
  <si>
    <t xml:space="preserve">Taupo</t>
  </si>
  <si>
    <t xml:space="preserve">New Zealand</t>
  </si>
  <si>
    <t xml:space="preserve">?</t>
  </si>
  <si>
    <t xml:space="preserve">Sherburn et al. (2003)</t>
  </si>
  <si>
    <t xml:space="preserve">Newberry volcano</t>
  </si>
  <si>
    <t xml:space="preserve">Shield volcano</t>
  </si>
  <si>
    <t xml:space="preserve">Basalt shield &amp; Basalt–rhyolite caldera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</si>
  <si>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&lt; 10%</t>
    </r>
  </si>
  <si>
    <r>
      <rPr>
        <sz val="11"/>
        <color rgb="FF2E2E2E"/>
        <rFont val="Calibri"/>
        <family val="2"/>
        <charset val="1"/>
      </rPr>
      <t xml:space="preserve">(</t>
    </r>
    <r>
      <rPr>
        <sz val="11"/>
        <color rgb="FF0C7DBB"/>
        <rFont val="Calibri"/>
        <family val="2"/>
        <charset val="1"/>
      </rPr>
      <t xml:space="preserve">Achauer et al., 1988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Stauber et al., 1988</t>
    </r>
    <r>
      <rPr>
        <sz val="11"/>
        <color rgb="FF2E2E2E"/>
        <rFont val="Calibri"/>
        <family val="2"/>
        <charset val="1"/>
      </rPr>
      <t xml:space="preserve">)</t>
    </r>
  </si>
  <si>
    <t xml:space="preserve">Medicine Lake</t>
  </si>
  <si>
    <t xml:space="preserve">Basalt–rhyolite</t>
  </si>
  <si>
    <t xml:space="preserve">AS P-TT</t>
  </si>
  <si>
    <r>
      <rPr>
        <sz val="11"/>
        <color rgb="FF2E2E2E"/>
        <rFont val="Calibri"/>
        <family val="2"/>
        <charset val="1"/>
      </rPr>
      <t xml:space="preserve">(</t>
    </r>
    <r>
      <rPr>
        <sz val="11"/>
        <color rgb="FF0C7DBB"/>
        <rFont val="Calibri"/>
        <family val="2"/>
        <charset val="1"/>
      </rPr>
      <t xml:space="preserve">Evans and Zucca, 1988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Lees and Crosson, 1989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Ritter and Evans, 1997</t>
    </r>
    <r>
      <rPr>
        <sz val="11"/>
        <color rgb="FF2E2E2E"/>
        <rFont val="Calibri"/>
        <family val="2"/>
        <charset val="1"/>
      </rPr>
      <t xml:space="preserve">)</t>
    </r>
  </si>
  <si>
    <t xml:space="preserve">Mt. St. Helens</t>
  </si>
  <si>
    <t xml:space="preserve">Andesite–dacite and occasional rhyolite</t>
  </si>
  <si>
    <r>
      <rPr>
        <sz val="11"/>
        <color rgb="FF2E2E2E"/>
        <rFont val="Calibri"/>
        <family val="2"/>
        <charset val="1"/>
      </rPr>
      <t xml:space="preserve">High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20% top of stopoing zone; 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conduit and deep 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</t>
    </r>
  </si>
  <si>
    <t xml:space="preserve">Lees (1992)</t>
  </si>
  <si>
    <t xml:space="preserve">Mt. Rainier</t>
  </si>
  <si>
    <t xml:space="preserve">Granodiorite–andesite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</si>
  <si>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8–15 km</t>
    </r>
  </si>
  <si>
    <r>
      <rPr>
        <sz val="11"/>
        <color rgb="FF2E2E2E"/>
        <rFont val="Calibri"/>
        <family val="2"/>
        <charset val="1"/>
      </rPr>
      <t xml:space="preserve">(</t>
    </r>
    <r>
      <rPr>
        <sz val="11"/>
        <color rgb="FF0C7DBB"/>
        <rFont val="Calibri"/>
        <family val="2"/>
        <charset val="1"/>
      </rPr>
      <t xml:space="preserve">Lees and Crosson, 1990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Moran et al., 1999</t>
    </r>
    <r>
      <rPr>
        <sz val="11"/>
        <color rgb="FF2E2E2E"/>
        <rFont val="Calibri"/>
        <family val="2"/>
        <charset val="1"/>
      </rPr>
      <t xml:space="preserve">)</t>
    </r>
  </si>
  <si>
    <t xml:space="preserve">Altiplano Puna</t>
  </si>
  <si>
    <t xml:space="preserve">South America</t>
  </si>
  <si>
    <t xml:space="preserve">Magmatic swell</t>
  </si>
  <si>
    <t xml:space="preserve">Krafla</t>
  </si>
  <si>
    <t xml:space="preserve">Iceland</t>
  </si>
  <si>
    <t xml:space="preserve">Basalt</t>
  </si>
  <si>
    <t xml:space="preserve">Shallow low velocity</t>
  </si>
  <si>
    <r>
      <rPr>
        <sz val="11"/>
        <color rgb="FF2E2E2E"/>
        <rFont val="Calibri"/>
        <family val="2"/>
        <charset val="1"/>
      </rPr>
      <t xml:space="preserve">(</t>
    </r>
    <r>
      <rPr>
        <sz val="11"/>
        <color rgb="FF0C7DBB"/>
        <rFont val="Calibri"/>
        <family val="2"/>
        <charset val="1"/>
      </rPr>
      <t xml:space="preserve">Einarsson, 1978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Foulger and Arnott, 1993</t>
    </r>
    <r>
      <rPr>
        <sz val="11"/>
        <color rgb="FF2E2E2E"/>
        <rFont val="Calibri"/>
        <family val="2"/>
        <charset val="1"/>
      </rPr>
      <t xml:space="preserve">)</t>
    </r>
  </si>
  <si>
    <t xml:space="preserve">Hekla</t>
  </si>
  <si>
    <t xml:space="preserve">No significant anomalies</t>
  </si>
  <si>
    <t xml:space="preserve">Soosalu and Einarsson (2004)</t>
  </si>
  <si>
    <t xml:space="preserve">Torfajökull</t>
  </si>
  <si>
    <t xml:space="preserve">Hengill–Grensdalur</t>
  </si>
  <si>
    <t xml:space="preserve">Crater rows</t>
  </si>
  <si>
    <t xml:space="preserve">10% low velocity</t>
  </si>
  <si>
    <t xml:space="preserve">Toomey and Foulger (1989)</t>
  </si>
  <si>
    <t xml:space="preserve">Redoubt</t>
  </si>
  <si>
    <t xml:space="preserve">Alaska</t>
  </si>
  <si>
    <t xml:space="preserve">10% perturbations; no clear magma body</t>
  </si>
  <si>
    <t xml:space="preserve">Benz et al. (1996)</t>
  </si>
  <si>
    <t xml:space="preserve">Unzen</t>
  </si>
  <si>
    <t xml:space="preserve">Complex volcano</t>
  </si>
  <si>
    <t xml:space="preserve">Basaltic</t>
  </si>
  <si>
    <t xml:space="preserve">LRET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</si>
  <si>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</t>
    </r>
  </si>
  <si>
    <t xml:space="preserve">Ohmi and Lees (1995)</t>
  </si>
  <si>
    <t xml:space="preserve">Onikobe</t>
  </si>
  <si>
    <t xml:space="preserve">Volcanic chain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</si>
  <si>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p,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s, high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p/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s</t>
    </r>
  </si>
  <si>
    <t xml:space="preserve">Nakajima and Hasegawa (2003)</t>
  </si>
  <si>
    <t xml:space="preserve">Kirishima</t>
  </si>
  <si>
    <t xml:space="preserve">High and low velocity; low Q</t>
  </si>
  <si>
    <t xml:space="preserve">Yamamoto and Ida (1994)</t>
  </si>
  <si>
    <t xml:space="preserve">Nikko-Shirane</t>
  </si>
  <si>
    <r>
      <rPr>
        <sz val="11"/>
        <color rgb="FF2E2E2E"/>
        <rFont val="Calibri"/>
        <family val="2"/>
        <charset val="1"/>
      </rPr>
      <t xml:space="preserve">30% 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5–15 km depth</t>
    </r>
  </si>
  <si>
    <t xml:space="preserve">Horiuchi et al. (1997)</t>
  </si>
  <si>
    <t xml:space="preserve">Mt. Fuji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</si>
  <si>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below summit</t>
    </r>
  </si>
  <si>
    <t xml:space="preserve">Nakamichi (2005)</t>
  </si>
  <si>
    <t xml:space="preserve">Klyuchevskoy</t>
  </si>
  <si>
    <t xml:space="preserve">Kamchatka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</si>
  <si>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25–40 km depth</t>
    </r>
  </si>
  <si>
    <r>
      <rPr>
        <sz val="11"/>
        <color rgb="FF2E2E2E"/>
        <rFont val="Calibri"/>
        <family val="2"/>
        <charset val="1"/>
      </rPr>
      <t xml:space="preserve">(</t>
    </r>
    <r>
      <rPr>
        <sz val="11"/>
        <color rgb="FF0C7DBB"/>
        <rFont val="Calibri"/>
        <family val="2"/>
        <charset val="1"/>
      </rPr>
      <t xml:space="preserve">Anosov et al., 1978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Ozerov, 2000</t>
    </r>
    <r>
      <rPr>
        <sz val="11"/>
        <color rgb="FF2E2E2E"/>
        <rFont val="Calibri"/>
        <family val="2"/>
        <charset val="1"/>
      </rPr>
      <t xml:space="preserve">)</t>
    </r>
  </si>
  <si>
    <t xml:space="preserve">Halemaumau</t>
  </si>
  <si>
    <t xml:space="preserve">Hawaii</t>
  </si>
  <si>
    <t xml:space="preserve">Hot Spot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</si>
  <si>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6 km deep</t>
    </r>
  </si>
  <si>
    <t xml:space="preserve">Rowan and Clayton (1993)</t>
  </si>
  <si>
    <t xml:space="preserve">Kilauea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</si>
  <si>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p, High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in shallow conduit</t>
    </r>
  </si>
  <si>
    <r>
      <rPr>
        <sz val="11"/>
        <color rgb="FF2E2E2E"/>
        <rFont val="Calibri"/>
        <family val="2"/>
        <charset val="1"/>
      </rPr>
      <t xml:space="preserve">(</t>
    </r>
    <r>
      <rPr>
        <sz val="11"/>
        <color rgb="FF0C7DBB"/>
        <rFont val="Calibri"/>
        <family val="2"/>
        <charset val="1"/>
      </rPr>
      <t xml:space="preserve">Thurber, 1984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Rowan and Clayton, 1993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Okubo et al., 1997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Haslinger et al., 2001</t>
    </r>
    <r>
      <rPr>
        <sz val="11"/>
        <color rgb="FF2E2E2E"/>
        <rFont val="Calibri"/>
        <family val="2"/>
        <charset val="1"/>
      </rPr>
      <t xml:space="preserve">)</t>
    </r>
  </si>
  <si>
    <t xml:space="preserve">Vesuvius</t>
  </si>
  <si>
    <t xml:space="preserve">Italy</t>
  </si>
  <si>
    <t xml:space="preserve">Somma volcano</t>
  </si>
  <si>
    <t xml:space="preserve">Basal–dacite</t>
  </si>
  <si>
    <r>
      <rPr>
        <sz val="11"/>
        <color rgb="FF2E2E2E"/>
        <rFont val="Calibri"/>
        <family val="2"/>
        <charset val="1"/>
      </rPr>
      <t xml:space="preserve">No shallow anomaly; 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at 8 km depth</t>
    </r>
  </si>
  <si>
    <r>
      <rPr>
        <sz val="11"/>
        <color rgb="FF2E2E2E"/>
        <rFont val="Calibri"/>
        <family val="2"/>
        <charset val="1"/>
      </rPr>
      <t xml:space="preserve">(</t>
    </r>
    <r>
      <rPr>
        <sz val="11"/>
        <color rgb="FF0C7DBB"/>
        <rFont val="Calibri"/>
        <family val="2"/>
        <charset val="1"/>
      </rPr>
      <t xml:space="preserve">De Natale et al., 1998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Zollo et al., 1998</t>
    </r>
    <r>
      <rPr>
        <sz val="11"/>
        <color rgb="FF2E2E2E"/>
        <rFont val="Calibri"/>
        <family val="2"/>
        <charset val="1"/>
      </rPr>
      <t xml:space="preserve">)</t>
    </r>
  </si>
  <si>
    <t xml:space="preserve">Campi Flegrei</t>
  </si>
  <si>
    <t xml:space="preserve">Low velocity 3–4 km; gas accumulation?</t>
  </si>
  <si>
    <t xml:space="preserve">1988; Aster et al., 1992</t>
  </si>
  <si>
    <t xml:space="preserve">Mt. Etna</t>
  </si>
  <si>
    <t xml:space="preserve">High velocity</t>
  </si>
  <si>
    <r>
      <rPr>
        <sz val="11"/>
        <color rgb="FF2E2E2E"/>
        <rFont val="Calibri"/>
        <family val="2"/>
        <charset val="1"/>
      </rPr>
      <t xml:space="preserve">(</t>
    </r>
    <r>
      <rPr>
        <sz val="11"/>
        <color rgb="FF0C7DBB"/>
        <rFont val="Calibri"/>
        <family val="2"/>
        <charset val="1"/>
      </rPr>
      <t xml:space="preserve">Cardaci et al., 1993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Villasenor et al., 1998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Laigle and Hirn, 1999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Chiarabba et al., 2000</t>
    </r>
    <r>
      <rPr>
        <sz val="11"/>
        <color rgb="FF2E2E2E"/>
        <rFont val="Calibri"/>
        <family val="2"/>
        <charset val="1"/>
      </rPr>
      <t xml:space="preserve">, </t>
    </r>
    <r>
      <rPr>
        <sz val="11"/>
        <color rgb="FF0C7DBB"/>
        <rFont val="Calibri"/>
        <family val="2"/>
        <charset val="1"/>
      </rPr>
      <t xml:space="preserve">Aloisi et al., 2002</t>
    </r>
    <r>
      <rPr>
        <sz val="11"/>
        <color rgb="FF2E2E2E"/>
        <rFont val="Calibri"/>
        <family val="2"/>
        <charset val="1"/>
      </rPr>
      <t xml:space="preserve">)</t>
    </r>
  </si>
  <si>
    <t xml:space="preserve">Stromboli</t>
  </si>
  <si>
    <t xml:space="preserve">Pinatubo</t>
  </si>
  <si>
    <t xml:space="preserve">Philippines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</si>
  <si>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6–11 km depth; 15% anomaly</t>
    </r>
  </si>
  <si>
    <t xml:space="preserve">Mori et al. (1996)</t>
  </si>
  <si>
    <t xml:space="preserve">Nevado del Ruiz</t>
  </si>
  <si>
    <t xml:space="preserve">Colombia</t>
  </si>
  <si>
    <r>
      <rPr>
        <sz val="11"/>
        <color rgb="FF2E2E2E"/>
        <rFont val="Calibri"/>
        <family val="2"/>
        <charset val="1"/>
      </rPr>
      <t xml:space="preserve">Low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and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s</t>
    </r>
  </si>
  <si>
    <t xml:space="preserve">Londoño and Sudo (2003)</t>
  </si>
  <si>
    <t xml:space="preserve">Tungurahua</t>
  </si>
  <si>
    <t xml:space="preserve">Equador</t>
  </si>
  <si>
    <t xml:space="preserve">Andesitic</t>
  </si>
  <si>
    <r>
      <rPr>
        <sz val="11"/>
        <color rgb="FF2E2E2E"/>
        <rFont val="Calibri"/>
        <family val="2"/>
        <charset val="1"/>
      </rPr>
      <t xml:space="preserve">High </t>
    </r>
    <r>
      <rPr>
        <i val="true"/>
        <sz val="11"/>
        <color rgb="FF2E2E2E"/>
        <rFont val="Calibri"/>
        <family val="2"/>
        <charset val="1"/>
      </rPr>
      <t xml:space="preserve">V</t>
    </r>
    <r>
      <rPr>
        <sz val="11"/>
        <color rgb="FF2E2E2E"/>
        <rFont val="Calibri"/>
        <family val="2"/>
        <charset val="1"/>
      </rPr>
      <t xml:space="preserve">p in upper 4–5 km</t>
    </r>
  </si>
  <si>
    <t xml:space="preserve">Molina et al. (2005)</t>
  </si>
  <si>
    <t xml:space="preserve">Gran Canaria</t>
  </si>
  <si>
    <t xml:space="preserve">Canary Islands</t>
  </si>
  <si>
    <t xml:space="preserve">Hot spot</t>
  </si>
  <si>
    <t xml:space="preserve">Fissure vents</t>
  </si>
  <si>
    <t xml:space="preserve">No low velocity</t>
  </si>
  <si>
    <t xml:space="preserve">Krastel and Schmincke (2002)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</si>
</sst>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MMM\-YY"/>
    <numFmt numFmtId="167" formatCode="@"/>
    <numFmt numFmtId="168" formatCode="#,##0"/>
    <numFmt numFmtId="169" formatCode="0%"/>
  </numFmts>
  <fonts count="12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E2E2E"/>
      <name val="Calibri"/>
      <family val="2"/>
      <charset val="1"/>
    </font>
    <font>
      <i val="true"/>
      <sz val="11"/>
      <color rgb="FF2E2E2E"/>
      <name val="Calibri"/>
      <family val="2"/>
      <charset val="1"/>
    </font>
    <font>
      <sz val="11"/>
      <color rgb="FF0C7DBB"/>
      <name val="Calibri"/>
      <family val="2"/>
      <charset val="1"/>
    </font>
    <font>
      <u val="single"/>
      <sz val="11"/>
      <color rgb="FF0563C1"/>
      <name val="Cambria"/>
      <family val="1"/>
      <charset val="1"/>
    </font>
    <font>
      <sz val="11"/>
      <color rgb="FF2E2E2E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C7DBB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pii/S0377027307001965" TargetMode="External"/><Relationship Id="rId2" Type="http://schemas.openxmlformats.org/officeDocument/2006/relationships/hyperlink" Target="https://www.sciencedirect.com/science/article/pii/S0377027307001965" TargetMode="External"/><Relationship Id="rId3" Type="http://schemas.openxmlformats.org/officeDocument/2006/relationships/hyperlink" Target="https://www.sciencedirect.com/science/article/pii/S0377027307001965" TargetMode="External"/><Relationship Id="rId4" Type="http://schemas.openxmlformats.org/officeDocument/2006/relationships/hyperlink" Target="https://www.sciencedirect.com/science/article/pii/S0377027307001965" TargetMode="External"/><Relationship Id="rId5" Type="http://schemas.openxmlformats.org/officeDocument/2006/relationships/hyperlink" Target="https://www.sciencedirect.com/science/article/pii/S0377027307001965" TargetMode="External"/><Relationship Id="rId6" Type="http://schemas.openxmlformats.org/officeDocument/2006/relationships/hyperlink" Target="https://www.sciencedirect.com/science/article/pii/S0377027307001965" TargetMode="External"/><Relationship Id="rId7" Type="http://schemas.openxmlformats.org/officeDocument/2006/relationships/hyperlink" Target="https://www.sciencedirect.com/science/article/pii/S0377027307001965" TargetMode="External"/><Relationship Id="rId8" Type="http://schemas.openxmlformats.org/officeDocument/2006/relationships/hyperlink" Target="https://www.sciencedirect.com/science/article/pii/S0377027307001965" TargetMode="External"/><Relationship Id="rId9" Type="http://schemas.openxmlformats.org/officeDocument/2006/relationships/hyperlink" Target="https://www.sciencedirect.com/science/article/pii/S0377027307001965" TargetMode="External"/><Relationship Id="rId10" Type="http://schemas.openxmlformats.org/officeDocument/2006/relationships/hyperlink" Target="https://www.sciencedirect.com/science/article/pii/S0377027307001965" TargetMode="External"/><Relationship Id="rId11" Type="http://schemas.openxmlformats.org/officeDocument/2006/relationships/hyperlink" Target="https://www.sciencedirect.com/science/article/pii/S0377027307001965" TargetMode="External"/><Relationship Id="rId12" Type="http://schemas.openxmlformats.org/officeDocument/2006/relationships/hyperlink" Target="https://www.sciencedirect.com/science/article/pii/S0377027307001965" TargetMode="External"/><Relationship Id="rId13" Type="http://schemas.openxmlformats.org/officeDocument/2006/relationships/hyperlink" Target="https://www.sciencedirect.com/science/article/pii/S0377027307001965" TargetMode="External"/><Relationship Id="rId14" Type="http://schemas.openxmlformats.org/officeDocument/2006/relationships/hyperlink" Target="https://www.sciencedirect.com/science/article/pii/S0377027307001965" TargetMode="External"/><Relationship Id="rId15" Type="http://schemas.openxmlformats.org/officeDocument/2006/relationships/hyperlink" Target="https://www.sciencedirect.com/science/article/pii/S0377027307001965" TargetMode="External"/><Relationship Id="rId16" Type="http://schemas.openxmlformats.org/officeDocument/2006/relationships/hyperlink" Target="https://www.sciencedirect.com/science/article/pii/S0377027307001965" TargetMode="External"/><Relationship Id="rId17" Type="http://schemas.openxmlformats.org/officeDocument/2006/relationships/hyperlink" Target="https://www.sciencedirect.com/science/article/pii/S0377027307001965" TargetMode="External"/><Relationship Id="rId18" Type="http://schemas.openxmlformats.org/officeDocument/2006/relationships/hyperlink" Target="https://www.sciencedirect.com/science/article/pii/S037702730700196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5536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75" zoomScaleNormal="75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1" width="13.6893617021277"/>
    <col collapsed="false" hidden="false" max="2" min="2" style="1" width="14.3234042553192"/>
    <col collapsed="false" hidden="false" max="3" min="3" style="1" width="9.36595744680851"/>
    <col collapsed="false" hidden="false" max="4" min="4" style="1" width="8.91914893617021"/>
    <col collapsed="false" hidden="false" max="5" min="5" style="1" width="14.3234042553192"/>
    <col collapsed="false" hidden="false" max="6" min="6" style="1" width="14.4127659574468"/>
    <col collapsed="false" hidden="false" max="7" min="7" style="1" width="8.55744680851064"/>
    <col collapsed="false" hidden="false" max="8" min="8" style="1" width="8.37872340425532"/>
    <col collapsed="false" hidden="false" max="9" min="9" style="1" width="11.5276595744681"/>
    <col collapsed="false" hidden="false" max="10" min="10" style="1" width="15.0425531914894"/>
    <col collapsed="false" hidden="false" max="11" min="11" style="1" width="11.0808510638298"/>
    <col collapsed="false" hidden="false" max="12" min="12" style="1" width="5.04255319148936"/>
    <col collapsed="false" hidden="false" max="13" min="13" style="1" width="8.1063829787234"/>
    <col collapsed="false" hidden="false" max="14" min="14" style="1" width="6.21702127659574"/>
    <col collapsed="false" hidden="false" max="15" min="15" style="1" width="7.47659574468085"/>
    <col collapsed="false" hidden="false" max="16" min="16" style="1" width="9.36595744680851"/>
    <col collapsed="false" hidden="false" max="17" min="17" style="1" width="46.0255319148936"/>
    <col collapsed="false" hidden="false" max="18" min="18" style="1" width="13.2425531914894"/>
    <col collapsed="false" hidden="false" max="19" min="19" style="1" width="9.18723404255319"/>
    <col collapsed="false" hidden="false" max="20" min="20" style="1" width="9.36595744680851"/>
    <col collapsed="false" hidden="false" max="22" min="21" style="1" width="9.54893617021277"/>
    <col collapsed="false" hidden="false" max="23" min="23" style="1" width="9.36595744680851"/>
    <col collapsed="false" hidden="false" max="24" min="24" style="1" width="8.37872340425532"/>
    <col collapsed="false" hidden="false" max="25" min="25" style="1" width="12.2510638297872"/>
    <col collapsed="false" hidden="false" max="26" min="26" style="1" width="9.18723404255319"/>
    <col collapsed="false" hidden="false" max="27" min="27" style="1" width="9.00851063829787"/>
    <col collapsed="false" hidden="false" max="28" min="28" style="1" width="12.9702127659574"/>
    <col collapsed="false" hidden="false" max="29" min="29" style="1" width="22.6085106382979"/>
    <col collapsed="false" hidden="false" max="31" min="30" style="1" width="11.5276595744681"/>
    <col collapsed="false" hidden="false" max="1025" min="32" style="1" width="11.8893617021277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2" t="s">
        <v>24</v>
      </c>
      <c r="Z1" s="5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customFormat="false" ht="15.75" hidden="false" customHeight="true" outlineLevel="0" collapsed="false">
      <c r="A2" s="6" t="s">
        <v>31</v>
      </c>
      <c r="B2" s="6" t="s">
        <v>32</v>
      </c>
      <c r="C2" s="7" t="n">
        <v>16.72</v>
      </c>
      <c r="D2" s="7" t="n">
        <v>-62.18</v>
      </c>
      <c r="E2" s="6" t="s">
        <v>33</v>
      </c>
      <c r="F2" s="6" t="s">
        <v>34</v>
      </c>
      <c r="G2" s="6" t="n">
        <v>915</v>
      </c>
      <c r="H2" s="6" t="n">
        <v>10</v>
      </c>
      <c r="I2" s="6" t="s">
        <v>35</v>
      </c>
      <c r="J2" s="6" t="n">
        <v>2012</v>
      </c>
      <c r="K2" s="8" t="n">
        <v>39417</v>
      </c>
      <c r="L2" s="6" t="n">
        <v>10</v>
      </c>
      <c r="M2" s="6" t="n">
        <v>61</v>
      </c>
      <c r="N2" s="6" t="n">
        <v>4414</v>
      </c>
      <c r="O2" s="6" t="n">
        <v>0</v>
      </c>
      <c r="P2" s="6" t="s">
        <v>36</v>
      </c>
      <c r="Q2" s="6" t="s">
        <v>37</v>
      </c>
      <c r="R2" s="9" t="s">
        <v>38</v>
      </c>
      <c r="S2" s="9" t="s">
        <v>39</v>
      </c>
      <c r="T2" s="6"/>
      <c r="U2" s="6"/>
      <c r="V2" s="6"/>
      <c r="W2" s="9" t="s">
        <v>40</v>
      </c>
      <c r="X2" s="6"/>
      <c r="Y2" s="6" t="n">
        <v>25</v>
      </c>
      <c r="Z2" s="6"/>
      <c r="AA2" s="6"/>
      <c r="AB2" s="6" t="s">
        <v>41</v>
      </c>
      <c r="AC2" s="6" t="s">
        <v>42</v>
      </c>
      <c r="AD2" s="6" t="s">
        <v>43</v>
      </c>
      <c r="AE2" s="6" t="s">
        <v>44</v>
      </c>
    </row>
    <row r="3" customFormat="false" ht="15.75" hidden="false" customHeight="true" outlineLevel="0" collapsed="false">
      <c r="A3" s="6" t="str">
        <f aca="false">A2</f>
        <v>Soufriere Hills Volcano</v>
      </c>
      <c r="B3" s="6" t="str">
        <f aca="false">B2</f>
        <v>Montserrat</v>
      </c>
      <c r="C3" s="7" t="n">
        <f aca="false">C2</f>
        <v>16.72</v>
      </c>
      <c r="D3" s="7" t="n">
        <f aca="false">D2</f>
        <v>-62.18</v>
      </c>
      <c r="E3" s="6" t="str">
        <f aca="false">E2</f>
        <v>Subduction</v>
      </c>
      <c r="F3" s="6" t="str">
        <f aca="false">F2</f>
        <v>Stratovolcano</v>
      </c>
      <c r="G3" s="6" t="n">
        <f aca="false">G2</f>
        <v>915</v>
      </c>
      <c r="H3" s="6" t="n">
        <f aca="false">H2</f>
        <v>10</v>
      </c>
      <c r="I3" s="6" t="str">
        <f aca="false">I2</f>
        <v>Andesite</v>
      </c>
      <c r="J3" s="6" t="n">
        <f aca="false">J2</f>
        <v>2012</v>
      </c>
      <c r="K3" s="8" t="n">
        <v>39417</v>
      </c>
      <c r="L3" s="6" t="n">
        <v>10</v>
      </c>
      <c r="M3" s="6" t="n">
        <v>61</v>
      </c>
      <c r="N3" s="6" t="n">
        <v>4414</v>
      </c>
      <c r="O3" s="6" t="n">
        <v>0</v>
      </c>
      <c r="P3" s="6" t="s">
        <v>45</v>
      </c>
      <c r="Q3" s="6" t="s">
        <v>46</v>
      </c>
      <c r="R3" s="9" t="s">
        <v>38</v>
      </c>
      <c r="S3" s="9" t="s">
        <v>47</v>
      </c>
      <c r="T3" s="6"/>
      <c r="U3" s="6"/>
      <c r="V3" s="6"/>
      <c r="W3" s="9" t="s">
        <v>48</v>
      </c>
      <c r="X3" s="6"/>
      <c r="Y3" s="6" t="n">
        <v>80</v>
      </c>
      <c r="Z3" s="6" t="s">
        <v>49</v>
      </c>
      <c r="AA3" s="6"/>
      <c r="AB3" s="6" t="s">
        <v>41</v>
      </c>
      <c r="AC3" s="6" t="s">
        <v>50</v>
      </c>
      <c r="AD3" s="6" t="s">
        <v>51</v>
      </c>
      <c r="AE3" s="6" t="s">
        <v>52</v>
      </c>
    </row>
    <row r="4" customFormat="false" ht="15.75" hidden="false" customHeight="true" outlineLevel="0" collapsed="false">
      <c r="A4" s="6" t="s">
        <v>53</v>
      </c>
      <c r="B4" s="6" t="s">
        <v>54</v>
      </c>
      <c r="C4" s="7" t="n">
        <v>36.404</v>
      </c>
      <c r="D4" s="7" t="n">
        <v>25.396</v>
      </c>
      <c r="E4" s="6" t="s">
        <v>33</v>
      </c>
      <c r="F4" s="6" t="s">
        <v>55</v>
      </c>
      <c r="G4" s="6" t="n">
        <v>-400</v>
      </c>
      <c r="H4" s="6" t="n">
        <v>100</v>
      </c>
      <c r="I4" s="6" t="s">
        <v>56</v>
      </c>
      <c r="J4" s="6" t="n">
        <v>1950</v>
      </c>
      <c r="K4" s="6" t="s">
        <v>57</v>
      </c>
      <c r="L4" s="6" t="n">
        <v>89</v>
      </c>
      <c r="M4" s="6" t="n">
        <v>60</v>
      </c>
      <c r="N4" s="6" t="n">
        <v>14300</v>
      </c>
      <c r="O4" s="6" t="n">
        <v>0</v>
      </c>
      <c r="P4" s="6" t="s">
        <v>36</v>
      </c>
      <c r="Q4" s="6" t="s">
        <v>58</v>
      </c>
      <c r="R4" s="9" t="s">
        <v>59</v>
      </c>
      <c r="S4" s="9" t="s">
        <v>60</v>
      </c>
      <c r="T4" s="6"/>
      <c r="U4" s="6"/>
      <c r="V4" s="6"/>
      <c r="W4" s="9" t="s">
        <v>61</v>
      </c>
      <c r="X4" s="6"/>
      <c r="Y4" s="6" t="n">
        <v>35</v>
      </c>
      <c r="Z4" s="6" t="s">
        <v>62</v>
      </c>
      <c r="AA4" s="6"/>
      <c r="AB4" s="6" t="s">
        <v>41</v>
      </c>
      <c r="AC4" s="6" t="s">
        <v>63</v>
      </c>
      <c r="AD4" s="6" t="s">
        <v>64</v>
      </c>
      <c r="AE4" s="6" t="s">
        <v>65</v>
      </c>
    </row>
    <row r="5" customFormat="false" ht="15.75" hidden="false" customHeight="true" outlineLevel="0" collapsed="false">
      <c r="A5" s="6" t="s">
        <v>53</v>
      </c>
      <c r="B5" s="6" t="str">
        <f aca="false">B4</f>
        <v>Greece</v>
      </c>
      <c r="C5" s="7" t="n">
        <f aca="false">C4</f>
        <v>36.404</v>
      </c>
      <c r="D5" s="7" t="n">
        <f aca="false">D4</f>
        <v>25.396</v>
      </c>
      <c r="E5" s="6" t="str">
        <f aca="false">E4</f>
        <v>Subduction</v>
      </c>
      <c r="F5" s="6" t="str">
        <f aca="false">F4</f>
        <v>Caldera</v>
      </c>
      <c r="G5" s="6" t="n">
        <f aca="false">G4</f>
        <v>-400</v>
      </c>
      <c r="H5" s="6" t="n">
        <f aca="false">H4</f>
        <v>100</v>
      </c>
      <c r="I5" s="6" t="str">
        <f aca="false">I4</f>
        <v>Dacite</v>
      </c>
      <c r="J5" s="6" t="n">
        <f aca="false">J4</f>
        <v>1950</v>
      </c>
      <c r="K5" s="6"/>
      <c r="L5" s="6"/>
      <c r="M5" s="6"/>
      <c r="N5" s="6"/>
      <c r="O5" s="6"/>
      <c r="P5" s="6" t="s">
        <v>66</v>
      </c>
      <c r="Q5" s="6"/>
      <c r="R5" s="9"/>
      <c r="S5" s="9"/>
      <c r="T5" s="6"/>
      <c r="U5" s="6"/>
      <c r="V5" s="6"/>
      <c r="W5" s="9"/>
      <c r="X5" s="6"/>
      <c r="Y5" s="6"/>
      <c r="Z5" s="6"/>
      <c r="AA5" s="6"/>
      <c r="AB5" s="0"/>
      <c r="AC5" s="6"/>
      <c r="AD5" s="6" t="s">
        <v>67</v>
      </c>
      <c r="AE5" s="6" t="s">
        <v>68</v>
      </c>
    </row>
    <row r="6" customFormat="false" ht="15.75" hidden="false" customHeight="true" outlineLevel="0" collapsed="false">
      <c r="A6" s="6" t="s">
        <v>69</v>
      </c>
      <c r="B6" s="6" t="s">
        <v>70</v>
      </c>
      <c r="C6" s="7" t="n">
        <v>32.884</v>
      </c>
      <c r="D6" s="7" t="n">
        <v>131.104</v>
      </c>
      <c r="E6" s="6" t="s">
        <v>33</v>
      </c>
      <c r="F6" s="6" t="s">
        <v>55</v>
      </c>
      <c r="G6" s="10" t="n">
        <v>1592</v>
      </c>
      <c r="H6" s="6" t="n">
        <v>600</v>
      </c>
      <c r="I6" s="6" t="s">
        <v>71</v>
      </c>
      <c r="J6" s="6" t="n">
        <v>2019</v>
      </c>
      <c r="K6" s="6" t="s">
        <v>72</v>
      </c>
      <c r="L6" s="6" t="n">
        <v>0</v>
      </c>
      <c r="M6" s="6" t="n">
        <v>8</v>
      </c>
      <c r="N6" s="6" t="n">
        <v>0</v>
      </c>
      <c r="O6" s="6" t="n">
        <v>800</v>
      </c>
      <c r="P6" s="6" t="s">
        <v>73</v>
      </c>
      <c r="Q6" s="6" t="s">
        <v>74</v>
      </c>
      <c r="R6" s="9" t="s">
        <v>75</v>
      </c>
      <c r="S6" s="9" t="s">
        <v>76</v>
      </c>
      <c r="T6" s="6"/>
      <c r="U6" s="9" t="s">
        <v>77</v>
      </c>
      <c r="V6" s="6"/>
      <c r="W6" s="9" t="s">
        <v>78</v>
      </c>
      <c r="X6" s="11" t="n">
        <v>0.22</v>
      </c>
      <c r="Y6" s="6" t="n">
        <v>113</v>
      </c>
      <c r="Z6" s="6"/>
      <c r="AA6" s="6" t="n">
        <v>8</v>
      </c>
      <c r="AB6" s="6" t="s">
        <v>79</v>
      </c>
      <c r="AC6" s="6" t="s">
        <v>80</v>
      </c>
      <c r="AD6" s="6" t="s">
        <v>81</v>
      </c>
      <c r="AE6" s="6" t="s">
        <v>82</v>
      </c>
    </row>
    <row r="7" customFormat="false" ht="15.75" hidden="false" customHeight="true" outlineLevel="0" collapsed="false">
      <c r="A7" s="6" t="s">
        <v>69</v>
      </c>
      <c r="B7" s="6" t="str">
        <f aca="false">B6</f>
        <v>Japan</v>
      </c>
      <c r="C7" s="7" t="n">
        <f aca="false">C6</f>
        <v>32.884</v>
      </c>
      <c r="D7" s="7" t="n">
        <f aca="false">D6</f>
        <v>131.104</v>
      </c>
      <c r="E7" s="6" t="str">
        <f aca="false">E6</f>
        <v>Subduction</v>
      </c>
      <c r="F7" s="6" t="str">
        <f aca="false">F6</f>
        <v>Caldera</v>
      </c>
      <c r="G7" s="10" t="n">
        <f aca="false">G6</f>
        <v>1592</v>
      </c>
      <c r="H7" s="6" t="n">
        <f aca="false">H6</f>
        <v>600</v>
      </c>
      <c r="I7" s="6" t="str">
        <f aca="false">I6</f>
        <v>Basaltic-andesite</v>
      </c>
      <c r="J7" s="6" t="n">
        <f aca="false">J6</f>
        <v>2019</v>
      </c>
      <c r="K7" s="6" t="s">
        <v>83</v>
      </c>
      <c r="L7" s="6" t="n">
        <v>0</v>
      </c>
      <c r="M7" s="6" t="n">
        <v>25</v>
      </c>
      <c r="N7" s="6" t="n">
        <v>0</v>
      </c>
      <c r="O7" s="6" t="n">
        <v>0</v>
      </c>
      <c r="P7" s="6" t="s">
        <v>84</v>
      </c>
      <c r="Q7" s="6" t="s">
        <v>85</v>
      </c>
      <c r="R7" s="9" t="s">
        <v>86</v>
      </c>
      <c r="S7" s="9"/>
      <c r="T7" s="11" t="n">
        <v>-0.3</v>
      </c>
      <c r="U7" s="6"/>
      <c r="V7" s="6"/>
      <c r="W7" s="6"/>
      <c r="X7" s="6"/>
      <c r="Y7" s="6"/>
      <c r="Z7" s="6"/>
      <c r="AA7" s="6"/>
      <c r="AB7" s="6" t="s">
        <v>87</v>
      </c>
      <c r="AC7" s="6" t="s">
        <v>88</v>
      </c>
      <c r="AD7" s="6" t="s">
        <v>89</v>
      </c>
      <c r="AE7" s="6" t="s">
        <v>90</v>
      </c>
    </row>
    <row r="8" customFormat="false" ht="15.75" hidden="false" customHeight="true" outlineLevel="0" collapsed="false">
      <c r="A8" s="6" t="s">
        <v>69</v>
      </c>
      <c r="B8" s="6" t="str">
        <f aca="false">B7</f>
        <v>Japan</v>
      </c>
      <c r="C8" s="7" t="n">
        <f aca="false">C7</f>
        <v>32.884</v>
      </c>
      <c r="D8" s="7" t="n">
        <f aca="false">D7</f>
        <v>131.104</v>
      </c>
      <c r="E8" s="6" t="str">
        <f aca="false">E7</f>
        <v>Subduction</v>
      </c>
      <c r="F8" s="6" t="str">
        <f aca="false">F7</f>
        <v>Caldera</v>
      </c>
      <c r="G8" s="10" t="n">
        <f aca="false">G7</f>
        <v>1592</v>
      </c>
      <c r="H8" s="6" t="n">
        <f aca="false">H7</f>
        <v>600</v>
      </c>
      <c r="I8" s="6" t="str">
        <f aca="false">I7</f>
        <v>Basaltic-andesite</v>
      </c>
      <c r="J8" s="6" t="n">
        <f aca="false">J7</f>
        <v>2019</v>
      </c>
      <c r="K8" s="6" t="s">
        <v>91</v>
      </c>
      <c r="L8" s="6" t="n">
        <v>0</v>
      </c>
      <c r="M8" s="6" t="n">
        <v>9</v>
      </c>
      <c r="N8" s="6" t="n">
        <v>0</v>
      </c>
      <c r="O8" s="6" t="n">
        <v>552</v>
      </c>
      <c r="P8" s="6" t="s">
        <v>92</v>
      </c>
      <c r="Q8" s="6" t="s">
        <v>85</v>
      </c>
      <c r="R8" s="9" t="s">
        <v>93</v>
      </c>
      <c r="S8" s="9" t="s">
        <v>94</v>
      </c>
      <c r="T8" s="6"/>
      <c r="U8" s="6"/>
      <c r="V8" s="6"/>
      <c r="W8" s="9" t="s">
        <v>95</v>
      </c>
      <c r="X8" s="6" t="s">
        <v>96</v>
      </c>
      <c r="Y8" s="6" t="n">
        <v>300</v>
      </c>
      <c r="Z8" s="6" t="n">
        <v>45</v>
      </c>
      <c r="AA8" s="6"/>
      <c r="AB8" s="6" t="s">
        <v>97</v>
      </c>
      <c r="AC8" s="6" t="s">
        <v>98</v>
      </c>
      <c r="AD8" s="6" t="s">
        <v>89</v>
      </c>
      <c r="AE8" s="6" t="s">
        <v>99</v>
      </c>
    </row>
    <row r="9" customFormat="false" ht="15.75" hidden="false" customHeight="true" outlineLevel="0" collapsed="false">
      <c r="A9" s="6" t="s">
        <v>100</v>
      </c>
      <c r="B9" s="6" t="s">
        <v>101</v>
      </c>
      <c r="C9" s="7" t="n">
        <v>2.58</v>
      </c>
      <c r="D9" s="7" t="n">
        <v>98.83</v>
      </c>
      <c r="E9" s="6" t="s">
        <v>33</v>
      </c>
      <c r="F9" s="6" t="s">
        <v>55</v>
      </c>
      <c r="G9" s="6"/>
      <c r="H9" s="6" t="n">
        <v>2800</v>
      </c>
      <c r="I9" s="12" t="s">
        <v>102</v>
      </c>
      <c r="J9" s="6"/>
      <c r="K9" s="6" t="n">
        <v>1995</v>
      </c>
      <c r="L9" s="6" t="n">
        <v>0</v>
      </c>
      <c r="M9" s="6" t="n">
        <v>40</v>
      </c>
      <c r="N9" s="6" t="n">
        <v>0</v>
      </c>
      <c r="O9" s="6" t="n">
        <v>390</v>
      </c>
      <c r="P9" s="6" t="s">
        <v>73</v>
      </c>
      <c r="Q9" s="12" t="s">
        <v>103</v>
      </c>
      <c r="R9" s="13" t="s">
        <v>104</v>
      </c>
      <c r="S9" s="13" t="s">
        <v>105</v>
      </c>
      <c r="T9" s="14" t="n">
        <v>-0.18</v>
      </c>
      <c r="U9" s="6" t="n">
        <v>1.87</v>
      </c>
      <c r="V9" s="6"/>
      <c r="W9" s="13"/>
      <c r="X9" s="6"/>
      <c r="Y9" s="6"/>
      <c r="Z9" s="6"/>
      <c r="AA9" s="12"/>
      <c r="AB9" s="6" t="s">
        <v>87</v>
      </c>
      <c r="AC9" s="6" t="s">
        <v>106</v>
      </c>
      <c r="AD9" s="6" t="s">
        <v>107</v>
      </c>
      <c r="AE9" s="6" t="s">
        <v>108</v>
      </c>
    </row>
    <row r="10" customFormat="false" ht="15.75" hidden="false" customHeight="true" outlineLevel="0" collapsed="false">
      <c r="A10" s="6" t="str">
        <f aca="false">A9</f>
        <v>Toba</v>
      </c>
      <c r="B10" s="6" t="str">
        <f aca="false">B9</f>
        <v>Sumatra</v>
      </c>
      <c r="C10" s="7" t="n">
        <f aca="false">C9</f>
        <v>2.58</v>
      </c>
      <c r="D10" s="7" t="n">
        <f aca="false">D9</f>
        <v>98.83</v>
      </c>
      <c r="E10" s="6" t="str">
        <f aca="false">E9</f>
        <v>Subduction</v>
      </c>
      <c r="F10" s="6" t="str">
        <f aca="false">F9</f>
        <v>Caldera</v>
      </c>
      <c r="G10" s="6"/>
      <c r="H10" s="6" t="n">
        <f aca="false">H9</f>
        <v>2800</v>
      </c>
      <c r="I10" s="6" t="str">
        <f aca="false">I9</f>
        <v>Basalt–dacite</v>
      </c>
      <c r="J10" s="6"/>
      <c r="K10" s="6" t="n">
        <v>1995</v>
      </c>
      <c r="L10" s="6" t="n">
        <v>0</v>
      </c>
      <c r="M10" s="6" t="n">
        <v>40</v>
      </c>
      <c r="N10" s="6" t="n">
        <v>0</v>
      </c>
      <c r="O10" s="6"/>
      <c r="P10" s="6" t="s">
        <v>73</v>
      </c>
      <c r="Q10" s="12" t="s">
        <v>37</v>
      </c>
      <c r="R10" s="13"/>
      <c r="S10" s="13" t="s">
        <v>109</v>
      </c>
      <c r="T10" s="12"/>
      <c r="U10" s="6"/>
      <c r="V10" s="6"/>
      <c r="W10" s="13" t="s">
        <v>110</v>
      </c>
      <c r="X10" s="6"/>
      <c r="Y10" s="6"/>
      <c r="Z10" s="6"/>
      <c r="AA10" s="12"/>
      <c r="AB10" s="6" t="s">
        <v>87</v>
      </c>
      <c r="AC10" s="6" t="s">
        <v>111</v>
      </c>
      <c r="AD10" s="6" t="s">
        <v>112</v>
      </c>
      <c r="AE10" s="6" t="s">
        <v>113</v>
      </c>
    </row>
    <row r="11" customFormat="false" ht="15.75" hidden="false" customHeight="true" outlineLevel="0" collapsed="false">
      <c r="A11" s="6" t="str">
        <f aca="false">A10</f>
        <v>Toba</v>
      </c>
      <c r="B11" s="6" t="str">
        <f aca="false">B10</f>
        <v>Sumatra</v>
      </c>
      <c r="C11" s="7" t="n">
        <f aca="false">C10</f>
        <v>2.58</v>
      </c>
      <c r="D11" s="7" t="n">
        <f aca="false">D10</f>
        <v>98.83</v>
      </c>
      <c r="E11" s="6" t="str">
        <f aca="false">E10</f>
        <v>Subduction</v>
      </c>
      <c r="F11" s="6" t="str">
        <f aca="false">F10</f>
        <v>Caldera</v>
      </c>
      <c r="G11" s="6"/>
      <c r="H11" s="6" t="n">
        <f aca="false">H10</f>
        <v>2800</v>
      </c>
      <c r="I11" s="6" t="str">
        <f aca="false">I10</f>
        <v>Basalt–dacite</v>
      </c>
      <c r="J11" s="6"/>
      <c r="K11" s="6" t="n">
        <v>2008</v>
      </c>
      <c r="L11" s="6" t="n">
        <v>0</v>
      </c>
      <c r="M11" s="6" t="n">
        <v>40</v>
      </c>
      <c r="N11" s="6" t="n">
        <v>0</v>
      </c>
      <c r="O11" s="6" t="n">
        <v>0</v>
      </c>
      <c r="P11" s="6" t="s">
        <v>84</v>
      </c>
      <c r="Q11" s="12" t="s">
        <v>85</v>
      </c>
      <c r="R11" s="13" t="s">
        <v>114</v>
      </c>
      <c r="S11" s="13"/>
      <c r="T11" s="14" t="n">
        <v>-0.15</v>
      </c>
      <c r="U11" s="6"/>
      <c r="V11" s="6" t="s">
        <v>115</v>
      </c>
      <c r="W11" s="13"/>
      <c r="X11" s="6"/>
      <c r="Y11" s="6"/>
      <c r="Z11" s="6"/>
      <c r="AA11" s="12"/>
      <c r="AB11" s="6" t="s">
        <v>87</v>
      </c>
      <c r="AC11" s="6" t="s">
        <v>116</v>
      </c>
      <c r="AD11" s="6" t="s">
        <v>89</v>
      </c>
      <c r="AE11" s="6"/>
    </row>
    <row r="12" customFormat="false" ht="15.75" hidden="false" customHeight="true" outlineLevel="0" collapsed="false">
      <c r="A12" s="6" t="str">
        <f aca="false">A11</f>
        <v>Toba</v>
      </c>
      <c r="B12" s="6" t="str">
        <f aca="false">B11</f>
        <v>Sumatra</v>
      </c>
      <c r="C12" s="7" t="n">
        <f aca="false">C11</f>
        <v>2.58</v>
      </c>
      <c r="D12" s="7" t="n">
        <f aca="false">D11</f>
        <v>98.83</v>
      </c>
      <c r="E12" s="6" t="str">
        <f aca="false">E11</f>
        <v>Subduction</v>
      </c>
      <c r="F12" s="6" t="str">
        <f aca="false">F11</f>
        <v>Caldera</v>
      </c>
      <c r="G12" s="6"/>
      <c r="H12" s="6" t="n">
        <f aca="false">H11</f>
        <v>2800</v>
      </c>
      <c r="I12" s="6" t="str">
        <f aca="false">I11</f>
        <v>Basalt–dacite</v>
      </c>
      <c r="J12" s="6"/>
      <c r="K12" s="6" t="n">
        <v>2008</v>
      </c>
      <c r="L12" s="6" t="n">
        <v>0</v>
      </c>
      <c r="M12" s="6" t="n">
        <v>40</v>
      </c>
      <c r="N12" s="6" t="n">
        <v>0</v>
      </c>
      <c r="O12" s="6" t="n">
        <v>0</v>
      </c>
      <c r="P12" s="6" t="s">
        <v>84</v>
      </c>
      <c r="Q12" s="12" t="s">
        <v>85</v>
      </c>
      <c r="R12" s="13" t="s">
        <v>117</v>
      </c>
      <c r="S12" s="13"/>
      <c r="T12" s="12"/>
      <c r="U12" s="6"/>
      <c r="V12" s="6"/>
      <c r="W12" s="13"/>
      <c r="X12" s="6"/>
      <c r="Y12" s="6" t="n">
        <v>34000</v>
      </c>
      <c r="Z12" s="6"/>
      <c r="AA12" s="12"/>
      <c r="AB12" s="0"/>
      <c r="AC12" s="6" t="s">
        <v>118</v>
      </c>
      <c r="AD12" s="6"/>
      <c r="AE12" s="6"/>
    </row>
    <row r="13" customFormat="false" ht="15.75" hidden="false" customHeight="true" outlineLevel="0" collapsed="false">
      <c r="A13" s="6" t="s">
        <v>119</v>
      </c>
      <c r="B13" s="6" t="s">
        <v>120</v>
      </c>
      <c r="C13" s="7" t="n">
        <v>44.43</v>
      </c>
      <c r="D13" s="7" t="n">
        <v>-110.67</v>
      </c>
      <c r="E13" s="6" t="s">
        <v>121</v>
      </c>
      <c r="F13" s="6" t="s">
        <v>55</v>
      </c>
      <c r="G13" s="6"/>
      <c r="H13" s="6" t="n">
        <v>2450</v>
      </c>
      <c r="I13" s="6" t="s">
        <v>122</v>
      </c>
      <c r="J13" s="6"/>
      <c r="K13" s="6"/>
      <c r="L13" s="6"/>
      <c r="M13" s="6"/>
      <c r="N13" s="6"/>
      <c r="O13" s="6"/>
      <c r="P13" s="6" t="s">
        <v>123</v>
      </c>
      <c r="Q13" s="12" t="s">
        <v>124</v>
      </c>
      <c r="R13" s="13"/>
      <c r="S13" s="13"/>
      <c r="T13" s="12"/>
      <c r="U13" s="6"/>
      <c r="V13" s="6"/>
      <c r="W13" s="13"/>
      <c r="X13" s="6"/>
      <c r="Y13" s="6"/>
      <c r="Z13" s="6"/>
      <c r="AA13" s="6"/>
      <c r="AB13" s="0"/>
      <c r="AC13" s="12" t="s">
        <v>125</v>
      </c>
      <c r="AD13" s="6"/>
      <c r="AE13" s="6"/>
    </row>
    <row r="14" customFormat="false" ht="15.75" hidden="false" customHeight="true" outlineLevel="0" collapsed="false">
      <c r="A14" s="6" t="str">
        <f aca="false">A13</f>
        <v>Yellowstone</v>
      </c>
      <c r="B14" s="6" t="str">
        <f aca="false">B13</f>
        <v>USA, Wyoming</v>
      </c>
      <c r="C14" s="7" t="n">
        <f aca="false">C13</f>
        <v>44.43</v>
      </c>
      <c r="D14" s="7" t="n">
        <f aca="false">D13</f>
        <v>-110.67</v>
      </c>
      <c r="E14" s="6" t="str">
        <f aca="false">E13</f>
        <v>Plume</v>
      </c>
      <c r="F14" s="6" t="str">
        <f aca="false">F13</f>
        <v>Caldera</v>
      </c>
      <c r="G14" s="6"/>
      <c r="H14" s="6" t="n">
        <f aca="false">H13</f>
        <v>2450</v>
      </c>
      <c r="I14" s="6" t="str">
        <f aca="false">I13</f>
        <v>Rhyolite-basalt</v>
      </c>
      <c r="J14" s="6"/>
      <c r="K14" s="6" t="s">
        <v>126</v>
      </c>
      <c r="L14" s="6"/>
      <c r="M14" s="6"/>
      <c r="N14" s="6"/>
      <c r="O14" s="6" t="n">
        <v>100</v>
      </c>
      <c r="P14" s="6" t="s">
        <v>127</v>
      </c>
      <c r="Q14" s="12" t="s">
        <v>128</v>
      </c>
      <c r="R14" s="13" t="s">
        <v>129</v>
      </c>
      <c r="S14" s="13" t="s">
        <v>130</v>
      </c>
      <c r="T14" s="12" t="n">
        <v>1.1</v>
      </c>
      <c r="U14" s="6" t="n">
        <v>2.08</v>
      </c>
      <c r="V14" s="6"/>
      <c r="W14" s="13" t="s">
        <v>131</v>
      </c>
      <c r="X14" s="6"/>
      <c r="Y14" s="6" t="n">
        <v>4300</v>
      </c>
      <c r="Z14" s="6"/>
      <c r="AA14" s="6"/>
      <c r="AB14" s="0"/>
      <c r="AC14" s="12" t="s">
        <v>132</v>
      </c>
      <c r="AD14" s="6"/>
      <c r="AE14" s="6"/>
    </row>
    <row r="15" customFormat="false" ht="15.75" hidden="false" customHeight="true" outlineLevel="0" collapsed="false">
      <c r="A15" s="6" t="str">
        <f aca="false">A14</f>
        <v>Yellowstone</v>
      </c>
      <c r="B15" s="6" t="str">
        <f aca="false">B14</f>
        <v>USA, Wyoming</v>
      </c>
      <c r="C15" s="7" t="n">
        <f aca="false">C14</f>
        <v>44.43</v>
      </c>
      <c r="D15" s="7" t="n">
        <f aca="false">D14</f>
        <v>-110.67</v>
      </c>
      <c r="E15" s="6" t="str">
        <f aca="false">E14</f>
        <v>Plume</v>
      </c>
      <c r="F15" s="6" t="str">
        <f aca="false">F14</f>
        <v>Caldera</v>
      </c>
      <c r="G15" s="6"/>
      <c r="H15" s="6" t="n">
        <f aca="false">H14</f>
        <v>2450</v>
      </c>
      <c r="I15" s="6" t="str">
        <f aca="false">I14</f>
        <v>Rhyolite-basalt</v>
      </c>
      <c r="J15" s="6"/>
      <c r="K15" s="6" t="s">
        <v>133</v>
      </c>
      <c r="L15" s="6" t="n">
        <v>0</v>
      </c>
      <c r="M15" s="6" t="n">
        <v>34</v>
      </c>
      <c r="N15" s="6" t="n">
        <v>0</v>
      </c>
      <c r="O15" s="6" t="n">
        <v>4520</v>
      </c>
      <c r="P15" s="6" t="s">
        <v>134</v>
      </c>
      <c r="Q15" s="6" t="s">
        <v>37</v>
      </c>
      <c r="R15" s="9" t="s">
        <v>135</v>
      </c>
      <c r="S15" s="9" t="s">
        <v>136</v>
      </c>
      <c r="T15" s="6"/>
      <c r="U15" s="6"/>
      <c r="V15" s="6"/>
      <c r="W15" s="9" t="s">
        <v>137</v>
      </c>
      <c r="X15" s="6"/>
      <c r="Y15" s="6"/>
      <c r="Z15" s="6" t="s">
        <v>138</v>
      </c>
      <c r="AA15" s="6"/>
      <c r="AB15" s="6" t="s">
        <v>139</v>
      </c>
      <c r="AC15" s="6" t="s">
        <v>140</v>
      </c>
      <c r="AD15" s="6" t="s">
        <v>141</v>
      </c>
      <c r="AE15" s="6"/>
    </row>
    <row r="16" customFormat="false" ht="15.75" hidden="false" customHeight="true" outlineLevel="0" collapsed="false">
      <c r="A16" s="6" t="str">
        <f aca="false">A15</f>
        <v>Yellowstone</v>
      </c>
      <c r="B16" s="6" t="str">
        <f aca="false">B15</f>
        <v>USA, Wyoming</v>
      </c>
      <c r="C16" s="7" t="n">
        <f aca="false">C15</f>
        <v>44.43</v>
      </c>
      <c r="D16" s="7" t="n">
        <f aca="false">D15</f>
        <v>-110.67</v>
      </c>
      <c r="E16" s="6" t="str">
        <f aca="false">E15</f>
        <v>Plume</v>
      </c>
      <c r="F16" s="6" t="str">
        <f aca="false">F15</f>
        <v>Caldera</v>
      </c>
      <c r="G16" s="6"/>
      <c r="H16" s="6" t="n">
        <f aca="false">H15</f>
        <v>2450</v>
      </c>
      <c r="I16" s="6" t="str">
        <f aca="false">I15</f>
        <v>Rhyolite-basalt</v>
      </c>
      <c r="J16" s="6"/>
      <c r="K16" s="6" t="s">
        <v>133</v>
      </c>
      <c r="L16" s="6"/>
      <c r="M16" s="6" t="n">
        <v>34</v>
      </c>
      <c r="N16" s="6"/>
      <c r="O16" s="6" t="s">
        <v>142</v>
      </c>
      <c r="P16" s="6" t="s">
        <v>143</v>
      </c>
      <c r="Q16" s="6" t="s">
        <v>144</v>
      </c>
      <c r="R16" s="9" t="s">
        <v>145</v>
      </c>
      <c r="S16" s="9" t="s">
        <v>146</v>
      </c>
      <c r="T16" s="6"/>
      <c r="U16" s="6"/>
      <c r="V16" s="6"/>
      <c r="W16" s="9" t="s">
        <v>147</v>
      </c>
      <c r="X16" s="6"/>
      <c r="Y16" s="6" t="n">
        <f aca="false">10000 + 46000</f>
        <v>56000</v>
      </c>
      <c r="Z16" s="6" t="s">
        <v>148</v>
      </c>
      <c r="AA16" s="6"/>
      <c r="AC16" s="6" t="s">
        <v>149</v>
      </c>
      <c r="AD16" s="6"/>
      <c r="AE16" s="6"/>
    </row>
    <row r="17" customFormat="false" ht="15.75" hidden="false" customHeight="true" outlineLevel="0" collapsed="false">
      <c r="A17" s="6" t="str">
        <f aca="false">A16</f>
        <v>Yellowstone</v>
      </c>
      <c r="B17" s="6" t="str">
        <f aca="false">B16</f>
        <v>USA, Wyoming</v>
      </c>
      <c r="C17" s="7" t="n">
        <f aca="false">C16</f>
        <v>44.43</v>
      </c>
      <c r="D17" s="7" t="n">
        <f aca="false">D16</f>
        <v>-110.67</v>
      </c>
      <c r="E17" s="6" t="str">
        <f aca="false">E16</f>
        <v>Plume</v>
      </c>
      <c r="F17" s="6" t="str">
        <f aca="false">F16</f>
        <v>Caldera</v>
      </c>
      <c r="G17" s="6"/>
      <c r="H17" s="6" t="n">
        <f aca="false">H16</f>
        <v>2450</v>
      </c>
      <c r="I17" s="6" t="str">
        <f aca="false">I16</f>
        <v>Rhyolite-basalt</v>
      </c>
      <c r="J17" s="6"/>
      <c r="K17" s="6" t="s">
        <v>150</v>
      </c>
      <c r="L17" s="6"/>
      <c r="M17" s="6" t="n">
        <v>254</v>
      </c>
      <c r="N17" s="6" t="n">
        <v>16</v>
      </c>
      <c r="O17" s="6" t="n">
        <v>7942</v>
      </c>
      <c r="P17" s="6"/>
      <c r="Q17" s="6" t="s">
        <v>74</v>
      </c>
      <c r="R17" s="9" t="s">
        <v>151</v>
      </c>
      <c r="S17" s="9" t="s">
        <v>152</v>
      </c>
      <c r="T17" s="6"/>
      <c r="U17" s="6"/>
      <c r="V17" s="6"/>
      <c r="W17" s="9"/>
      <c r="X17" s="6"/>
      <c r="Y17" s="6"/>
      <c r="Z17" s="6"/>
      <c r="AA17" s="6"/>
      <c r="AC17" s="6" t="s">
        <v>153</v>
      </c>
      <c r="AD17" s="6" t="s">
        <v>81</v>
      </c>
      <c r="AE17" s="6"/>
    </row>
    <row r="18" customFormat="false" ht="15.75" hidden="false" customHeight="true" outlineLevel="0" collapsed="false">
      <c r="A18" s="6" t="str">
        <f aca="false">A17</f>
        <v>Yellowstone</v>
      </c>
      <c r="B18" s="6" t="str">
        <f aca="false">B17</f>
        <v>USA, Wyoming</v>
      </c>
      <c r="C18" s="7" t="n">
        <f aca="false">C17</f>
        <v>44.43</v>
      </c>
      <c r="D18" s="7" t="n">
        <f aca="false">D17</f>
        <v>-110.67</v>
      </c>
      <c r="E18" s="6" t="str">
        <f aca="false">E17</f>
        <v>Plume</v>
      </c>
      <c r="F18" s="6" t="str">
        <f aca="false">F17</f>
        <v>Caldera</v>
      </c>
      <c r="G18" s="6"/>
      <c r="H18" s="6" t="n">
        <f aca="false">H17</f>
        <v>2450</v>
      </c>
      <c r="I18" s="6" t="str">
        <f aca="false">I17</f>
        <v>Rhyolite-basalt</v>
      </c>
      <c r="J18" s="6"/>
      <c r="K18" s="6"/>
      <c r="L18" s="6"/>
      <c r="M18" s="6"/>
      <c r="N18" s="6"/>
      <c r="O18" s="6"/>
      <c r="P18" s="6"/>
      <c r="Q18" s="6"/>
      <c r="R18" s="9" t="s">
        <v>154</v>
      </c>
      <c r="S18" s="9"/>
      <c r="T18" s="6"/>
      <c r="U18" s="6"/>
      <c r="V18" s="6" t="s">
        <v>155</v>
      </c>
      <c r="W18" s="9"/>
      <c r="X18" s="6"/>
      <c r="Y18" s="6"/>
      <c r="Z18" s="6"/>
      <c r="AA18" s="6"/>
      <c r="AC18" s="6" t="s">
        <v>156</v>
      </c>
      <c r="AD18" s="6"/>
      <c r="AE18" s="6"/>
    </row>
    <row r="19" customFormat="false" ht="15.75" hidden="false" customHeight="true" outlineLevel="0" collapsed="false">
      <c r="A19" s="6" t="s">
        <v>157</v>
      </c>
      <c r="B19" s="6" t="s">
        <v>158</v>
      </c>
      <c r="C19" s="7" t="n">
        <f aca="false">37 + 43/60</f>
        <v>37.7166666666667</v>
      </c>
      <c r="D19" s="7" t="n">
        <f aca="false">-118 - 53/60</f>
        <v>-118.883333333333</v>
      </c>
      <c r="E19" s="6" t="s">
        <v>159</v>
      </c>
      <c r="F19" s="6" t="s">
        <v>55</v>
      </c>
      <c r="G19" s="6"/>
      <c r="H19" s="6"/>
      <c r="I19" s="6" t="s">
        <v>160</v>
      </c>
      <c r="J19" s="6"/>
      <c r="K19" s="6"/>
      <c r="L19" s="6"/>
      <c r="M19" s="6"/>
      <c r="N19" s="6"/>
      <c r="O19" s="6"/>
      <c r="P19" s="6" t="s">
        <v>123</v>
      </c>
      <c r="Q19" s="12" t="s">
        <v>161</v>
      </c>
      <c r="R19" s="13"/>
      <c r="S19" s="13"/>
      <c r="T19" s="12"/>
      <c r="U19" s="6"/>
      <c r="V19" s="6"/>
      <c r="W19" s="13"/>
      <c r="X19" s="6"/>
      <c r="Y19" s="6"/>
      <c r="Z19" s="6"/>
      <c r="AA19" s="6"/>
      <c r="AC19" s="12" t="s">
        <v>162</v>
      </c>
      <c r="AD19" s="6"/>
      <c r="AE19" s="6"/>
    </row>
    <row r="20" customFormat="false" ht="15.75" hidden="false" customHeight="true" outlineLevel="0" collapsed="false">
      <c r="A20" s="6" t="str">
        <f aca="false">A19</f>
        <v>Long Valley</v>
      </c>
      <c r="B20" s="6" t="str">
        <f aca="false">B19</f>
        <v>USA, Cascadia</v>
      </c>
      <c r="C20" s="7" t="n">
        <f aca="false">C19</f>
        <v>37.7166666666667</v>
      </c>
      <c r="D20" s="7" t="n">
        <f aca="false">D19</f>
        <v>-118.883333333333</v>
      </c>
      <c r="E20" s="6" t="str">
        <f aca="false">E19</f>
        <v>Backarc</v>
      </c>
      <c r="F20" s="6" t="str">
        <f aca="false">F19</f>
        <v>Caldera</v>
      </c>
      <c r="G20" s="6"/>
      <c r="H20" s="6"/>
      <c r="I20" s="6" t="str">
        <f aca="false">I19</f>
        <v>Rhyolite</v>
      </c>
      <c r="J20" s="6"/>
      <c r="K20" s="6"/>
      <c r="L20" s="6"/>
      <c r="M20" s="6"/>
      <c r="N20" s="6"/>
      <c r="O20" s="6"/>
      <c r="P20" s="6"/>
      <c r="Q20" s="12"/>
      <c r="R20" s="13" t="s">
        <v>154</v>
      </c>
      <c r="S20" s="13"/>
      <c r="T20" s="12"/>
      <c r="U20" s="6"/>
      <c r="V20" s="6"/>
      <c r="W20" s="13"/>
      <c r="X20" s="6"/>
      <c r="Y20" s="6"/>
      <c r="Z20" s="6"/>
      <c r="AA20" s="6"/>
      <c r="AC20" s="6" t="s">
        <v>156</v>
      </c>
      <c r="AD20" s="6"/>
      <c r="AE20" s="6"/>
    </row>
    <row r="21" customFormat="false" ht="15.75" hidden="false" customHeight="true" outlineLevel="0" collapsed="false">
      <c r="A21" s="12" t="s">
        <v>163</v>
      </c>
      <c r="B21" s="6" t="s">
        <v>164</v>
      </c>
      <c r="C21" s="7" t="n">
        <f aca="false">35+54/60</f>
        <v>35.9</v>
      </c>
      <c r="D21" s="7" t="n">
        <f aca="false">-106-32/60</f>
        <v>-106.533333333333</v>
      </c>
      <c r="E21" s="12" t="s">
        <v>165</v>
      </c>
      <c r="F21" s="12" t="s">
        <v>55</v>
      </c>
      <c r="G21" s="6"/>
      <c r="H21" s="6"/>
      <c r="I21" s="12" t="s">
        <v>160</v>
      </c>
      <c r="J21" s="6"/>
      <c r="K21" s="6"/>
      <c r="L21" s="6"/>
      <c r="M21" s="6"/>
      <c r="N21" s="6"/>
      <c r="O21" s="6"/>
      <c r="P21" s="6" t="s">
        <v>123</v>
      </c>
      <c r="Q21" s="12" t="s">
        <v>166</v>
      </c>
      <c r="R21" s="13"/>
      <c r="S21" s="13"/>
      <c r="T21" s="12"/>
      <c r="U21" s="6"/>
      <c r="V21" s="6"/>
      <c r="W21" s="13"/>
      <c r="X21" s="6"/>
      <c r="Y21" s="6"/>
      <c r="Z21" s="6"/>
      <c r="AA21" s="6"/>
      <c r="AC21" s="15" t="s">
        <v>167</v>
      </c>
      <c r="AD21" s="6"/>
      <c r="AE21" s="6"/>
    </row>
    <row r="22" customFormat="false" ht="15.75" hidden="false" customHeight="true" outlineLevel="0" collapsed="false">
      <c r="A22" s="6" t="s">
        <v>168</v>
      </c>
      <c r="B22" s="6" t="s">
        <v>169</v>
      </c>
      <c r="C22" s="7" t="n">
        <v>-38.82</v>
      </c>
      <c r="D22" s="7" t="n">
        <v>176</v>
      </c>
      <c r="E22" s="6" t="s">
        <v>33</v>
      </c>
      <c r="F22" s="6" t="s">
        <v>55</v>
      </c>
      <c r="G22" s="6"/>
      <c r="H22" s="6"/>
      <c r="I22" s="6" t="s">
        <v>56</v>
      </c>
      <c r="J22" s="6"/>
      <c r="K22" s="6"/>
      <c r="L22" s="6"/>
      <c r="M22" s="6"/>
      <c r="N22" s="6"/>
      <c r="O22" s="6"/>
      <c r="P22" s="6"/>
      <c r="Q22" s="6" t="s">
        <v>170</v>
      </c>
      <c r="R22" s="9"/>
      <c r="S22" s="9"/>
      <c r="T22" s="6"/>
      <c r="U22" s="6"/>
      <c r="V22" s="6"/>
      <c r="W22" s="9"/>
      <c r="X22" s="6"/>
      <c r="Y22" s="6"/>
      <c r="Z22" s="6"/>
      <c r="AA22" s="6"/>
      <c r="AC22" s="15" t="s">
        <v>171</v>
      </c>
      <c r="AD22" s="6"/>
      <c r="AE22" s="6"/>
    </row>
    <row r="23" customFormat="false" ht="15.75" hidden="false" customHeight="true" outlineLevel="0" collapsed="false">
      <c r="A23" s="12" t="s">
        <v>172</v>
      </c>
      <c r="B23" s="6" t="s">
        <v>158</v>
      </c>
      <c r="C23" s="7" t="n">
        <v>43.722</v>
      </c>
      <c r="D23" s="7" t="n">
        <v>-121.229</v>
      </c>
      <c r="E23" s="12" t="s">
        <v>33</v>
      </c>
      <c r="F23" s="12" t="s">
        <v>173</v>
      </c>
      <c r="G23" s="6"/>
      <c r="H23" s="6"/>
      <c r="I23" s="16" t="s">
        <v>174</v>
      </c>
      <c r="J23" s="6"/>
      <c r="K23" s="6"/>
      <c r="L23" s="6"/>
      <c r="M23" s="6"/>
      <c r="N23" s="6"/>
      <c r="O23" s="6"/>
      <c r="P23" s="6" t="s">
        <v>134</v>
      </c>
      <c r="Q23" s="12" t="s">
        <v>175</v>
      </c>
      <c r="R23" s="13"/>
      <c r="S23" s="13"/>
      <c r="T23" s="12"/>
      <c r="U23" s="6"/>
      <c r="V23" s="6"/>
      <c r="W23" s="13"/>
      <c r="X23" s="6"/>
      <c r="Y23" s="6"/>
      <c r="Z23" s="6"/>
      <c r="AA23" s="6"/>
      <c r="AC23" s="12" t="s">
        <v>176</v>
      </c>
      <c r="AD23" s="6"/>
      <c r="AE23" s="6"/>
    </row>
    <row r="24" customFormat="false" ht="15.75" hidden="false" customHeight="true" outlineLevel="0" collapsed="false">
      <c r="A24" s="12" t="s">
        <v>177</v>
      </c>
      <c r="B24" s="6" t="s">
        <v>158</v>
      </c>
      <c r="C24" s="7" t="n">
        <v>41.611</v>
      </c>
      <c r="D24" s="7" t="n">
        <f aca="false">-121.554</f>
        <v>-121.554</v>
      </c>
      <c r="E24" s="12" t="s">
        <v>33</v>
      </c>
      <c r="F24" s="12" t="s">
        <v>173</v>
      </c>
      <c r="G24" s="6"/>
      <c r="H24" s="6"/>
      <c r="I24" s="12" t="s">
        <v>178</v>
      </c>
      <c r="J24" s="6"/>
      <c r="K24" s="6"/>
      <c r="L24" s="6"/>
      <c r="M24" s="6"/>
      <c r="N24" s="6"/>
      <c r="O24" s="6"/>
      <c r="P24" s="6" t="s">
        <v>179</v>
      </c>
      <c r="Q24" s="12" t="s">
        <v>175</v>
      </c>
      <c r="R24" s="13"/>
      <c r="S24" s="13"/>
      <c r="T24" s="12"/>
      <c r="U24" s="6"/>
      <c r="V24" s="6"/>
      <c r="W24" s="13"/>
      <c r="X24" s="6"/>
      <c r="Y24" s="6"/>
      <c r="Z24" s="6"/>
      <c r="AA24" s="6"/>
      <c r="AC24" s="12" t="s">
        <v>180</v>
      </c>
      <c r="AD24" s="6"/>
      <c r="AE24" s="6"/>
    </row>
    <row r="25" customFormat="false" ht="15.75" hidden="false" customHeight="true" outlineLevel="0" collapsed="false">
      <c r="A25" s="12" t="s">
        <v>181</v>
      </c>
      <c r="B25" s="6" t="s">
        <v>158</v>
      </c>
      <c r="C25" s="7" t="n">
        <v>46.2</v>
      </c>
      <c r="D25" s="7" t="n">
        <v>-122.18</v>
      </c>
      <c r="E25" s="12" t="s">
        <v>33</v>
      </c>
      <c r="F25" s="12" t="s">
        <v>34</v>
      </c>
      <c r="G25" s="6"/>
      <c r="H25" s="6"/>
      <c r="I25" s="12" t="s">
        <v>182</v>
      </c>
      <c r="J25" s="6"/>
      <c r="K25" s="6"/>
      <c r="L25" s="6"/>
      <c r="M25" s="6"/>
      <c r="N25" s="6"/>
      <c r="O25" s="6"/>
      <c r="P25" s="6" t="s">
        <v>134</v>
      </c>
      <c r="Q25" s="12" t="s">
        <v>183</v>
      </c>
      <c r="R25" s="13"/>
      <c r="S25" s="13"/>
      <c r="T25" s="12"/>
      <c r="U25" s="6"/>
      <c r="V25" s="6"/>
      <c r="W25" s="13"/>
      <c r="X25" s="6"/>
      <c r="Y25" s="6"/>
      <c r="Z25" s="6"/>
      <c r="AA25" s="6"/>
      <c r="AC25" s="15" t="s">
        <v>184</v>
      </c>
      <c r="AD25" s="6"/>
      <c r="AE25" s="6"/>
    </row>
    <row r="26" customFormat="false" ht="15.75" hidden="false" customHeight="true" outlineLevel="0" collapsed="false">
      <c r="A26" s="12" t="s">
        <v>185</v>
      </c>
      <c r="B26" s="6" t="s">
        <v>158</v>
      </c>
      <c r="C26" s="7" t="n">
        <v>46.853</v>
      </c>
      <c r="D26" s="7" t="n">
        <v>-121.76</v>
      </c>
      <c r="E26" s="12" t="s">
        <v>33</v>
      </c>
      <c r="F26" s="12" t="s">
        <v>34</v>
      </c>
      <c r="G26" s="6"/>
      <c r="H26" s="6"/>
      <c r="I26" s="12" t="s">
        <v>186</v>
      </c>
      <c r="J26" s="6"/>
      <c r="K26" s="6"/>
      <c r="L26" s="6"/>
      <c r="M26" s="6"/>
      <c r="N26" s="6"/>
      <c r="O26" s="6"/>
      <c r="P26" s="6" t="s">
        <v>134</v>
      </c>
      <c r="Q26" s="12" t="s">
        <v>187</v>
      </c>
      <c r="R26" s="13"/>
      <c r="S26" s="13"/>
      <c r="T26" s="12"/>
      <c r="U26" s="6"/>
      <c r="V26" s="6"/>
      <c r="W26" s="13"/>
      <c r="X26" s="6"/>
      <c r="Y26" s="6"/>
      <c r="Z26" s="6"/>
      <c r="AA26" s="6"/>
      <c r="AC26" s="12" t="s">
        <v>188</v>
      </c>
      <c r="AD26" s="6"/>
      <c r="AE26" s="6"/>
    </row>
    <row r="27" customFormat="false" ht="15.75" hidden="false" customHeight="true" outlineLevel="0" collapsed="false">
      <c r="A27" s="6" t="s">
        <v>189</v>
      </c>
      <c r="B27" s="6" t="s">
        <v>190</v>
      </c>
      <c r="C27" s="7" t="n">
        <f aca="false">-22-16/60</f>
        <v>-22.2666666666667</v>
      </c>
      <c r="D27" s="7" t="n">
        <f aca="false">-67-10/60</f>
        <v>-67.1666666666667</v>
      </c>
      <c r="E27" s="6" t="s">
        <v>33</v>
      </c>
      <c r="F27" s="6" t="s">
        <v>191</v>
      </c>
      <c r="G27" s="6"/>
      <c r="H27" s="6"/>
      <c r="I27" s="12"/>
      <c r="J27" s="6"/>
      <c r="K27" s="6"/>
      <c r="L27" s="6"/>
      <c r="M27" s="6"/>
      <c r="N27" s="6"/>
      <c r="O27" s="6"/>
      <c r="P27" s="6"/>
      <c r="Q27" s="6"/>
      <c r="R27" s="9"/>
      <c r="S27" s="9"/>
      <c r="T27" s="6"/>
      <c r="U27" s="6"/>
      <c r="V27" s="6"/>
      <c r="W27" s="9"/>
      <c r="X27" s="6"/>
      <c r="Y27" s="6"/>
      <c r="Z27" s="6"/>
      <c r="AA27" s="6"/>
      <c r="AC27" s="6"/>
      <c r="AD27" s="6"/>
      <c r="AE27" s="6"/>
    </row>
    <row r="28" customFormat="false" ht="15.75" hidden="false" customHeight="true" outlineLevel="0" collapsed="false">
      <c r="A28" s="12" t="s">
        <v>192</v>
      </c>
      <c r="B28" s="12" t="s">
        <v>193</v>
      </c>
      <c r="C28" s="7" t="n">
        <v>65.715</v>
      </c>
      <c r="D28" s="7" t="n">
        <v>-16.728</v>
      </c>
      <c r="E28" s="12" t="s">
        <v>165</v>
      </c>
      <c r="F28" s="12" t="s">
        <v>55</v>
      </c>
      <c r="G28" s="6"/>
      <c r="H28" s="6"/>
      <c r="I28" s="12" t="s">
        <v>194</v>
      </c>
      <c r="J28" s="6"/>
      <c r="K28" s="6"/>
      <c r="L28" s="6"/>
      <c r="M28" s="6"/>
      <c r="N28" s="6"/>
      <c r="O28" s="6"/>
      <c r="P28" s="12" t="s">
        <v>134</v>
      </c>
      <c r="Q28" s="12" t="s">
        <v>195</v>
      </c>
      <c r="R28" s="13"/>
      <c r="S28" s="13"/>
      <c r="T28" s="12"/>
      <c r="U28" s="6"/>
      <c r="V28" s="6"/>
      <c r="W28" s="13"/>
      <c r="X28" s="6"/>
      <c r="Y28" s="6"/>
      <c r="Z28" s="6"/>
      <c r="AA28" s="6"/>
      <c r="AC28" s="12" t="s">
        <v>196</v>
      </c>
      <c r="AD28" s="6"/>
      <c r="AE28" s="6"/>
    </row>
    <row r="29" customFormat="false" ht="15.75" hidden="false" customHeight="true" outlineLevel="0" collapsed="false">
      <c r="A29" s="12" t="s">
        <v>197</v>
      </c>
      <c r="B29" s="12" t="s">
        <v>193</v>
      </c>
      <c r="C29" s="7" t="n">
        <v>63.983</v>
      </c>
      <c r="D29" s="7" t="n">
        <v>-19.666</v>
      </c>
      <c r="E29" s="12" t="s">
        <v>165</v>
      </c>
      <c r="F29" s="12" t="s">
        <v>34</v>
      </c>
      <c r="G29" s="6"/>
      <c r="H29" s="6"/>
      <c r="I29" s="12" t="s">
        <v>194</v>
      </c>
      <c r="J29" s="6"/>
      <c r="K29" s="6"/>
      <c r="L29" s="6"/>
      <c r="M29" s="6"/>
      <c r="N29" s="6"/>
      <c r="O29" s="6"/>
      <c r="P29" s="12" t="s">
        <v>134</v>
      </c>
      <c r="Q29" s="12" t="s">
        <v>198</v>
      </c>
      <c r="R29" s="13"/>
      <c r="S29" s="13"/>
      <c r="T29" s="12"/>
      <c r="U29" s="6"/>
      <c r="V29" s="6"/>
      <c r="W29" s="13"/>
      <c r="X29" s="6"/>
      <c r="Y29" s="6"/>
      <c r="Z29" s="6"/>
      <c r="AA29" s="6"/>
      <c r="AC29" s="15" t="s">
        <v>199</v>
      </c>
      <c r="AD29" s="6"/>
      <c r="AE29" s="6"/>
    </row>
    <row r="30" customFormat="false" ht="15.75" hidden="false" customHeight="true" outlineLevel="0" collapsed="false">
      <c r="A30" s="12" t="s">
        <v>200</v>
      </c>
      <c r="B30" s="12" t="s">
        <v>193</v>
      </c>
      <c r="C30" s="7" t="n">
        <v>63.892</v>
      </c>
      <c r="D30" s="7" t="n">
        <v>-19.122</v>
      </c>
      <c r="E30" s="12" t="s">
        <v>165</v>
      </c>
      <c r="F30" s="12" t="s">
        <v>34</v>
      </c>
      <c r="G30" s="6"/>
      <c r="H30" s="6"/>
      <c r="I30" s="12" t="s">
        <v>194</v>
      </c>
      <c r="J30" s="6"/>
      <c r="K30" s="6"/>
      <c r="L30" s="6"/>
      <c r="M30" s="6"/>
      <c r="N30" s="6"/>
      <c r="O30" s="6"/>
      <c r="P30" s="12" t="s">
        <v>134</v>
      </c>
      <c r="Q30" s="12" t="s">
        <v>198</v>
      </c>
      <c r="R30" s="13"/>
      <c r="S30" s="13"/>
      <c r="T30" s="12"/>
      <c r="U30" s="6"/>
      <c r="V30" s="6"/>
      <c r="W30" s="13"/>
      <c r="X30" s="6"/>
      <c r="Y30" s="6"/>
      <c r="Z30" s="6"/>
      <c r="AA30" s="6"/>
      <c r="AC30" s="15" t="s">
        <v>199</v>
      </c>
      <c r="AD30" s="6"/>
      <c r="AE30" s="6"/>
    </row>
    <row r="31" customFormat="false" ht="15.75" hidden="false" customHeight="true" outlineLevel="0" collapsed="false">
      <c r="A31" s="12" t="s">
        <v>201</v>
      </c>
      <c r="B31" s="12" t="s">
        <v>193</v>
      </c>
      <c r="C31" s="7" t="n">
        <v>64.083</v>
      </c>
      <c r="D31" s="7" t="n">
        <v>-21.416</v>
      </c>
      <c r="E31" s="12" t="s">
        <v>165</v>
      </c>
      <c r="F31" s="12" t="s">
        <v>202</v>
      </c>
      <c r="G31" s="6"/>
      <c r="H31" s="6"/>
      <c r="I31" s="12" t="s">
        <v>194</v>
      </c>
      <c r="J31" s="6"/>
      <c r="K31" s="6"/>
      <c r="L31" s="6"/>
      <c r="M31" s="6"/>
      <c r="N31" s="6"/>
      <c r="O31" s="6"/>
      <c r="P31" s="12" t="s">
        <v>134</v>
      </c>
      <c r="Q31" s="12" t="s">
        <v>203</v>
      </c>
      <c r="R31" s="13"/>
      <c r="S31" s="13"/>
      <c r="T31" s="12"/>
      <c r="U31" s="6"/>
      <c r="V31" s="6"/>
      <c r="W31" s="13"/>
      <c r="X31" s="6"/>
      <c r="Y31" s="6"/>
      <c r="Z31" s="6"/>
      <c r="AA31" s="6"/>
      <c r="AC31" s="15" t="s">
        <v>204</v>
      </c>
      <c r="AD31" s="6"/>
      <c r="AE31" s="6"/>
    </row>
    <row r="32" customFormat="false" ht="15.75" hidden="false" customHeight="true" outlineLevel="0" collapsed="false">
      <c r="A32" s="12" t="s">
        <v>205</v>
      </c>
      <c r="B32" s="6" t="s">
        <v>206</v>
      </c>
      <c r="C32" s="7" t="n">
        <v>60.485</v>
      </c>
      <c r="D32" s="7" t="n">
        <v>-152.742</v>
      </c>
      <c r="E32" s="12" t="s">
        <v>33</v>
      </c>
      <c r="F32" s="12" t="s">
        <v>34</v>
      </c>
      <c r="G32" s="6"/>
      <c r="H32" s="6"/>
      <c r="I32" s="12" t="s">
        <v>102</v>
      </c>
      <c r="J32" s="6"/>
      <c r="K32" s="6"/>
      <c r="L32" s="6"/>
      <c r="M32" s="6"/>
      <c r="N32" s="6"/>
      <c r="O32" s="6"/>
      <c r="P32" s="12" t="s">
        <v>134</v>
      </c>
      <c r="Q32" s="12" t="s">
        <v>207</v>
      </c>
      <c r="R32" s="13"/>
      <c r="S32" s="13"/>
      <c r="T32" s="12"/>
      <c r="U32" s="6"/>
      <c r="V32" s="6"/>
      <c r="W32" s="13"/>
      <c r="X32" s="6"/>
      <c r="Y32" s="6"/>
      <c r="Z32" s="6"/>
      <c r="AA32" s="6"/>
      <c r="AC32" s="15" t="s">
        <v>208</v>
      </c>
      <c r="AD32" s="6"/>
      <c r="AE32" s="6"/>
    </row>
    <row r="33" customFormat="false" ht="15.75" hidden="false" customHeight="true" outlineLevel="0" collapsed="false">
      <c r="A33" s="12" t="s">
        <v>209</v>
      </c>
      <c r="B33" s="6" t="s">
        <v>70</v>
      </c>
      <c r="C33" s="7" t="n">
        <v>32.761</v>
      </c>
      <c r="D33" s="7" t="n">
        <v>130.299</v>
      </c>
      <c r="E33" s="12" t="s">
        <v>165</v>
      </c>
      <c r="F33" s="12" t="s">
        <v>210</v>
      </c>
      <c r="G33" s="6"/>
      <c r="H33" s="6"/>
      <c r="I33" s="12" t="s">
        <v>211</v>
      </c>
      <c r="J33" s="6"/>
      <c r="K33" s="6"/>
      <c r="L33" s="6"/>
      <c r="M33" s="6"/>
      <c r="N33" s="6"/>
      <c r="O33" s="6"/>
      <c r="P33" s="12" t="s">
        <v>212</v>
      </c>
      <c r="Q33" s="12" t="s">
        <v>213</v>
      </c>
      <c r="R33" s="13"/>
      <c r="S33" s="13"/>
      <c r="T33" s="12"/>
      <c r="U33" s="6"/>
      <c r="V33" s="6"/>
      <c r="W33" s="13"/>
      <c r="X33" s="6"/>
      <c r="Y33" s="6"/>
      <c r="Z33" s="6"/>
      <c r="AA33" s="6"/>
      <c r="AC33" s="15" t="s">
        <v>214</v>
      </c>
      <c r="AD33" s="6"/>
      <c r="AE33" s="6"/>
    </row>
    <row r="34" customFormat="false" ht="15.75" hidden="false" customHeight="true" outlineLevel="0" collapsed="false">
      <c r="A34" s="12" t="s">
        <v>215</v>
      </c>
      <c r="B34" s="6" t="s">
        <v>70</v>
      </c>
      <c r="C34" s="7" t="n">
        <v>38.83</v>
      </c>
      <c r="D34" s="7" t="n">
        <v>140.7</v>
      </c>
      <c r="E34" s="12" t="s">
        <v>33</v>
      </c>
      <c r="F34" s="12" t="s">
        <v>216</v>
      </c>
      <c r="G34" s="6"/>
      <c r="H34" s="6"/>
      <c r="I34" s="12" t="s">
        <v>102</v>
      </c>
      <c r="J34" s="6"/>
      <c r="K34" s="6"/>
      <c r="L34" s="6"/>
      <c r="M34" s="6"/>
      <c r="N34" s="6"/>
      <c r="O34" s="6"/>
      <c r="P34" s="12" t="s">
        <v>134</v>
      </c>
      <c r="Q34" s="12" t="s">
        <v>217</v>
      </c>
      <c r="R34" s="13"/>
      <c r="S34" s="13"/>
      <c r="T34" s="12"/>
      <c r="U34" s="6"/>
      <c r="V34" s="6"/>
      <c r="W34" s="13"/>
      <c r="X34" s="6"/>
      <c r="Y34" s="6"/>
      <c r="Z34" s="6"/>
      <c r="AA34" s="6"/>
      <c r="AC34" s="15" t="s">
        <v>218</v>
      </c>
      <c r="AD34" s="6"/>
      <c r="AE34" s="6"/>
    </row>
    <row r="35" customFormat="false" ht="15.75" hidden="false" customHeight="true" outlineLevel="0" collapsed="false">
      <c r="A35" s="12" t="s">
        <v>219</v>
      </c>
      <c r="B35" s="6" t="s">
        <v>70</v>
      </c>
      <c r="C35" s="7" t="n">
        <v>31.934</v>
      </c>
      <c r="D35" s="7" t="n">
        <v>130.862</v>
      </c>
      <c r="E35" s="12" t="s">
        <v>33</v>
      </c>
      <c r="F35" s="12" t="s">
        <v>173</v>
      </c>
      <c r="G35" s="6"/>
      <c r="H35" s="6"/>
      <c r="I35" s="12" t="s">
        <v>102</v>
      </c>
      <c r="J35" s="6"/>
      <c r="K35" s="6"/>
      <c r="L35" s="6"/>
      <c r="M35" s="6"/>
      <c r="N35" s="6"/>
      <c r="O35" s="6"/>
      <c r="P35" s="12" t="s">
        <v>212</v>
      </c>
      <c r="Q35" s="12" t="s">
        <v>220</v>
      </c>
      <c r="R35" s="13"/>
      <c r="S35" s="13"/>
      <c r="T35" s="12"/>
      <c r="U35" s="6"/>
      <c r="V35" s="6"/>
      <c r="W35" s="13"/>
      <c r="X35" s="6"/>
      <c r="Y35" s="6"/>
      <c r="Z35" s="6"/>
      <c r="AA35" s="6"/>
      <c r="AC35" s="15" t="s">
        <v>221</v>
      </c>
      <c r="AD35" s="6"/>
      <c r="AE35" s="6"/>
    </row>
    <row r="36" customFormat="false" ht="15.75" hidden="false" customHeight="true" outlineLevel="0" collapsed="false">
      <c r="A36" s="12" t="s">
        <v>222</v>
      </c>
      <c r="B36" s="6" t="s">
        <v>70</v>
      </c>
      <c r="C36" s="7" t="n">
        <f aca="false">36+47/60</f>
        <v>36.7833333333333</v>
      </c>
      <c r="D36" s="7" t="n">
        <f aca="false">139+22/60</f>
        <v>139.366666666667</v>
      </c>
      <c r="E36" s="12" t="s">
        <v>33</v>
      </c>
      <c r="F36" s="12" t="s">
        <v>34</v>
      </c>
      <c r="G36" s="6"/>
      <c r="H36" s="6"/>
      <c r="I36" s="12" t="s">
        <v>102</v>
      </c>
      <c r="J36" s="6"/>
      <c r="K36" s="6"/>
      <c r="L36" s="6"/>
      <c r="M36" s="6"/>
      <c r="N36" s="6"/>
      <c r="O36" s="6"/>
      <c r="P36" s="12" t="s">
        <v>134</v>
      </c>
      <c r="Q36" s="12" t="s">
        <v>223</v>
      </c>
      <c r="R36" s="13"/>
      <c r="S36" s="12"/>
      <c r="T36" s="12"/>
      <c r="U36" s="6"/>
      <c r="V36" s="6"/>
      <c r="W36" s="13"/>
      <c r="X36" s="6"/>
      <c r="Y36" s="6"/>
      <c r="Z36" s="6"/>
      <c r="AA36" s="6"/>
      <c r="AC36" s="15" t="s">
        <v>224</v>
      </c>
      <c r="AD36" s="6"/>
      <c r="AE36" s="6"/>
    </row>
    <row r="37" customFormat="false" ht="15.75" hidden="false" customHeight="true" outlineLevel="0" collapsed="false">
      <c r="A37" s="12" t="s">
        <v>225</v>
      </c>
      <c r="B37" s="6" t="s">
        <v>70</v>
      </c>
      <c r="C37" s="7" t="n">
        <v>35.361</v>
      </c>
      <c r="D37" s="7" t="n">
        <v>138.728</v>
      </c>
      <c r="E37" s="12" t="s">
        <v>33</v>
      </c>
      <c r="F37" s="12" t="s">
        <v>34</v>
      </c>
      <c r="G37" s="6"/>
      <c r="H37" s="6"/>
      <c r="I37" s="12" t="s">
        <v>102</v>
      </c>
      <c r="J37" s="6"/>
      <c r="K37" s="6"/>
      <c r="L37" s="6"/>
      <c r="M37" s="6"/>
      <c r="N37" s="6"/>
      <c r="O37" s="6"/>
      <c r="P37" s="12" t="s">
        <v>212</v>
      </c>
      <c r="Q37" s="12" t="s">
        <v>226</v>
      </c>
      <c r="R37" s="13"/>
      <c r="S37" s="12"/>
      <c r="T37" s="12"/>
      <c r="U37" s="6"/>
      <c r="V37" s="6"/>
      <c r="W37" s="13"/>
      <c r="X37" s="6"/>
      <c r="Y37" s="6"/>
      <c r="Z37" s="6"/>
      <c r="AA37" s="6"/>
      <c r="AC37" s="15" t="s">
        <v>227</v>
      </c>
      <c r="AD37" s="6"/>
      <c r="AE37" s="6"/>
    </row>
    <row r="38" customFormat="false" ht="15.75" hidden="false" customHeight="true" outlineLevel="0" collapsed="false">
      <c r="A38" s="12" t="s">
        <v>228</v>
      </c>
      <c r="B38" s="6" t="s">
        <v>229</v>
      </c>
      <c r="C38" s="7" t="n">
        <v>56.056</v>
      </c>
      <c r="D38" s="7" t="n">
        <v>160.642</v>
      </c>
      <c r="E38" s="12" t="s">
        <v>33</v>
      </c>
      <c r="F38" s="12" t="s">
        <v>34</v>
      </c>
      <c r="G38" s="6"/>
      <c r="H38" s="6"/>
      <c r="I38" s="12" t="s">
        <v>102</v>
      </c>
      <c r="J38" s="6"/>
      <c r="K38" s="6"/>
      <c r="L38" s="6"/>
      <c r="M38" s="6"/>
      <c r="N38" s="6"/>
      <c r="O38" s="6"/>
      <c r="P38" s="12" t="s">
        <v>212</v>
      </c>
      <c r="Q38" s="12" t="s">
        <v>230</v>
      </c>
      <c r="R38" s="13"/>
      <c r="S38" s="12"/>
      <c r="T38" s="12"/>
      <c r="U38" s="6"/>
      <c r="V38" s="6"/>
      <c r="W38" s="13"/>
      <c r="X38" s="6"/>
      <c r="Y38" s="6"/>
      <c r="Z38" s="6"/>
      <c r="AA38" s="6"/>
      <c r="AC38" s="12" t="s">
        <v>231</v>
      </c>
      <c r="AD38" s="6"/>
      <c r="AE38" s="6"/>
    </row>
    <row r="39" customFormat="false" ht="15.75" hidden="false" customHeight="true" outlineLevel="0" collapsed="false">
      <c r="A39" s="12" t="s">
        <v>232</v>
      </c>
      <c r="B39" s="6" t="s">
        <v>233</v>
      </c>
      <c r="C39" s="7" t="n">
        <v>19.421</v>
      </c>
      <c r="D39" s="7" t="n">
        <f aca="false">-155.287</f>
        <v>-155.287</v>
      </c>
      <c r="E39" s="12" t="s">
        <v>234</v>
      </c>
      <c r="F39" s="12" t="s">
        <v>173</v>
      </c>
      <c r="G39" s="6"/>
      <c r="H39" s="6"/>
      <c r="I39" s="12" t="s">
        <v>194</v>
      </c>
      <c r="J39" s="6"/>
      <c r="K39" s="6"/>
      <c r="L39" s="6"/>
      <c r="M39" s="6"/>
      <c r="N39" s="6"/>
      <c r="O39" s="6"/>
      <c r="P39" s="12" t="s">
        <v>134</v>
      </c>
      <c r="Q39" s="12" t="s">
        <v>235</v>
      </c>
      <c r="R39" s="13"/>
      <c r="S39" s="12"/>
      <c r="T39" s="12"/>
      <c r="U39" s="6"/>
      <c r="V39" s="6"/>
      <c r="W39" s="13"/>
      <c r="X39" s="6"/>
      <c r="Y39" s="6"/>
      <c r="Z39" s="6"/>
      <c r="AA39" s="6"/>
      <c r="AC39" s="15" t="s">
        <v>236</v>
      </c>
      <c r="AD39" s="6"/>
      <c r="AE39" s="6"/>
    </row>
    <row r="40" customFormat="false" ht="15.75" hidden="false" customHeight="true" outlineLevel="0" collapsed="false">
      <c r="A40" s="12" t="s">
        <v>237</v>
      </c>
      <c r="B40" s="6" t="s">
        <v>233</v>
      </c>
      <c r="C40" s="7" t="n">
        <f aca="false">C39</f>
        <v>19.421</v>
      </c>
      <c r="D40" s="7" t="n">
        <f aca="false">D39</f>
        <v>-155.287</v>
      </c>
      <c r="E40" s="12" t="s">
        <v>234</v>
      </c>
      <c r="F40" s="12" t="s">
        <v>173</v>
      </c>
      <c r="G40" s="6"/>
      <c r="H40" s="6"/>
      <c r="I40" s="12" t="s">
        <v>194</v>
      </c>
      <c r="J40" s="6"/>
      <c r="K40" s="6"/>
      <c r="L40" s="6"/>
      <c r="M40" s="6"/>
      <c r="N40" s="6"/>
      <c r="O40" s="6"/>
      <c r="P40" s="12" t="s">
        <v>134</v>
      </c>
      <c r="Q40" s="12" t="s">
        <v>238</v>
      </c>
      <c r="R40" s="13"/>
      <c r="S40" s="12"/>
      <c r="T40" s="12"/>
      <c r="U40" s="6"/>
      <c r="V40" s="6"/>
      <c r="W40" s="13"/>
      <c r="X40" s="6"/>
      <c r="Y40" s="6"/>
      <c r="Z40" s="6"/>
      <c r="AA40" s="6"/>
      <c r="AC40" s="12" t="s">
        <v>239</v>
      </c>
      <c r="AD40" s="6"/>
      <c r="AE40" s="6"/>
    </row>
    <row r="41" customFormat="false" ht="15.75" hidden="false" customHeight="true" outlineLevel="0" collapsed="false">
      <c r="A41" s="12" t="s">
        <v>240</v>
      </c>
      <c r="B41" s="6" t="s">
        <v>241</v>
      </c>
      <c r="C41" s="7" t="n">
        <v>40.821</v>
      </c>
      <c r="D41" s="7" t="n">
        <v>14.426</v>
      </c>
      <c r="E41" s="12" t="s">
        <v>33</v>
      </c>
      <c r="F41" s="12" t="s">
        <v>242</v>
      </c>
      <c r="G41" s="6"/>
      <c r="H41" s="6"/>
      <c r="I41" s="12" t="s">
        <v>243</v>
      </c>
      <c r="J41" s="6"/>
      <c r="K41" s="6"/>
      <c r="L41" s="6"/>
      <c r="M41" s="6"/>
      <c r="N41" s="6"/>
      <c r="O41" s="6"/>
      <c r="P41" s="12" t="s">
        <v>134</v>
      </c>
      <c r="Q41" s="12" t="s">
        <v>244</v>
      </c>
      <c r="R41" s="13"/>
      <c r="S41" s="12"/>
      <c r="T41" s="12"/>
      <c r="U41" s="6"/>
      <c r="V41" s="6"/>
      <c r="W41" s="13"/>
      <c r="X41" s="6"/>
      <c r="Y41" s="6"/>
      <c r="Z41" s="6"/>
      <c r="AA41" s="6"/>
      <c r="AC41" s="12" t="s">
        <v>245</v>
      </c>
      <c r="AD41" s="6"/>
      <c r="AE41" s="6"/>
    </row>
    <row r="42" customFormat="false" ht="15.75" hidden="false" customHeight="true" outlineLevel="0" collapsed="false">
      <c r="A42" s="12" t="s">
        <v>246</v>
      </c>
      <c r="B42" s="6" t="s">
        <v>241</v>
      </c>
      <c r="C42" s="7" t="n">
        <v>40.827</v>
      </c>
      <c r="D42" s="7" t="n">
        <v>14.139</v>
      </c>
      <c r="E42" s="12" t="s">
        <v>33</v>
      </c>
      <c r="F42" s="12" t="s">
        <v>55</v>
      </c>
      <c r="G42" s="6"/>
      <c r="H42" s="6"/>
      <c r="I42" s="12" t="s">
        <v>102</v>
      </c>
      <c r="J42" s="6"/>
      <c r="K42" s="6"/>
      <c r="L42" s="6"/>
      <c r="M42" s="6"/>
      <c r="N42" s="6"/>
      <c r="O42" s="6"/>
      <c r="P42" s="12" t="s">
        <v>134</v>
      </c>
      <c r="Q42" s="12" t="s">
        <v>247</v>
      </c>
      <c r="R42" s="13"/>
      <c r="S42" s="12"/>
      <c r="T42" s="12"/>
      <c r="U42" s="6"/>
      <c r="V42" s="6"/>
      <c r="W42" s="13"/>
      <c r="X42" s="6"/>
      <c r="Y42" s="6"/>
      <c r="Z42" s="6"/>
      <c r="AA42" s="6"/>
      <c r="AC42" s="15" t="s">
        <v>248</v>
      </c>
      <c r="AD42" s="6"/>
      <c r="AE42" s="6"/>
    </row>
    <row r="43" customFormat="false" ht="15.75" hidden="false" customHeight="true" outlineLevel="0" collapsed="false">
      <c r="A43" s="12" t="s">
        <v>249</v>
      </c>
      <c r="B43" s="6" t="s">
        <v>241</v>
      </c>
      <c r="C43" s="7" t="n">
        <v>37.748</v>
      </c>
      <c r="D43" s="7" t="n">
        <v>14.999</v>
      </c>
      <c r="E43" s="12" t="s">
        <v>33</v>
      </c>
      <c r="F43" s="12" t="s">
        <v>34</v>
      </c>
      <c r="G43" s="6"/>
      <c r="H43" s="6"/>
      <c r="I43" s="12" t="s">
        <v>102</v>
      </c>
      <c r="J43" s="6"/>
      <c r="K43" s="6"/>
      <c r="L43" s="6"/>
      <c r="M43" s="6"/>
      <c r="N43" s="6"/>
      <c r="O43" s="6"/>
      <c r="P43" s="12" t="s">
        <v>134</v>
      </c>
      <c r="Q43" s="12" t="s">
        <v>250</v>
      </c>
      <c r="R43" s="13"/>
      <c r="S43" s="12"/>
      <c r="T43" s="12"/>
      <c r="U43" s="6"/>
      <c r="V43" s="6"/>
      <c r="W43" s="13"/>
      <c r="X43" s="6"/>
      <c r="Y43" s="6"/>
      <c r="Z43" s="6"/>
      <c r="AA43" s="6"/>
      <c r="AC43" s="12" t="s">
        <v>251</v>
      </c>
      <c r="AD43" s="6"/>
      <c r="AE43" s="6"/>
    </row>
    <row r="44" customFormat="false" ht="15.75" hidden="false" customHeight="true" outlineLevel="0" collapsed="false">
      <c r="A44" s="6" t="s">
        <v>252</v>
      </c>
      <c r="B44" s="6" t="s">
        <v>241</v>
      </c>
      <c r="C44" s="7" t="n">
        <v>38.789</v>
      </c>
      <c r="D44" s="7" t="n">
        <v>15.213</v>
      </c>
      <c r="E44" s="6" t="s">
        <v>33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2"/>
      <c r="R44" s="13"/>
      <c r="S44" s="12"/>
      <c r="T44" s="12"/>
      <c r="U44" s="6"/>
      <c r="V44" s="6"/>
      <c r="W44" s="13"/>
      <c r="X44" s="6"/>
      <c r="Y44" s="6"/>
      <c r="Z44" s="6"/>
      <c r="AA44" s="6"/>
      <c r="AC44" s="12"/>
      <c r="AD44" s="6"/>
      <c r="AE44" s="6"/>
    </row>
    <row r="45" customFormat="false" ht="15.75" hidden="false" customHeight="true" outlineLevel="0" collapsed="false">
      <c r="A45" s="12" t="s">
        <v>253</v>
      </c>
      <c r="B45" s="6" t="s">
        <v>254</v>
      </c>
      <c r="C45" s="7" t="n">
        <v>15.13</v>
      </c>
      <c r="D45" s="7" t="n">
        <v>120.35</v>
      </c>
      <c r="E45" s="12" t="s">
        <v>33</v>
      </c>
      <c r="F45" s="12" t="s">
        <v>34</v>
      </c>
      <c r="G45" s="6"/>
      <c r="H45" s="6"/>
      <c r="I45" s="12" t="s">
        <v>102</v>
      </c>
      <c r="J45" s="6"/>
      <c r="K45" s="6"/>
      <c r="L45" s="6"/>
      <c r="M45" s="6"/>
      <c r="N45" s="6"/>
      <c r="O45" s="6"/>
      <c r="P45" s="12" t="s">
        <v>134</v>
      </c>
      <c r="Q45" s="12" t="s">
        <v>255</v>
      </c>
      <c r="R45" s="13"/>
      <c r="S45" s="12"/>
      <c r="T45" s="12"/>
      <c r="U45" s="6"/>
      <c r="V45" s="6"/>
      <c r="W45" s="13"/>
      <c r="X45" s="6"/>
      <c r="Y45" s="6"/>
      <c r="Z45" s="6"/>
      <c r="AA45" s="6"/>
      <c r="AC45" s="15" t="s">
        <v>256</v>
      </c>
      <c r="AD45" s="6"/>
      <c r="AE45" s="6"/>
    </row>
    <row r="46" customFormat="false" ht="15.75" hidden="false" customHeight="true" outlineLevel="0" collapsed="false">
      <c r="A46" s="12" t="s">
        <v>257</v>
      </c>
      <c r="B46" s="6" t="s">
        <v>258</v>
      </c>
      <c r="C46" s="7" t="n">
        <v>4.892</v>
      </c>
      <c r="D46" s="7" t="n">
        <f aca="false">-75.324</f>
        <v>-75.324</v>
      </c>
      <c r="E46" s="12" t="s">
        <v>33</v>
      </c>
      <c r="F46" s="12" t="s">
        <v>34</v>
      </c>
      <c r="G46" s="6"/>
      <c r="H46" s="6"/>
      <c r="I46" s="12" t="s">
        <v>102</v>
      </c>
      <c r="J46" s="6"/>
      <c r="K46" s="6"/>
      <c r="L46" s="6"/>
      <c r="M46" s="6"/>
      <c r="N46" s="6"/>
      <c r="O46" s="6"/>
      <c r="P46" s="12" t="s">
        <v>134</v>
      </c>
      <c r="Q46" s="12" t="s">
        <v>259</v>
      </c>
      <c r="R46" s="13"/>
      <c r="S46" s="12"/>
      <c r="T46" s="12"/>
      <c r="U46" s="6"/>
      <c r="V46" s="6"/>
      <c r="W46" s="13"/>
      <c r="X46" s="6"/>
      <c r="Y46" s="6"/>
      <c r="Z46" s="6"/>
      <c r="AA46" s="6"/>
      <c r="AC46" s="15" t="s">
        <v>260</v>
      </c>
      <c r="AD46" s="6"/>
      <c r="AE46" s="6"/>
    </row>
    <row r="47" customFormat="false" ht="15.75" hidden="false" customHeight="true" outlineLevel="0" collapsed="false">
      <c r="A47" s="12" t="s">
        <v>261</v>
      </c>
      <c r="B47" s="6" t="s">
        <v>262</v>
      </c>
      <c r="C47" s="7" t="n">
        <f aca="false">-1.467</f>
        <v>-1.467</v>
      </c>
      <c r="D47" s="7" t="n">
        <f aca="false">-78.442</f>
        <v>-78.442</v>
      </c>
      <c r="E47" s="12" t="s">
        <v>33</v>
      </c>
      <c r="F47" s="12" t="s">
        <v>34</v>
      </c>
      <c r="G47" s="6"/>
      <c r="H47" s="6"/>
      <c r="I47" s="12" t="s">
        <v>263</v>
      </c>
      <c r="J47" s="6"/>
      <c r="K47" s="6"/>
      <c r="L47" s="6"/>
      <c r="M47" s="6"/>
      <c r="N47" s="6"/>
      <c r="O47" s="6"/>
      <c r="P47" s="12" t="s">
        <v>134</v>
      </c>
      <c r="Q47" s="12" t="s">
        <v>264</v>
      </c>
      <c r="R47" s="13"/>
      <c r="S47" s="12"/>
      <c r="T47" s="12"/>
      <c r="U47" s="6"/>
      <c r="V47" s="6"/>
      <c r="W47" s="13"/>
      <c r="X47" s="6"/>
      <c r="Y47" s="6"/>
      <c r="Z47" s="6"/>
      <c r="AA47" s="6"/>
      <c r="AC47" s="15" t="s">
        <v>265</v>
      </c>
      <c r="AD47" s="6"/>
      <c r="AE47" s="6"/>
    </row>
    <row r="48" customFormat="false" ht="15.75" hidden="false" customHeight="true" outlineLevel="0" collapsed="false">
      <c r="A48" s="12" t="s">
        <v>266</v>
      </c>
      <c r="B48" s="6" t="s">
        <v>267</v>
      </c>
      <c r="C48" s="7" t="n">
        <v>28</v>
      </c>
      <c r="D48" s="7" t="n">
        <v>-15.58</v>
      </c>
      <c r="E48" s="12" t="s">
        <v>268</v>
      </c>
      <c r="F48" s="12" t="s">
        <v>269</v>
      </c>
      <c r="G48" s="6"/>
      <c r="H48" s="6"/>
      <c r="I48" s="12" t="s">
        <v>211</v>
      </c>
      <c r="J48" s="6"/>
      <c r="K48" s="6"/>
      <c r="L48" s="6"/>
      <c r="M48" s="6"/>
      <c r="N48" s="6"/>
      <c r="O48" s="6"/>
      <c r="P48" s="12" t="s">
        <v>134</v>
      </c>
      <c r="Q48" s="12" t="s">
        <v>270</v>
      </c>
      <c r="R48" s="13"/>
      <c r="S48" s="12"/>
      <c r="T48" s="12"/>
      <c r="U48" s="6"/>
      <c r="V48" s="6"/>
      <c r="W48" s="13"/>
      <c r="X48" s="6"/>
      <c r="Y48" s="6"/>
      <c r="Z48" s="6"/>
      <c r="AA48" s="6"/>
      <c r="AC48" s="15" t="s">
        <v>271</v>
      </c>
      <c r="AD48" s="6"/>
      <c r="AE48" s="6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AC21" r:id="rId1" location="bib58" display="Lutter et al. (1995)"/>
    <hyperlink ref="AC22" r:id="rId2" location="bib88" display="Sherburn et al. (2003)"/>
    <hyperlink ref="AC25" r:id="rId3" location="bib48" display="Lees (1992)"/>
    <hyperlink ref="AC29" r:id="rId4" location="bib90" display="Soosalu and Einarsson (2004)"/>
    <hyperlink ref="AC30" r:id="rId5" location="bib90" display="Soosalu and Einarsson (2004)"/>
    <hyperlink ref="AC31" r:id="rId6" location="bib100" display="Toomey and Foulger (1989)"/>
    <hyperlink ref="AC32" r:id="rId7" location="bib8" display="Benz et al. (1996)"/>
    <hyperlink ref="AC33" r:id="rId8" location="bib75" display="Ohmi and Lees (1995)"/>
    <hyperlink ref="AC34" r:id="rId9" location="bib69" display="Nakajima and Hasegawa (2003)"/>
    <hyperlink ref="AC35" r:id="rId10" location="bib112" display="Yamamoto and Ida (1994)"/>
    <hyperlink ref="AC36" r:id="rId11" location="bib35" display="Horiuchi et al. (1997)"/>
    <hyperlink ref="AC37" r:id="rId12" location="bib70" display="Nakamichi (2005)"/>
    <hyperlink ref="AC39" r:id="rId13" location="bib81" display="Rowan and Clayton (1993)"/>
    <hyperlink ref="AC42" r:id="rId14" location="bib5" display="1988; Aster et al., 1992"/>
    <hyperlink ref="AC45" r:id="rId15" location="bib68" display="Mori et al. (1996)"/>
    <hyperlink ref="AC46" r:id="rId16" location="bib57" display="Londoño and Sudo (2003)"/>
    <hyperlink ref="AC47" r:id="rId17" location="bib66" display="Molina et al. (2005)"/>
    <hyperlink ref="AC48" r:id="rId18" location="bib46" display="Krastel and Schmincke (2002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2019-11-21T12:16:04Z</dcterms:created>
  <dc:creator>Microsoft Office User</dc:creator>
  <dc:description/>
  <dc:language>en-GB</dc:language>
  <cp:lastModifiedBy/>
  <dcterms:modified xsi:type="dcterms:W3CDTF">2020-01-15T18:55:34Z</dcterms:modified>
  <cp:revision>12</cp:revision>
  <dc:subject/>
  <dc:title/>
</cp:coreProperties>
</file>