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con\Desktop\PREWORK_KMC\"/>
    </mc:Choice>
  </mc:AlternateContent>
  <xr:revisionPtr revIDLastSave="0" documentId="13_ncr:1_{D99DE02A-D9FA-4926-B831-B318A0653855}" xr6:coauthVersionLast="34" xr6:coauthVersionMax="34" xr10:uidLastSave="{00000000-0000-0000-0000-000000000000}"/>
  <bookViews>
    <workbookView xWindow="0" yWindow="0" windowWidth="20490" windowHeight="7545" xr2:uid="{00000000-000D-0000-FFFF-FFFF00000000}"/>
  </bookViews>
  <sheets>
    <sheet name="Data" sheetId="1" r:id="rId1"/>
    <sheet name="Pivot 1" sheetId="2" r:id="rId2"/>
    <sheet name="Pivot 2" sheetId="4" r:id="rId3"/>
    <sheet name="Pivot 3" sheetId="7" r:id="rId4"/>
    <sheet name="Bonus" sheetId="6" r:id="rId5"/>
  </sheets>
  <definedNames>
    <definedName name="_xlnm._FilterDatabase" localSheetId="0" hidden="1">Data!$A$1:$U$1</definedName>
  </definedNames>
  <calcPr calcId="179021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920" i="1" l="1"/>
  <c r="S1920" i="1"/>
  <c r="U1920" i="1" l="1"/>
  <c r="B2" i="6" l="1"/>
  <c r="E13" i="6" l="1"/>
  <c r="D13" i="6"/>
  <c r="E12" i="6"/>
  <c r="D12" i="6"/>
  <c r="E11" i="6"/>
  <c r="D11" i="6"/>
  <c r="E10" i="6"/>
  <c r="D10" i="6"/>
  <c r="E9" i="6"/>
  <c r="D9" i="6"/>
  <c r="E8" i="6"/>
  <c r="D8" i="6"/>
  <c r="E7" i="6"/>
  <c r="D7" i="6"/>
  <c r="E6" i="6"/>
  <c r="D6" i="6"/>
  <c r="E5" i="6"/>
  <c r="D5" i="6"/>
  <c r="E4" i="6"/>
  <c r="D4" i="6"/>
  <c r="E3" i="6"/>
  <c r="D3" i="6"/>
  <c r="E2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F2" i="6" l="1"/>
  <c r="G2" i="6" s="1"/>
  <c r="F10" i="6"/>
  <c r="J10" i="6" s="1"/>
  <c r="F6" i="6"/>
  <c r="J6" i="6" s="1"/>
  <c r="F13" i="6"/>
  <c r="J13" i="6" s="1"/>
  <c r="F9" i="6"/>
  <c r="J9" i="6" s="1"/>
  <c r="F5" i="6"/>
  <c r="J5" i="6" s="1"/>
  <c r="F12" i="6"/>
  <c r="I12" i="6" s="1"/>
  <c r="F8" i="6"/>
  <c r="G8" i="6" s="1"/>
  <c r="F4" i="6"/>
  <c r="I4" i="6" s="1"/>
  <c r="F11" i="6"/>
  <c r="J11" i="6" s="1"/>
  <c r="F7" i="6"/>
  <c r="I7" i="6" s="1"/>
  <c r="F3" i="6"/>
  <c r="G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J4" i="6" l="1"/>
  <c r="J7" i="6"/>
  <c r="H5" i="6"/>
  <c r="G5" i="6"/>
  <c r="H4" i="6"/>
  <c r="H11" i="6"/>
  <c r="I9" i="6"/>
  <c r="I2" i="6"/>
  <c r="G4" i="6"/>
  <c r="I6" i="6"/>
  <c r="H9" i="6"/>
  <c r="G10" i="6"/>
  <c r="I10" i="6"/>
  <c r="H10" i="6"/>
  <c r="H8" i="6"/>
  <c r="H7" i="6"/>
  <c r="I8" i="6"/>
  <c r="I3" i="6"/>
  <c r="H6" i="6"/>
  <c r="J3" i="6"/>
  <c r="H3" i="6"/>
  <c r="I13" i="6"/>
  <c r="I5" i="6"/>
  <c r="G13" i="6"/>
  <c r="J12" i="6"/>
  <c r="G12" i="6"/>
  <c r="G11" i="6"/>
  <c r="G6" i="6"/>
  <c r="I11" i="6"/>
  <c r="G7" i="6"/>
  <c r="H2" i="6"/>
  <c r="H13" i="6"/>
  <c r="G9" i="6"/>
  <c r="J2" i="6"/>
  <c r="J8" i="6"/>
  <c r="H1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18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052" i="1"/>
  <c r="O995" i="1"/>
  <c r="O15" i="1"/>
  <c r="O1203" i="1"/>
  <c r="O16" i="1"/>
  <c r="O1114" i="1"/>
  <c r="O664" i="1"/>
  <c r="O17" i="1"/>
  <c r="O919" i="1"/>
  <c r="O832" i="1"/>
  <c r="O18" i="1"/>
  <c r="O19" i="1"/>
  <c r="O20" i="1"/>
  <c r="O1621" i="1"/>
  <c r="O21" i="1"/>
  <c r="O22" i="1"/>
  <c r="O23" i="1"/>
  <c r="O1144" i="1"/>
  <c r="O24" i="1"/>
  <c r="O412" i="1"/>
  <c r="O922" i="1"/>
  <c r="O942" i="1"/>
  <c r="O1293" i="1"/>
  <c r="O25" i="1"/>
  <c r="O26" i="1"/>
  <c r="O27" i="1"/>
  <c r="O1561" i="1"/>
  <c r="O501" i="1"/>
  <c r="O28" i="1"/>
  <c r="O657" i="1"/>
  <c r="O587" i="1"/>
  <c r="O993" i="1"/>
  <c r="O29" i="1"/>
  <c r="O1476" i="1"/>
  <c r="O502" i="1"/>
  <c r="O460" i="1"/>
  <c r="O665" i="1"/>
  <c r="O30" i="1"/>
  <c r="O464" i="1"/>
  <c r="O413" i="1"/>
  <c r="O1076" i="1"/>
  <c r="O2529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18" i="1"/>
  <c r="O1136" i="1"/>
  <c r="O1644" i="1"/>
  <c r="O1156" i="1"/>
  <c r="O1839" i="1"/>
  <c r="O722" i="1"/>
  <c r="O31" i="1"/>
  <c r="O1013" i="1"/>
  <c r="O1369" i="1"/>
  <c r="O588" i="1"/>
  <c r="O1115" i="1"/>
  <c r="O32" i="1"/>
  <c r="O551" i="1"/>
  <c r="O996" i="1"/>
  <c r="O33" i="1"/>
  <c r="O34" i="1"/>
  <c r="O35" i="1"/>
  <c r="O36" i="1"/>
  <c r="O923" i="1"/>
  <c r="O37" i="1"/>
  <c r="O38" i="1"/>
  <c r="O39" i="1"/>
  <c r="O40" i="1"/>
  <c r="O41" i="1"/>
  <c r="O42" i="1"/>
  <c r="O924" i="1"/>
  <c r="O43" i="1"/>
  <c r="O1917" i="1"/>
  <c r="O44" i="1"/>
  <c r="O1333" i="1"/>
  <c r="O1227" i="1"/>
  <c r="O1199" i="1"/>
  <c r="O45" i="1"/>
  <c r="O1711" i="1"/>
  <c r="O912" i="1"/>
  <c r="O46" i="1"/>
  <c r="O47" i="1"/>
  <c r="O876" i="1"/>
  <c r="O1458" i="1"/>
  <c r="O48" i="1"/>
  <c r="O1134" i="1"/>
  <c r="O49" i="1"/>
  <c r="O50" i="1"/>
  <c r="O1570" i="1"/>
  <c r="O51" i="1"/>
  <c r="O1151" i="1"/>
  <c r="O1854" i="1"/>
  <c r="O810" i="1"/>
  <c r="O1505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52" i="1"/>
  <c r="O53" i="1"/>
  <c r="O1430" i="1"/>
  <c r="O1592" i="1"/>
  <c r="O1914" i="1"/>
  <c r="O1849" i="1"/>
  <c r="O1172" i="1"/>
  <c r="O1322" i="1"/>
  <c r="O54" i="1"/>
  <c r="O1901" i="1"/>
  <c r="O666" i="1"/>
  <c r="O2366" i="1"/>
  <c r="O471" i="1"/>
  <c r="O55" i="1"/>
  <c r="O56" i="1"/>
  <c r="O902" i="1"/>
  <c r="O1418" i="1"/>
  <c r="O1139" i="1"/>
  <c r="O57" i="1"/>
  <c r="O58" i="1"/>
  <c r="O59" i="1"/>
  <c r="O60" i="1"/>
  <c r="O840" i="1"/>
  <c r="O61" i="1"/>
  <c r="O997" i="1"/>
  <c r="O598" i="1"/>
  <c r="O1102" i="1"/>
  <c r="O1617" i="1"/>
  <c r="O1214" i="1"/>
  <c r="O1496" i="1"/>
  <c r="O62" i="1"/>
  <c r="O1808" i="1"/>
  <c r="O833" i="1"/>
  <c r="O1250" i="1"/>
  <c r="O1100" i="1"/>
  <c r="O1267" i="1"/>
  <c r="O1646" i="1"/>
  <c r="O1483" i="1"/>
  <c r="O811" i="1"/>
  <c r="O1433" i="1"/>
  <c r="O895" i="1"/>
  <c r="O63" i="1"/>
  <c r="O64" i="1"/>
  <c r="O65" i="1"/>
  <c r="O1145" i="1"/>
  <c r="O599" i="1"/>
  <c r="O66" i="1"/>
  <c r="O571" i="1"/>
  <c r="O1010" i="1"/>
  <c r="O753" i="1"/>
  <c r="O67" i="1"/>
  <c r="O68" i="1"/>
  <c r="O819" i="1"/>
  <c r="O69" i="1"/>
  <c r="O70" i="1"/>
  <c r="O578" i="1"/>
  <c r="O845" i="1"/>
  <c r="O71" i="1"/>
  <c r="O72" i="1"/>
  <c r="O73" i="1"/>
  <c r="O1514" i="1"/>
  <c r="O538" i="1"/>
  <c r="O74" i="1"/>
  <c r="O1703" i="1"/>
  <c r="O75" i="1"/>
  <c r="O76" i="1"/>
  <c r="O77" i="1"/>
  <c r="O1423" i="1"/>
  <c r="O988" i="1"/>
  <c r="O699" i="1"/>
  <c r="O78" i="1"/>
  <c r="O733" i="1"/>
  <c r="O79" i="1"/>
  <c r="O1170" i="1"/>
  <c r="O449" i="1"/>
  <c r="O549" i="1"/>
  <c r="O80" i="1"/>
  <c r="O1437" i="1"/>
  <c r="O81" i="1"/>
  <c r="O82" i="1"/>
  <c r="O83" i="1"/>
  <c r="O749" i="1"/>
  <c r="O1038" i="1"/>
  <c r="O1103" i="1"/>
  <c r="O1226" i="1"/>
  <c r="O877" i="1"/>
  <c r="O969" i="1"/>
  <c r="O84" i="1"/>
  <c r="O843" i="1"/>
  <c r="O975" i="1"/>
  <c r="O659" i="1"/>
  <c r="O85" i="1"/>
  <c r="O625" i="1"/>
  <c r="O86" i="1"/>
  <c r="O552" i="1"/>
  <c r="O565" i="1"/>
  <c r="O87" i="1"/>
  <c r="O667" i="1"/>
  <c r="O88" i="1"/>
  <c r="O89" i="1"/>
  <c r="O90" i="1"/>
  <c r="O91" i="1"/>
  <c r="O92" i="1"/>
  <c r="O863" i="1"/>
  <c r="O93" i="1"/>
  <c r="O94" i="1"/>
  <c r="O925" i="1"/>
  <c r="O95" i="1"/>
  <c r="O709" i="1"/>
  <c r="O793" i="1"/>
  <c r="O1078" i="1"/>
  <c r="O897" i="1"/>
  <c r="O700" i="1"/>
  <c r="O96" i="1"/>
  <c r="O97" i="1"/>
  <c r="O98" i="1"/>
  <c r="O99" i="1"/>
  <c r="O100" i="1"/>
  <c r="O101" i="1"/>
  <c r="O102" i="1"/>
  <c r="O635" i="1"/>
  <c r="O823" i="1"/>
  <c r="O1744" i="1"/>
  <c r="O1063" i="1"/>
  <c r="O1419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1073" i="1"/>
  <c r="O1357" i="1"/>
  <c r="O641" i="1"/>
  <c r="O103" i="1"/>
  <c r="O1877" i="1"/>
  <c r="O1554" i="1"/>
  <c r="O1042" i="1"/>
  <c r="O104" i="1"/>
  <c r="O105" i="1"/>
  <c r="O106" i="1"/>
  <c r="O834" i="1"/>
  <c r="O1871" i="1"/>
  <c r="O1897" i="1"/>
  <c r="O434" i="1"/>
  <c r="O107" i="1"/>
  <c r="O1215" i="1"/>
  <c r="O108" i="1"/>
  <c r="O668" i="1"/>
  <c r="O1186" i="1"/>
  <c r="O1520" i="1"/>
  <c r="O1119" i="1"/>
  <c r="O109" i="1"/>
  <c r="O110" i="1"/>
  <c r="O111" i="1"/>
  <c r="O112" i="1"/>
  <c r="O1862" i="1"/>
  <c r="O1249" i="1"/>
  <c r="O561" i="1"/>
  <c r="O113" i="1"/>
  <c r="O1486" i="1"/>
  <c r="O1251" i="1"/>
  <c r="O114" i="1"/>
  <c r="O115" i="1"/>
  <c r="O116" i="1"/>
  <c r="O117" i="1"/>
  <c r="O118" i="1"/>
  <c r="O1033" i="1"/>
  <c r="O119" i="1"/>
  <c r="O468" i="1"/>
  <c r="O1535" i="1"/>
  <c r="O120" i="1"/>
  <c r="O809" i="1"/>
  <c r="O121" i="1"/>
  <c r="O1880" i="1"/>
  <c r="O469" i="1"/>
  <c r="O1211" i="1"/>
  <c r="O1639" i="1"/>
  <c r="O1165" i="1"/>
  <c r="O426" i="1"/>
  <c r="O122" i="1"/>
  <c r="O123" i="1"/>
  <c r="O124" i="1"/>
  <c r="O1312" i="1"/>
  <c r="O125" i="1"/>
  <c r="O1798" i="1"/>
  <c r="O126" i="1"/>
  <c r="O1594" i="1"/>
  <c r="O1742" i="1"/>
  <c r="O1614" i="1"/>
  <c r="O127" i="1"/>
  <c r="O1763" i="1"/>
  <c r="O1183" i="1"/>
  <c r="O1283" i="1"/>
  <c r="O128" i="1"/>
  <c r="O1542" i="1"/>
  <c r="O129" i="1"/>
  <c r="O575" i="1"/>
  <c r="O768" i="1"/>
  <c r="O1252" i="1"/>
  <c r="O424" i="1"/>
  <c r="O130" i="1"/>
  <c r="O623" i="1"/>
  <c r="O131" i="1"/>
  <c r="O1814" i="1"/>
  <c r="O1416" i="1"/>
  <c r="O956" i="1"/>
  <c r="O132" i="1"/>
  <c r="O1677" i="1"/>
  <c r="O1872" i="1"/>
  <c r="O133" i="1"/>
  <c r="O1716" i="1"/>
  <c r="O1853" i="1"/>
  <c r="O1546" i="1"/>
  <c r="O134" i="1"/>
  <c r="O1524" i="1"/>
  <c r="O135" i="1"/>
  <c r="O136" i="1"/>
  <c r="O1665" i="1"/>
  <c r="O1827" i="1"/>
  <c r="O489" i="1"/>
  <c r="O539" i="1"/>
  <c r="O461" i="1"/>
  <c r="O693" i="1"/>
  <c r="O1865" i="1"/>
  <c r="O1466" i="1"/>
  <c r="O1053" i="1"/>
  <c r="O1566" i="1"/>
  <c r="O858" i="1"/>
  <c r="O137" i="1"/>
  <c r="O1484" i="1"/>
  <c r="O138" i="1"/>
  <c r="O139" i="1"/>
  <c r="O140" i="1"/>
  <c r="O904" i="1"/>
  <c r="O141" i="1"/>
  <c r="O142" i="1"/>
  <c r="O143" i="1"/>
  <c r="O757" i="1"/>
  <c r="O144" i="1"/>
  <c r="O1132" i="1"/>
  <c r="O145" i="1"/>
  <c r="O1801" i="1"/>
  <c r="O146" i="1"/>
  <c r="O147" i="1"/>
  <c r="O736" i="1"/>
  <c r="O148" i="1"/>
  <c r="O1660" i="1"/>
  <c r="O781" i="1"/>
  <c r="O1059" i="1"/>
  <c r="O952" i="1"/>
  <c r="O869" i="1"/>
  <c r="O1326" i="1"/>
  <c r="O476" i="1"/>
  <c r="O984" i="1"/>
  <c r="O149" i="1"/>
  <c r="O1288" i="1"/>
  <c r="O150" i="1"/>
  <c r="O1091" i="1"/>
  <c r="O1497" i="1"/>
  <c r="O1391" i="1"/>
  <c r="O151" i="1"/>
  <c r="O1253" i="1"/>
  <c r="O431" i="1"/>
  <c r="O152" i="1"/>
  <c r="O153" i="1"/>
  <c r="O1388" i="1"/>
  <c r="O154" i="1"/>
  <c r="O600" i="1"/>
  <c r="O155" i="1"/>
  <c r="O1790" i="1"/>
  <c r="O601" i="1"/>
  <c r="O1254" i="1"/>
  <c r="O435" i="1"/>
  <c r="O1340" i="1"/>
  <c r="O491" i="1"/>
  <c r="O1171" i="1"/>
  <c r="O1081" i="1"/>
  <c r="O873" i="1"/>
  <c r="O156" i="1"/>
  <c r="O1888" i="1"/>
  <c r="O520" i="1"/>
  <c r="O888" i="1"/>
  <c r="O576" i="1"/>
  <c r="O844" i="1"/>
  <c r="O157" i="1"/>
  <c r="O1361" i="1"/>
  <c r="O570" i="1"/>
  <c r="O723" i="1"/>
  <c r="O158" i="1"/>
  <c r="O159" i="1"/>
  <c r="O1083" i="1"/>
  <c r="O596" i="1"/>
  <c r="O1687" i="1"/>
  <c r="O867" i="1"/>
  <c r="O1626" i="1"/>
  <c r="O160" i="1"/>
  <c r="O161" i="1"/>
  <c r="O938" i="1"/>
  <c r="O1465" i="1"/>
  <c r="O1565" i="1"/>
  <c r="O1138" i="1"/>
  <c r="O525" i="1"/>
  <c r="O162" i="1"/>
  <c r="O1077" i="1"/>
  <c r="O163" i="1"/>
  <c r="O164" i="1"/>
  <c r="O1739" i="1"/>
  <c r="O1587" i="1"/>
  <c r="O1304" i="1"/>
  <c r="O602" i="1"/>
  <c r="O1851" i="1"/>
  <c r="O658" i="1"/>
  <c r="O1632" i="1"/>
  <c r="O465" i="1"/>
  <c r="O165" i="1"/>
  <c r="O166" i="1"/>
  <c r="O721" i="1"/>
  <c r="O167" i="1"/>
  <c r="O168" i="1"/>
  <c r="O169" i="1"/>
  <c r="O170" i="1"/>
  <c r="O643" i="1"/>
  <c r="O171" i="1"/>
  <c r="O423" i="1"/>
  <c r="O839" i="1"/>
  <c r="O1235" i="1"/>
  <c r="O1392" i="1"/>
  <c r="O1173" i="1"/>
  <c r="O172" i="1"/>
  <c r="O963" i="1"/>
  <c r="O1036" i="1"/>
  <c r="O992" i="1"/>
  <c r="O778" i="1"/>
  <c r="O626" i="1"/>
  <c r="O1161" i="1"/>
  <c r="O878" i="1"/>
  <c r="O669" i="1"/>
  <c r="O173" i="1"/>
  <c r="O1146" i="1"/>
  <c r="O634" i="1"/>
  <c r="O1500" i="1"/>
  <c r="O1174" i="1"/>
  <c r="O1668" i="1"/>
  <c r="O174" i="1"/>
  <c r="O990" i="1"/>
  <c r="O175" i="1"/>
  <c r="O1645" i="1"/>
  <c r="O453" i="1"/>
  <c r="O813" i="1"/>
  <c r="O415" i="1"/>
  <c r="O731" i="1"/>
  <c r="O966" i="1"/>
  <c r="O1690" i="1"/>
  <c r="O589" i="1"/>
  <c r="O176" i="1"/>
  <c r="O591" i="1"/>
  <c r="O1128" i="1"/>
  <c r="O848" i="1"/>
  <c r="O1265" i="1"/>
  <c r="O177" i="1"/>
  <c r="O792" i="1"/>
  <c r="O1771" i="1"/>
  <c r="O178" i="1"/>
  <c r="O1104" i="1"/>
  <c r="O914" i="1"/>
  <c r="O179" i="1"/>
  <c r="O510" i="1"/>
  <c r="O477" i="1"/>
  <c r="O750" i="1"/>
  <c r="O180" i="1"/>
  <c r="O592" i="1"/>
  <c r="O447" i="1"/>
  <c r="O181" i="1"/>
  <c r="O503" i="1"/>
  <c r="O182" i="1"/>
  <c r="O926" i="1"/>
  <c r="O879" i="1"/>
  <c r="O654" i="1"/>
  <c r="O774" i="1"/>
  <c r="O183" i="1"/>
  <c r="O755" i="1"/>
  <c r="O855" i="1"/>
  <c r="O776" i="1"/>
  <c r="O420" i="1"/>
  <c r="O670" i="1"/>
  <c r="O474" i="1"/>
  <c r="O1005" i="1"/>
  <c r="O527" i="1"/>
  <c r="O184" i="1"/>
  <c r="O185" i="1"/>
  <c r="O472" i="1"/>
  <c r="O927" i="1"/>
  <c r="O186" i="1"/>
  <c r="O815" i="1"/>
  <c r="O1382" i="1"/>
  <c r="O1180" i="1"/>
  <c r="O479" i="1"/>
  <c r="O1228" i="1"/>
  <c r="O567" i="1"/>
  <c r="O1175" i="1"/>
  <c r="O1647" i="1"/>
  <c r="O614" i="1"/>
  <c r="O775" i="1"/>
  <c r="O522" i="1"/>
  <c r="O710" i="1"/>
  <c r="O1749" i="1"/>
  <c r="O568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40" i="1"/>
  <c r="O618" i="1"/>
  <c r="O901" i="1"/>
  <c r="O1343" i="1"/>
  <c r="O1694" i="1"/>
  <c r="O187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88" i="1"/>
  <c r="O1909" i="1"/>
  <c r="O1636" i="1"/>
  <c r="O765" i="1"/>
  <c r="O189" i="1"/>
  <c r="O1748" i="1"/>
  <c r="O686" i="1"/>
  <c r="O874" i="1"/>
  <c r="O1519" i="1"/>
  <c r="O1266" i="1"/>
  <c r="O1412" i="1"/>
  <c r="O728" i="1"/>
  <c r="O864" i="1"/>
  <c r="O977" i="1"/>
  <c r="O190" i="1"/>
  <c r="O1239" i="1"/>
  <c r="O191" i="1"/>
  <c r="O621" i="1"/>
  <c r="O192" i="1"/>
  <c r="O1764" i="1"/>
  <c r="O193" i="1"/>
  <c r="O1188" i="1"/>
  <c r="O194" i="1"/>
  <c r="O1809" i="1"/>
  <c r="O195" i="1"/>
  <c r="O519" i="1"/>
  <c r="O1176" i="1"/>
  <c r="O900" i="1"/>
  <c r="O1900" i="1"/>
  <c r="O1025" i="1"/>
  <c r="O1856" i="1"/>
  <c r="O849" i="1"/>
  <c r="O759" i="1"/>
  <c r="O1120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96" i="1"/>
  <c r="O1804" i="1"/>
  <c r="O1895" i="1"/>
  <c r="O978" i="1"/>
  <c r="O1721" i="1"/>
  <c r="O1143" i="1"/>
  <c r="O880" i="1"/>
  <c r="O1600" i="1"/>
  <c r="O1800" i="1"/>
  <c r="O928" i="1"/>
  <c r="O1905" i="1"/>
  <c r="O1805" i="1"/>
  <c r="O197" i="1"/>
  <c r="O1335" i="1"/>
  <c r="O1390" i="1"/>
  <c r="O1216" i="1"/>
  <c r="O1166" i="1"/>
  <c r="O1803" i="1"/>
  <c r="O1401" i="1"/>
  <c r="O1789" i="1"/>
  <c r="O1097" i="1"/>
  <c r="O1799" i="1"/>
  <c r="O198" i="1"/>
  <c r="O1135" i="1"/>
  <c r="O1773" i="1"/>
  <c r="O770" i="1"/>
  <c r="O199" i="1"/>
  <c r="O724" i="1"/>
  <c r="O1162" i="1"/>
  <c r="O726" i="1"/>
  <c r="O1152" i="1"/>
  <c r="O200" i="1"/>
  <c r="O201" i="1"/>
  <c r="O202" i="1"/>
  <c r="O1167" i="1"/>
  <c r="O1638" i="1"/>
  <c r="O203" i="1"/>
  <c r="O903" i="1"/>
  <c r="O1321" i="1"/>
  <c r="O204" i="1"/>
  <c r="O1297" i="1"/>
  <c r="O205" i="1"/>
  <c r="O824" i="1"/>
  <c r="O1263" i="1"/>
  <c r="O794" i="1"/>
  <c r="O206" i="1"/>
  <c r="O1726" i="1"/>
  <c r="O1613" i="1"/>
  <c r="O1074" i="1"/>
  <c r="O1438" i="1"/>
  <c r="O1121" i="1"/>
  <c r="O207" i="1"/>
  <c r="O208" i="1"/>
  <c r="O1436" i="1"/>
  <c r="O209" i="1"/>
  <c r="O1781" i="1"/>
  <c r="O1317" i="1"/>
  <c r="O1513" i="1"/>
  <c r="O1300" i="1"/>
  <c r="O1718" i="1"/>
  <c r="O1000" i="1"/>
  <c r="O210" i="1"/>
  <c r="O961" i="1"/>
  <c r="O746" i="1"/>
  <c r="O1004" i="1"/>
  <c r="O1560" i="1"/>
  <c r="O1086" i="1"/>
  <c r="O1379" i="1"/>
  <c r="O1395" i="1"/>
  <c r="O1490" i="1"/>
  <c r="O1101" i="1"/>
  <c r="O1047" i="1"/>
  <c r="O211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212" i="1"/>
  <c r="O1555" i="1"/>
  <c r="O615" i="1"/>
  <c r="O1221" i="1"/>
  <c r="O786" i="1"/>
  <c r="O1664" i="1"/>
  <c r="O1088" i="1"/>
  <c r="O1339" i="1"/>
  <c r="O1018" i="1"/>
  <c r="O979" i="1"/>
  <c r="O1873" i="1"/>
  <c r="O1350" i="1"/>
  <c r="O1380" i="1"/>
  <c r="O1125" i="1"/>
  <c r="O1182" i="1"/>
  <c r="O1675" i="1"/>
  <c r="O637" i="1"/>
  <c r="O1783" i="1"/>
  <c r="O850" i="1"/>
  <c r="O213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214" i="1"/>
  <c r="O1185" i="1"/>
  <c r="O586" i="1"/>
  <c r="O215" i="1"/>
  <c r="O1508" i="1"/>
  <c r="O1352" i="1"/>
  <c r="O537" i="1"/>
  <c r="O1477" i="1"/>
  <c r="O943" i="1"/>
  <c r="O1504" i="1"/>
  <c r="O1579" i="1"/>
  <c r="O1264" i="1"/>
  <c r="O1573" i="1"/>
  <c r="O550" i="1"/>
  <c r="O1337" i="1"/>
  <c r="O795" i="1"/>
  <c r="O1105" i="1"/>
  <c r="O547" i="1"/>
  <c r="O1273" i="1"/>
  <c r="O1017" i="1"/>
  <c r="O1247" i="1"/>
  <c r="O644" i="1"/>
  <c r="O1806" i="1"/>
  <c r="O216" i="1"/>
  <c r="O1141" i="1"/>
  <c r="O783" i="1"/>
  <c r="O805" i="1"/>
  <c r="O541" i="1"/>
  <c r="O1761" i="1"/>
  <c r="O796" i="1"/>
  <c r="O645" i="1"/>
  <c r="O632" i="1"/>
  <c r="O535" i="1"/>
  <c r="O1363" i="1"/>
  <c r="O1094" i="1"/>
  <c r="O696" i="1"/>
  <c r="O217" i="1"/>
  <c r="O475" i="1"/>
  <c r="O218" i="1"/>
  <c r="O687" i="1"/>
  <c r="O787" i="1"/>
  <c r="O219" i="1"/>
  <c r="O797" i="1"/>
  <c r="O1024" i="1"/>
  <c r="O603" i="1"/>
  <c r="O617" i="1"/>
  <c r="O688" i="1"/>
  <c r="O220" i="1"/>
  <c r="O1512" i="1"/>
  <c r="O835" i="1"/>
  <c r="O440" i="1"/>
  <c r="O1255" i="1"/>
  <c r="O1311" i="1"/>
  <c r="O1793" i="1"/>
  <c r="O747" i="1"/>
  <c r="O569" i="1"/>
  <c r="O221" i="1"/>
  <c r="O222" i="1"/>
  <c r="O223" i="1"/>
  <c r="O767" i="1"/>
  <c r="O224" i="1"/>
  <c r="O627" i="1"/>
  <c r="O1375" i="1"/>
  <c r="O225" i="1"/>
  <c r="O790" i="1"/>
  <c r="O638" i="1"/>
  <c r="O1410" i="1"/>
  <c r="O226" i="1"/>
  <c r="O1294" i="1"/>
  <c r="O829" i="1"/>
  <c r="O1313" i="1"/>
  <c r="O866" i="1"/>
  <c r="O227" i="1"/>
  <c r="O1012" i="1"/>
  <c r="O785" i="1"/>
  <c r="O228" i="1"/>
  <c r="O1198" i="1"/>
  <c r="O229" i="1"/>
  <c r="O563" i="1"/>
  <c r="O230" i="1"/>
  <c r="O231" i="1"/>
  <c r="O1608" i="1"/>
  <c r="O1585" i="1"/>
  <c r="O1019" i="1"/>
  <c r="O1291" i="1"/>
  <c r="O656" i="1"/>
  <c r="O760" i="1"/>
  <c r="O604" i="1"/>
  <c r="O232" i="1"/>
  <c r="O514" i="1"/>
  <c r="O1299" i="1"/>
  <c r="O1140" i="1"/>
  <c r="O448" i="1"/>
  <c r="O233" i="1"/>
  <c r="O454" i="1"/>
  <c r="O1274" i="1"/>
  <c r="O1462" i="1"/>
  <c r="O462" i="1"/>
  <c r="O1218" i="1"/>
  <c r="O1205" i="1"/>
  <c r="O1021" i="1"/>
  <c r="O771" i="1"/>
  <c r="O628" i="1"/>
  <c r="O798" i="1"/>
  <c r="O1336" i="1"/>
  <c r="O234" i="1"/>
  <c r="O492" i="1"/>
  <c r="O695" i="1"/>
  <c r="O1233" i="1"/>
  <c r="O1256" i="1"/>
  <c r="O671" i="1"/>
  <c r="O1577" i="1"/>
  <c r="O235" i="1"/>
  <c r="O970" i="1"/>
  <c r="O672" i="1"/>
  <c r="O1332" i="1"/>
  <c r="O1130" i="1"/>
  <c r="O605" i="1"/>
  <c r="O616" i="1"/>
  <c r="O737" i="1"/>
  <c r="O1604" i="1"/>
  <c r="O236" i="1"/>
  <c r="O237" i="1"/>
  <c r="O1365" i="1"/>
  <c r="O1231" i="1"/>
  <c r="O238" i="1"/>
  <c r="O1358" i="1"/>
  <c r="O1731" i="1"/>
  <c r="O239" i="1"/>
  <c r="O1325" i="1"/>
  <c r="O1400" i="1"/>
  <c r="O606" i="1"/>
  <c r="O871" i="1"/>
  <c r="O1685" i="1"/>
  <c r="O1147" i="1"/>
  <c r="O1320" i="1"/>
  <c r="O458" i="1"/>
  <c r="O957" i="1"/>
  <c r="O240" i="1"/>
  <c r="O241" i="1"/>
  <c r="O242" i="1"/>
  <c r="O243" i="1"/>
  <c r="O244" i="1"/>
  <c r="O488" i="1"/>
  <c r="O245" i="1"/>
  <c r="O246" i="1"/>
  <c r="O418" i="1"/>
  <c r="O1066" i="1"/>
  <c r="O607" i="1"/>
  <c r="O853" i="1"/>
  <c r="O247" i="1"/>
  <c r="O1079" i="1"/>
  <c r="O697" i="1"/>
  <c r="O248" i="1"/>
  <c r="O1092" i="1"/>
  <c r="O249" i="1"/>
  <c r="O1724" i="1"/>
  <c r="O1364" i="1"/>
  <c r="O865" i="1"/>
  <c r="O250" i="1"/>
  <c r="O1377" i="1"/>
  <c r="O251" i="1"/>
  <c r="O252" i="1"/>
  <c r="O455" i="1"/>
  <c r="O1045" i="1"/>
  <c r="O701" i="1"/>
  <c r="O1663" i="1"/>
  <c r="O528" i="1"/>
  <c r="O1206" i="1"/>
  <c r="O782" i="1"/>
  <c r="O253" i="1"/>
  <c r="O529" i="1"/>
  <c r="O1707" i="1"/>
  <c r="O254" i="1"/>
  <c r="O1370" i="1"/>
  <c r="O1750" i="1"/>
  <c r="O1493" i="1"/>
  <c r="O255" i="1"/>
  <c r="O1848" i="1"/>
  <c r="O256" i="1"/>
  <c r="O257" i="1"/>
  <c r="O258" i="1"/>
  <c r="O1828" i="1"/>
  <c r="O1207" i="1"/>
  <c r="O1237" i="1"/>
  <c r="O738" i="1"/>
  <c r="O1195" i="1"/>
  <c r="O799" i="1"/>
  <c r="O1385" i="1"/>
  <c r="O581" i="1"/>
  <c r="O259" i="1"/>
  <c r="O1910" i="1"/>
  <c r="O260" i="1"/>
  <c r="O480" i="1"/>
  <c r="O261" i="1"/>
  <c r="O262" i="1"/>
  <c r="O1026" i="1"/>
  <c r="O1708" i="1"/>
  <c r="O263" i="1"/>
  <c r="O483" i="1"/>
  <c r="O1607" i="1"/>
  <c r="O715" i="1"/>
  <c r="O1085" i="1"/>
  <c r="O264" i="1"/>
  <c r="O629" i="1"/>
  <c r="O265" i="1"/>
  <c r="O1341" i="1"/>
  <c r="O663" i="1"/>
  <c r="O452" i="1"/>
  <c r="O939" i="1"/>
  <c r="O1890" i="1"/>
  <c r="O266" i="1"/>
  <c r="O267" i="1"/>
  <c r="O1396" i="1"/>
  <c r="O268" i="1"/>
  <c r="O1244" i="1"/>
  <c r="O842" i="1"/>
  <c r="O1420" i="1"/>
  <c r="O269" i="1"/>
  <c r="O1022" i="1"/>
  <c r="O1354" i="1"/>
  <c r="O689" i="1"/>
  <c r="O1345" i="1"/>
  <c r="O1819" i="1"/>
  <c r="O685" i="1"/>
  <c r="O907" i="1"/>
  <c r="O1287" i="1"/>
  <c r="O270" i="1"/>
  <c r="O533" i="1"/>
  <c r="O1314" i="1"/>
  <c r="O821" i="1"/>
  <c r="O1411" i="1"/>
  <c r="O1747" i="1"/>
  <c r="O530" i="1"/>
  <c r="O1898" i="1"/>
  <c r="O271" i="1"/>
  <c r="O272" i="1"/>
  <c r="O273" i="1"/>
  <c r="O274" i="1"/>
  <c r="O275" i="1"/>
  <c r="O511" i="1"/>
  <c r="O1439" i="1"/>
  <c r="O862" i="1"/>
  <c r="O1618" i="1"/>
  <c r="O761" i="1"/>
  <c r="O608" i="1"/>
  <c r="O276" i="1"/>
  <c r="O1589" i="1"/>
  <c r="O1876" i="1"/>
  <c r="O277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800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78" i="1"/>
  <c r="O1847" i="1"/>
  <c r="O279" i="1"/>
  <c r="O1060" i="1"/>
  <c r="O1860" i="1"/>
  <c r="O280" i="1"/>
  <c r="O1065" i="1"/>
  <c r="O1318" i="1"/>
  <c r="O281" i="1"/>
  <c r="O1359" i="1"/>
  <c r="O762" i="1"/>
  <c r="O1821" i="1"/>
  <c r="O438" i="1"/>
  <c r="O801" i="1"/>
  <c r="O553" i="1"/>
  <c r="O1246" i="1"/>
  <c r="O282" i="1"/>
  <c r="O1413" i="1"/>
  <c r="O1903" i="1"/>
  <c r="O950" i="1"/>
  <c r="O784" i="1"/>
  <c r="O490" i="1"/>
  <c r="O806" i="1"/>
  <c r="O283" i="1"/>
  <c r="O284" i="1"/>
  <c r="O285" i="1"/>
  <c r="O624" i="1"/>
  <c r="O1598" i="1"/>
  <c r="O1124" i="1"/>
  <c r="O967" i="1"/>
  <c r="O1836" i="1"/>
  <c r="O609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1268" i="1"/>
  <c r="O286" i="1"/>
  <c r="O1225" i="1"/>
  <c r="O1616" i="1"/>
  <c r="O1160" i="1"/>
  <c r="O554" i="1"/>
  <c r="O1818" i="1"/>
  <c r="O769" i="1"/>
  <c r="O929" i="1"/>
  <c r="O1558" i="1"/>
  <c r="O1330" i="1"/>
  <c r="O633" i="1"/>
  <c r="O287" i="1"/>
  <c r="O288" i="1"/>
  <c r="O1351" i="1"/>
  <c r="O289" i="1"/>
  <c r="O290" i="1"/>
  <c r="O1678" i="1"/>
  <c r="O868" i="1"/>
  <c r="O1478" i="1"/>
  <c r="O818" i="1"/>
  <c r="O754" i="1"/>
  <c r="O1402" i="1"/>
  <c r="O1415" i="1"/>
  <c r="O998" i="1"/>
  <c r="O555" i="1"/>
  <c r="O1706" i="1"/>
  <c r="O646" i="1"/>
  <c r="O1463" i="1"/>
  <c r="O681" i="1"/>
  <c r="O1257" i="1"/>
  <c r="O1069" i="1"/>
  <c r="O1015" i="1"/>
  <c r="O1030" i="1"/>
  <c r="O1393" i="1"/>
  <c r="O564" i="1"/>
  <c r="O1700" i="1"/>
  <c r="O1482" i="1"/>
  <c r="O1280" i="1"/>
  <c r="O620" i="1"/>
  <c r="O291" i="1"/>
  <c r="O1295" i="1"/>
  <c r="O1443" i="1"/>
  <c r="O1027" i="1"/>
  <c r="O1719" i="1"/>
  <c r="O504" i="1"/>
  <c r="O847" i="1"/>
  <c r="O1054" i="1"/>
  <c r="O292" i="1"/>
  <c r="O885" i="1"/>
  <c r="O708" i="1"/>
  <c r="O647" i="1"/>
  <c r="O466" i="1"/>
  <c r="O881" i="1"/>
  <c r="O1084" i="1"/>
  <c r="O1116" i="1"/>
  <c r="O1698" i="1"/>
  <c r="O1319" i="1"/>
  <c r="O861" i="1"/>
  <c r="O898" i="1"/>
  <c r="O856" i="1"/>
  <c r="O779" i="1"/>
  <c r="O1557" i="1"/>
  <c r="O293" i="1"/>
  <c r="O1642" i="1"/>
  <c r="O1807" i="1"/>
  <c r="O1666" i="1"/>
  <c r="O673" i="1"/>
  <c r="O1040" i="1"/>
  <c r="O294" i="1"/>
  <c r="O827" i="1"/>
  <c r="O295" i="1"/>
  <c r="O891" i="1"/>
  <c r="O1154" i="1"/>
  <c r="O814" i="1"/>
  <c r="O515" i="1"/>
  <c r="O296" i="1"/>
  <c r="O505" i="1"/>
  <c r="O297" i="1"/>
  <c r="O1516" i="1"/>
  <c r="O493" i="1"/>
  <c r="O674" i="1"/>
  <c r="O481" i="1"/>
  <c r="O971" i="1"/>
  <c r="O521" i="1"/>
  <c r="O298" i="1"/>
  <c r="O427" i="1"/>
  <c r="O432" i="1"/>
  <c r="O1001" i="1"/>
  <c r="O851" i="1"/>
  <c r="O428" i="1"/>
  <c r="O486" i="1"/>
  <c r="O299" i="1"/>
  <c r="O631" i="1"/>
  <c r="O791" i="1"/>
  <c r="O536" i="1"/>
  <c r="O300" i="1"/>
  <c r="O739" i="1"/>
  <c r="O301" i="1"/>
  <c r="O675" i="1"/>
  <c r="O1111" i="1"/>
  <c r="O582" i="1"/>
  <c r="O302" i="1"/>
  <c r="O303" i="1"/>
  <c r="O304" i="1"/>
  <c r="O825" i="1"/>
  <c r="O305" i="1"/>
  <c r="O306" i="1"/>
  <c r="O946" i="1"/>
  <c r="O639" i="1"/>
  <c r="O307" i="1"/>
  <c r="O308" i="1"/>
  <c r="O309" i="1"/>
  <c r="O1034" i="1"/>
  <c r="O1580" i="1"/>
  <c r="O310" i="1"/>
  <c r="O1398" i="1"/>
  <c r="O311" i="1"/>
  <c r="O548" i="1"/>
  <c r="O312" i="1"/>
  <c r="O1426" i="1"/>
  <c r="O419" i="1"/>
  <c r="O802" i="1"/>
  <c r="O313" i="1"/>
  <c r="O648" i="1"/>
  <c r="O649" i="1"/>
  <c r="O1096" i="1"/>
  <c r="O1200" i="1"/>
  <c r="O470" i="1"/>
  <c r="O314" i="1"/>
  <c r="O1031" i="1"/>
  <c r="O650" i="1"/>
  <c r="O315" i="1"/>
  <c r="O421" i="1"/>
  <c r="O1472" i="1"/>
  <c r="O1651" i="1"/>
  <c r="O1292" i="1"/>
  <c r="O1786" i="1"/>
  <c r="O921" i="1"/>
  <c r="O1328" i="1"/>
  <c r="O930" i="1"/>
  <c r="O316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17" i="1"/>
  <c r="O318" i="1"/>
  <c r="O636" i="1"/>
  <c r="O433" i="1"/>
  <c r="O1429" i="1"/>
  <c r="O560" i="1"/>
  <c r="O854" i="1"/>
  <c r="O882" i="1"/>
  <c r="O436" i="1"/>
  <c r="O788" i="1"/>
  <c r="O1289" i="1"/>
  <c r="O1679" i="1"/>
  <c r="O732" i="1"/>
  <c r="O319" i="1"/>
  <c r="O852" i="1"/>
  <c r="O780" i="1"/>
  <c r="O1709" i="1"/>
  <c r="O320" i="1"/>
  <c r="O1272" i="1"/>
  <c r="O1631" i="1"/>
  <c r="O1682" i="1"/>
  <c r="O1695" i="1"/>
  <c r="O951" i="1"/>
  <c r="O954" i="1"/>
  <c r="O321" i="1"/>
  <c r="O322" i="1"/>
  <c r="O1453" i="1"/>
  <c r="O1583" i="1"/>
  <c r="O323" i="1"/>
  <c r="O1858" i="1"/>
  <c r="O1417" i="1"/>
  <c r="O836" i="1"/>
  <c r="O1459" i="1"/>
  <c r="O1421" i="1"/>
  <c r="O324" i="1"/>
  <c r="O859" i="1"/>
  <c r="O870" i="1"/>
  <c r="O694" i="1"/>
  <c r="O958" i="1"/>
  <c r="O325" i="1"/>
  <c r="O1055" i="1"/>
  <c r="O899" i="1"/>
  <c r="O1511" i="1"/>
  <c r="O702" i="1"/>
  <c r="O1414" i="1"/>
  <c r="O326" i="1"/>
  <c r="O327" i="1"/>
  <c r="O660" i="1"/>
  <c r="O1509" i="1"/>
  <c r="O1148" i="1"/>
  <c r="O1355" i="1"/>
  <c r="O740" i="1"/>
  <c r="O1669" i="1"/>
  <c r="O1070" i="1"/>
  <c r="O328" i="1"/>
  <c r="O931" i="1"/>
  <c r="O329" i="1"/>
  <c r="O330" i="1"/>
  <c r="O1282" i="1"/>
  <c r="O1730" i="1"/>
  <c r="O331" i="1"/>
  <c r="O332" i="1"/>
  <c r="O676" i="1"/>
  <c r="O932" i="1"/>
  <c r="O1202" i="1"/>
  <c r="O333" i="1"/>
  <c r="O1046" i="1"/>
  <c r="O334" i="1"/>
  <c r="O1813" i="1"/>
  <c r="O1850" i="1"/>
  <c r="O1245" i="1"/>
  <c r="O1591" i="1"/>
  <c r="O335" i="1"/>
  <c r="O1035" i="1"/>
  <c r="O1323" i="1"/>
  <c r="O1732" i="1"/>
  <c r="O777" i="1"/>
  <c r="O542" i="1"/>
  <c r="O1016" i="1"/>
  <c r="O336" i="1"/>
  <c r="O911" i="1"/>
  <c r="O1601" i="1"/>
  <c r="O1815" i="1"/>
  <c r="O910" i="1"/>
  <c r="O1521" i="1"/>
  <c r="O1238" i="1"/>
  <c r="O337" i="1"/>
  <c r="O1780" i="1"/>
  <c r="O1281" i="1"/>
  <c r="O534" i="1"/>
  <c r="O338" i="1"/>
  <c r="O1434" i="1"/>
  <c r="O1067" i="1"/>
  <c r="O707" i="1"/>
  <c r="O1649" i="1"/>
  <c r="O339" i="1"/>
  <c r="O1745" i="1"/>
  <c r="O1584" i="1"/>
  <c r="O766" i="1"/>
  <c r="O1737" i="1"/>
  <c r="O1258" i="1"/>
  <c r="O651" i="1"/>
  <c r="O340" i="1"/>
  <c r="O1779" i="1"/>
  <c r="O944" i="1"/>
  <c r="O1131" i="1"/>
  <c r="O1383" i="1"/>
  <c r="O803" i="1"/>
  <c r="O341" i="1"/>
  <c r="O1236" i="1"/>
  <c r="O1610" i="1"/>
  <c r="O1234" i="1"/>
  <c r="O1219" i="1"/>
  <c r="O342" i="1"/>
  <c r="O1885" i="1"/>
  <c r="O883" i="1"/>
  <c r="O494" i="1"/>
  <c r="O872" i="1"/>
  <c r="O1259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442" i="1"/>
  <c r="O1605" i="1"/>
  <c r="O343" i="1"/>
  <c r="O933" i="1"/>
  <c r="O344" i="1"/>
  <c r="O610" i="1"/>
  <c r="O1224" i="1"/>
  <c r="O445" i="1"/>
  <c r="O1106" i="1"/>
  <c r="O345" i="1"/>
  <c r="O1652" i="1"/>
  <c r="O640" i="1"/>
  <c r="O763" i="1"/>
  <c r="O346" i="1"/>
  <c r="O446" i="1"/>
  <c r="O347" i="1"/>
  <c r="O348" i="1"/>
  <c r="O495" i="1"/>
  <c r="O1150" i="1"/>
  <c r="O642" i="1"/>
  <c r="O349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50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51" i="1"/>
  <c r="O1149" i="1"/>
  <c r="O1869" i="1"/>
  <c r="O611" i="1"/>
  <c r="O730" i="1"/>
  <c r="O556" i="1"/>
  <c r="O467" i="1"/>
  <c r="O1889" i="1"/>
  <c r="O1474" i="1"/>
  <c r="O352" i="1"/>
  <c r="O1210" i="1"/>
  <c r="O940" i="1"/>
  <c r="O1461" i="1"/>
  <c r="O353" i="1"/>
  <c r="O1874" i="1"/>
  <c r="O566" i="1"/>
  <c r="O1452" i="1"/>
  <c r="O751" i="1"/>
  <c r="O1859" i="1"/>
  <c r="O429" i="1"/>
  <c r="O972" i="1"/>
  <c r="O1864" i="1"/>
  <c r="O1661" i="1"/>
  <c r="O354" i="1"/>
  <c r="O1184" i="1"/>
  <c r="O355" i="1"/>
  <c r="O1834" i="1"/>
  <c r="O356" i="1"/>
  <c r="O414" i="1"/>
  <c r="O531" i="1"/>
  <c r="O1855" i="1"/>
  <c r="O1595" i="1"/>
  <c r="O1759" i="1"/>
  <c r="O1223" i="1"/>
  <c r="O1768" i="1"/>
  <c r="O357" i="1"/>
  <c r="O1725" i="1"/>
  <c r="O1316" i="1"/>
  <c r="O443" i="1"/>
  <c r="O1284" i="1"/>
  <c r="O358" i="1"/>
  <c r="O1072" i="1"/>
  <c r="O359" i="1"/>
  <c r="O1549" i="1"/>
  <c r="O612" i="1"/>
  <c r="O1243" i="1"/>
  <c r="O1301" i="1"/>
  <c r="O1386" i="1"/>
  <c r="O1338" i="1"/>
  <c r="O1403" i="1"/>
  <c r="O1444" i="1"/>
  <c r="O1531" i="1"/>
  <c r="O360" i="1"/>
  <c r="O1701" i="1"/>
  <c r="O1491" i="1"/>
  <c r="O837" i="1"/>
  <c r="O1623" i="1"/>
  <c r="O1574" i="1"/>
  <c r="O1599" i="1"/>
  <c r="O1572" i="1"/>
  <c r="O361" i="1"/>
  <c r="O1056" i="1"/>
  <c r="O362" i="1"/>
  <c r="O363" i="1"/>
  <c r="O1404" i="1"/>
  <c r="O1090" i="1"/>
  <c r="O934" i="1"/>
  <c r="O838" i="1"/>
  <c r="O1169" i="1"/>
  <c r="O364" i="1"/>
  <c r="O365" i="1"/>
  <c r="O717" i="1"/>
  <c r="O1878" i="1"/>
  <c r="O935" i="1"/>
  <c r="O1023" i="1"/>
  <c r="O444" i="1"/>
  <c r="O1916" i="1"/>
  <c r="O1006" i="1"/>
  <c r="O1209" i="1"/>
  <c r="O1208" i="1"/>
  <c r="O1368" i="1"/>
  <c r="O366" i="1"/>
  <c r="O1590" i="1"/>
  <c r="O367" i="1"/>
  <c r="O430" i="1"/>
  <c r="O572" i="1"/>
  <c r="O1717" i="1"/>
  <c r="O1374" i="1"/>
  <c r="O1633" i="1"/>
  <c r="O1619" i="1"/>
  <c r="O1811" i="1"/>
  <c r="O1068" i="1"/>
  <c r="O1126" i="1"/>
  <c r="O1545" i="1"/>
  <c r="O1548" i="1"/>
  <c r="O1331" i="1"/>
  <c r="O1196" i="1"/>
  <c r="O1751" i="1"/>
  <c r="O677" i="1"/>
  <c r="O518" i="1"/>
  <c r="O1547" i="1"/>
  <c r="O1108" i="1"/>
  <c r="O508" i="1"/>
  <c r="O1271" i="1"/>
  <c r="O1057" i="1"/>
  <c r="O545" i="1"/>
  <c r="O1568" i="1"/>
  <c r="O1260" i="1"/>
  <c r="O482" i="1"/>
  <c r="O368" i="1"/>
  <c r="O968" i="1"/>
  <c r="O1686" i="1"/>
  <c r="O812" i="1"/>
  <c r="O1479" i="1"/>
  <c r="O1688" i="1"/>
  <c r="O1008" i="1"/>
  <c r="O1556" i="1"/>
  <c r="O1738" i="1"/>
  <c r="O369" i="1"/>
  <c r="O1625" i="1"/>
  <c r="O1187" i="1"/>
  <c r="O1261" i="1"/>
  <c r="O1427" i="1"/>
  <c r="O1563" i="1"/>
  <c r="O1740" i="1"/>
  <c r="O973" i="1"/>
  <c r="O1275" i="1"/>
  <c r="O892" i="1"/>
  <c r="O1846" i="1"/>
  <c r="O370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1" i="1"/>
  <c r="O719" i="1"/>
  <c r="O678" i="1"/>
  <c r="O1037" i="1"/>
  <c r="O1276" i="1"/>
  <c r="O372" i="1"/>
  <c r="O1360" i="1"/>
  <c r="O1470" i="1"/>
  <c r="O1526" i="1"/>
  <c r="O1406" i="1"/>
  <c r="O725" i="1"/>
  <c r="O936" i="1"/>
  <c r="O1485" i="1"/>
  <c r="O1082" i="1"/>
  <c r="O373" i="1"/>
  <c r="O374" i="1"/>
  <c r="O463" i="1"/>
  <c r="O1539" i="1"/>
  <c r="O1440" i="1"/>
  <c r="O1824" i="1"/>
  <c r="O375" i="1"/>
  <c r="O1915" i="1"/>
  <c r="O1473" i="1"/>
  <c r="O613" i="1"/>
  <c r="O690" i="1"/>
  <c r="O913" i="1"/>
  <c r="O376" i="1"/>
  <c r="O1762" i="1"/>
  <c r="O377" i="1"/>
  <c r="O704" i="1"/>
  <c r="O1168" i="1"/>
  <c r="O1181" i="1"/>
  <c r="O378" i="1"/>
  <c r="O1540" i="1"/>
  <c r="O831" i="1"/>
  <c r="O416" i="1"/>
  <c r="O595" i="1"/>
  <c r="O379" i="1"/>
  <c r="O380" i="1"/>
  <c r="O1657" i="1"/>
  <c r="O381" i="1"/>
  <c r="O517" i="1"/>
  <c r="O1735" i="1"/>
  <c r="O1659" i="1"/>
  <c r="O1011" i="1"/>
  <c r="O772" i="1"/>
  <c r="O1164" i="1"/>
  <c r="O382" i="1"/>
  <c r="O1307" i="1"/>
  <c r="O1510" i="1"/>
  <c r="O826" i="1"/>
  <c r="O1655" i="1"/>
  <c r="O1425" i="1"/>
  <c r="O1342" i="1"/>
  <c r="O579" i="1"/>
  <c r="O918" i="1"/>
  <c r="O1615" i="1"/>
  <c r="O1908" i="1"/>
  <c r="O1733" i="1"/>
  <c r="O383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84" i="1"/>
  <c r="O1217" i="1"/>
  <c r="O1597" i="1"/>
  <c r="O1278" i="1"/>
  <c r="O451" i="1"/>
  <c r="O705" i="1"/>
  <c r="O1757" i="1"/>
  <c r="O1552" i="1"/>
  <c r="O385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86" i="1"/>
  <c r="O980" i="1"/>
  <c r="O387" i="1"/>
  <c r="O487" i="1"/>
  <c r="O1502" i="1"/>
  <c r="O945" i="1"/>
  <c r="O1373" i="1"/>
  <c r="O890" i="1"/>
  <c r="O1553" i="1"/>
  <c r="O893" i="1"/>
  <c r="O1899" i="1"/>
  <c r="O388" i="1"/>
  <c r="O974" i="1"/>
  <c r="O1262" i="1"/>
  <c r="O389" i="1"/>
  <c r="O1334" i="1"/>
  <c r="O1697" i="1"/>
  <c r="O390" i="1"/>
  <c r="O1543" i="1"/>
  <c r="O391" i="1"/>
  <c r="O1327" i="1"/>
  <c r="O1671" i="1"/>
  <c r="O1009" i="1"/>
  <c r="O1772" i="1"/>
  <c r="O1838" i="1"/>
  <c r="O1449" i="1"/>
  <c r="O1471" i="1"/>
  <c r="O1881" i="1"/>
  <c r="O1728" i="1"/>
  <c r="O773" i="1"/>
  <c r="O683" i="1"/>
  <c r="O392" i="1"/>
  <c r="O1775" i="1"/>
  <c r="O509" i="1"/>
  <c r="O1362" i="1"/>
  <c r="O1075" i="1"/>
  <c r="O1567" i="1"/>
  <c r="O585" i="1"/>
  <c r="O573" i="1"/>
  <c r="O393" i="1"/>
  <c r="O1776" i="1"/>
  <c r="O1634" i="1"/>
  <c r="O394" i="1"/>
  <c r="O1564" i="1"/>
  <c r="O1863" i="1"/>
  <c r="O1637" i="1"/>
  <c r="O1110" i="1"/>
  <c r="O1109" i="1"/>
  <c r="O1137" i="1"/>
  <c r="O395" i="1"/>
  <c r="O1099" i="1"/>
  <c r="O999" i="1"/>
  <c r="O1586" i="1"/>
  <c r="O841" i="1"/>
  <c r="O652" i="1"/>
  <c r="O1882" i="1"/>
  <c r="O937" i="1"/>
  <c r="O1752" i="1"/>
  <c r="O1550" i="1"/>
  <c r="O396" i="1"/>
  <c r="O764" i="1"/>
  <c r="O947" i="1"/>
  <c r="O1683" i="1"/>
  <c r="O1705" i="1"/>
  <c r="O397" i="1"/>
  <c r="O1378" i="1"/>
  <c r="O398" i="1"/>
  <c r="O653" i="1"/>
  <c r="O399" i="1"/>
  <c r="O1538" i="1"/>
  <c r="O1058" i="1"/>
  <c r="O1628" i="1"/>
  <c r="O742" i="1"/>
  <c r="O720" i="1"/>
  <c r="O1240" i="1"/>
  <c r="O400" i="1"/>
  <c r="O1432" i="1"/>
  <c r="O1242" i="1"/>
  <c r="O1163" i="1"/>
  <c r="O1481" i="1"/>
  <c r="O499" i="1"/>
  <c r="O1093" i="1"/>
  <c r="O1770" i="1"/>
  <c r="O1122" i="1"/>
  <c r="O1450" i="1"/>
  <c r="O401" i="1"/>
  <c r="O402" i="1"/>
  <c r="O955" i="1"/>
  <c r="O403" i="1"/>
  <c r="O404" i="1"/>
  <c r="O1691" i="1"/>
  <c r="O1407" i="1"/>
  <c r="O1622" i="1"/>
  <c r="O1329" i="1"/>
  <c r="O1902" i="1"/>
  <c r="O1062" i="1"/>
  <c r="O1050" i="1"/>
  <c r="O405" i="1"/>
  <c r="O1704" i="1"/>
  <c r="O1157" i="1"/>
  <c r="O546" i="1"/>
  <c r="O680" i="1"/>
  <c r="O2264" i="1"/>
  <c r="O406" i="1"/>
  <c r="O1629" i="1"/>
  <c r="O2888" i="1"/>
  <c r="O2431" i="1"/>
  <c r="O748" i="1"/>
  <c r="O1729" i="1"/>
  <c r="O1825" i="1"/>
  <c r="O1919" i="1"/>
  <c r="O1667" i="1"/>
  <c r="O1743" i="1"/>
  <c r="O1843" i="1"/>
  <c r="O1387" i="1"/>
  <c r="O557" i="1"/>
  <c r="O1460" i="1"/>
  <c r="O407" i="1"/>
  <c r="O1602" i="1"/>
  <c r="O408" i="1"/>
  <c r="O1220" i="1"/>
  <c r="O1676" i="1"/>
  <c r="O1788" i="1"/>
  <c r="O1159" i="1"/>
  <c r="O1844" i="1"/>
  <c r="O1609" i="1"/>
  <c r="O1356" i="1"/>
  <c r="O860" i="1"/>
  <c r="O1833" i="1"/>
  <c r="O1753" i="1"/>
  <c r="O2508" i="1"/>
  <c r="O1303" i="1"/>
  <c r="O1424" i="1"/>
  <c r="O2861" i="1"/>
  <c r="O884" i="1"/>
  <c r="O1194" i="1"/>
  <c r="O1537" i="1"/>
  <c r="O532" i="1"/>
  <c r="O2823" i="1"/>
  <c r="O1641" i="1"/>
  <c r="O1611" i="1"/>
  <c r="O3436" i="1"/>
  <c r="O1178" i="1"/>
  <c r="O409" i="1"/>
  <c r="O1277" i="1"/>
  <c r="O917" i="1"/>
  <c r="O1857" i="1"/>
  <c r="O1020" i="1"/>
  <c r="O410" i="1"/>
  <c r="O1907" i="1"/>
  <c r="O411" i="1"/>
  <c r="O1422" i="1"/>
  <c r="O3562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20" i="1"/>
  <c r="O2065" i="1"/>
  <c r="O2343" i="1"/>
  <c r="O3483" i="1"/>
  <c r="O3757" i="1"/>
  <c r="O3606" i="1"/>
  <c r="O3824" i="1"/>
  <c r="O2934" i="1"/>
  <c r="O3489" i="1"/>
  <c r="O2249" i="1"/>
  <c r="O1921" i="1"/>
  <c r="O3605" i="1"/>
  <c r="O3990" i="1"/>
  <c r="O1922" i="1"/>
  <c r="O3259" i="1"/>
  <c r="O2553" i="1"/>
  <c r="O2796" i="1"/>
  <c r="O2822" i="1"/>
  <c r="O1923" i="1"/>
  <c r="O1924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5" i="1"/>
  <c r="O3052" i="1"/>
  <c r="O3139" i="1"/>
  <c r="O3684" i="1"/>
  <c r="O4026" i="1"/>
  <c r="O4108" i="1"/>
  <c r="O3416" i="1"/>
  <c r="O2771" i="1"/>
  <c r="O3852" i="1"/>
  <c r="O2024" i="1"/>
  <c r="O2387" i="1"/>
  <c r="O1926" i="1"/>
  <c r="O3381" i="1"/>
  <c r="O2718" i="1"/>
  <c r="O2587" i="1"/>
  <c r="O2432" i="1"/>
  <c r="O3132" i="1"/>
  <c r="O2096" i="1"/>
  <c r="O3260" i="1"/>
  <c r="O2638" i="1"/>
  <c r="O2959" i="1"/>
  <c r="O2530" i="1"/>
  <c r="O3497" i="1"/>
  <c r="O3116" i="1"/>
  <c r="O2706" i="1"/>
  <c r="O2707" i="1"/>
  <c r="O2695" i="1"/>
  <c r="O1927" i="1"/>
  <c r="O1928" i="1"/>
  <c r="O3434" i="1"/>
  <c r="O2636" i="1"/>
  <c r="O3261" i="1"/>
  <c r="O2785" i="1"/>
  <c r="O2115" i="1"/>
  <c r="O2385" i="1"/>
  <c r="O3927" i="1"/>
  <c r="O3900" i="1"/>
  <c r="O3487" i="1"/>
  <c r="O3694" i="1"/>
  <c r="O2531" i="1"/>
  <c r="O3595" i="1"/>
  <c r="O2471" i="1"/>
  <c r="O3594" i="1"/>
  <c r="O3080" i="1"/>
  <c r="O2113" i="1"/>
  <c r="O3061" i="1"/>
  <c r="O2584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9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30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2344" i="1"/>
  <c r="O2590" i="1"/>
  <c r="O3117" i="1"/>
  <c r="O3292" i="1"/>
  <c r="O2866" i="1"/>
  <c r="O1931" i="1"/>
  <c r="O3090" i="1"/>
  <c r="O2170" i="1"/>
  <c r="O3147" i="1"/>
  <c r="O3481" i="1"/>
  <c r="O2812" i="1"/>
  <c r="O1932" i="1"/>
  <c r="O3332" i="1"/>
  <c r="O2060" i="1"/>
  <c r="O2592" i="1"/>
  <c r="O2388" i="1"/>
  <c r="O3210" i="1"/>
  <c r="O3288" i="1"/>
  <c r="O3984" i="1"/>
  <c r="O2135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9" i="1"/>
  <c r="O2322" i="1"/>
  <c r="O3197" i="1"/>
  <c r="O3918" i="1"/>
  <c r="O2328" i="1"/>
  <c r="O2324" i="1"/>
  <c r="O2532" i="1"/>
  <c r="O3519" i="1"/>
  <c r="O1933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4" i="1"/>
  <c r="O2619" i="1"/>
  <c r="O2574" i="1"/>
  <c r="O2635" i="1"/>
  <c r="O1935" i="1"/>
  <c r="O2513" i="1"/>
  <c r="O2620" i="1"/>
  <c r="O2533" i="1"/>
  <c r="O3673" i="1"/>
  <c r="O3732" i="1"/>
  <c r="O3425" i="1"/>
  <c r="O2757" i="1"/>
  <c r="O3134" i="1"/>
  <c r="O3564" i="1"/>
  <c r="O3708" i="1"/>
  <c r="O2870" i="1"/>
  <c r="O3534" i="1"/>
  <c r="O1936" i="1"/>
  <c r="O3239" i="1"/>
  <c r="O3810" i="1"/>
  <c r="O3536" i="1"/>
  <c r="O2102" i="1"/>
  <c r="O2270" i="1"/>
  <c r="O2472" i="1"/>
  <c r="O2758" i="1"/>
  <c r="O2534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7" i="1"/>
  <c r="O1938" i="1"/>
  <c r="O3255" i="1"/>
  <c r="O3701" i="1"/>
  <c r="O3482" i="1"/>
  <c r="O2617" i="1"/>
  <c r="O1939" i="1"/>
  <c r="O3208" i="1"/>
  <c r="O2485" i="1"/>
  <c r="O3896" i="1"/>
  <c r="O1940" i="1"/>
  <c r="O3620" i="1"/>
  <c r="O2595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1" i="1"/>
  <c r="O3477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2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3" i="1"/>
  <c r="O2116" i="1"/>
  <c r="O3378" i="1"/>
  <c r="O2496" i="1"/>
  <c r="O2516" i="1"/>
  <c r="O2621" i="1"/>
  <c r="O1944" i="1"/>
  <c r="O3768" i="1"/>
  <c r="O2258" i="1"/>
  <c r="O1945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4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5" i="1"/>
  <c r="O2957" i="1"/>
  <c r="O3263" i="1"/>
  <c r="O2428" i="1"/>
  <c r="O3154" i="1"/>
  <c r="O3118" i="1"/>
  <c r="O2729" i="1"/>
  <c r="O3751" i="1"/>
  <c r="O3699" i="1"/>
  <c r="O4079" i="1"/>
  <c r="O2323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818" i="1"/>
  <c r="O3390" i="1"/>
  <c r="O3869" i="1"/>
  <c r="O2859" i="1"/>
  <c r="O3790" i="1"/>
  <c r="O3762" i="1"/>
  <c r="O4036" i="1"/>
  <c r="O2788" i="1"/>
  <c r="O2826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2437" i="1"/>
  <c r="O2750" i="1"/>
  <c r="O2586" i="1"/>
  <c r="O2484" i="1"/>
  <c r="O3331" i="1"/>
  <c r="O3728" i="1"/>
  <c r="O2963" i="1"/>
  <c r="O3776" i="1"/>
  <c r="O3369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7" i="1"/>
  <c r="O2177" i="1"/>
  <c r="O3443" i="1"/>
  <c r="O3524" i="1"/>
  <c r="O2253" i="1"/>
  <c r="O2435" i="1"/>
  <c r="O2769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485" i="1"/>
</calcChain>
</file>

<file path=xl/sharedStrings.xml><?xml version="1.0" encoding="utf-8"?>
<sst xmlns="http://schemas.openxmlformats.org/spreadsheetml/2006/main" count="33051" uniqueCount="8405">
  <si>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</si>
  <si>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</si>
  <si>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</si>
  <si>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</si>
  <si>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</si>
  <si>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</si>
  <si>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</si>
  <si>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</si>
  <si>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</si>
  <si>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</si>
  <si>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</si>
  <si>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</si>
  <si>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</si>
  <si>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</si>
  <si>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</si>
  <si>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</si>
  <si>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</si>
  <si>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</si>
  <si>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</si>
  <si>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</si>
  <si>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</si>
  <si>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</si>
  <si>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</si>
  <si>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</si>
  <si>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</si>
  <si>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</si>
  <si>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</si>
  <si>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</si>
  <si>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</si>
  <si>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</si>
  <si>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</si>
  <si>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</si>
  <si>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</si>
  <si>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</si>
  <si>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</si>
  <si>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</si>
  <si>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</si>
  <si>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</si>
  <si>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</si>
  <si>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</si>
  <si>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</si>
  <si>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</si>
  <si>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</si>
  <si>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</si>
  <si>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</si>
  <si>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</si>
  <si>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</si>
  <si>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</si>
  <si>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</si>
  <si>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</si>
  <si>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</si>
  <si>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</si>
  <si>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</si>
  <si>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</si>
  <si>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</si>
  <si>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</si>
  <si>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</si>
  <si>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</si>
  <si>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</si>
  <si>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</si>
  <si>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</si>
  <si>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</si>
  <si>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</si>
  <si>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</si>
  <si>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</si>
  <si>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</si>
  <si>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</si>
  <si>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</si>
  <si>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</si>
  <si>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</si>
  <si>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</si>
  <si>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</si>
  <si>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</si>
  <si>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</si>
  <si>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</si>
  <si>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</si>
  <si>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</si>
  <si>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</si>
  <si>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</si>
  <si>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</si>
  <si>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</si>
  <si>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</si>
  <si>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</si>
  <si>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</si>
  <si>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</si>
  <si>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</si>
  <si>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</si>
  <si>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</si>
  <si>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</si>
  <si>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</si>
  <si>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</si>
  <si>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</si>
  <si>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</si>
  <si>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</si>
  <si>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</si>
  <si>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</si>
  <si>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</si>
  <si>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</si>
  <si>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</si>
  <si>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</si>
  <si>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</si>
  <si>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</si>
  <si>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</si>
  <si>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</si>
  <si>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</si>
  <si>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</si>
  <si>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</si>
  <si>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</si>
  <si>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</si>
  <si>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</si>
  <si>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</si>
  <si>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</si>
  <si>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</si>
  <si>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</si>
  <si>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</si>
  <si>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</si>
  <si>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</si>
  <si>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</si>
  <si>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</si>
  <si>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</si>
  <si>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</si>
  <si>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</si>
  <si>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</si>
  <si>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</si>
  <si>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</si>
  <si>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</si>
  <si>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</si>
  <si>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</si>
  <si>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</si>
  <si>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</si>
  <si>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</si>
  <si>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</si>
  <si>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</si>
  <si>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</si>
  <si>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</si>
  <si>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</si>
  <si>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</si>
  <si>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</si>
  <si>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</si>
  <si>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</si>
  <si>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</si>
  <si>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</si>
  <si>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</si>
  <si>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</si>
  <si>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</si>
  <si>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</si>
  <si>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</si>
  <si>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</si>
  <si>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</si>
  <si>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</si>
  <si>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</si>
  <si>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</si>
  <si>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</si>
  <si>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</si>
  <si>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</si>
  <si>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</si>
  <si>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</si>
  <si>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</si>
  <si>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</si>
  <si>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</si>
  <si>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</si>
  <si>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</si>
  <si>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</si>
  <si>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</si>
  <si>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</si>
  <si>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</si>
  <si>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</si>
  <si>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</si>
  <si>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</si>
  <si>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</si>
  <si>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</si>
  <si>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</si>
  <si>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</si>
  <si>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</si>
  <si>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</si>
  <si>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</si>
  <si>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</si>
  <si>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</si>
  <si>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</si>
  <si>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</si>
  <si>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</si>
  <si>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</si>
  <si>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</si>
  <si>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</si>
  <si>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</si>
  <si>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</si>
  <si>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</si>
  <si>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</si>
  <si>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</si>
  <si>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</si>
  <si>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</si>
  <si>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</si>
  <si>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</si>
  <si>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</si>
  <si>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</si>
  <si>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</si>
  <si>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</si>
  <si>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</si>
  <si>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</si>
  <si>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</si>
  <si>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</si>
  <si>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</si>
  <si>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</si>
  <si>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</si>
  <si>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</si>
  <si>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</si>
  <si>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</si>
  <si>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</si>
  <si>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</si>
  <si>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</si>
  <si>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</si>
  <si>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</si>
  <si>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</si>
  <si>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</si>
  <si>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</si>
  <si>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</si>
  <si>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</si>
  <si>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</si>
  <si>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</si>
  <si>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</si>
  <si>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</si>
  <si>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</si>
  <si>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</si>
  <si>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</si>
  <si>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</si>
  <si>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</si>
  <si>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</si>
  <si>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</si>
  <si>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</si>
  <si>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</si>
  <si>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</si>
  <si>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</si>
  <si>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</si>
  <si>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</si>
  <si>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</si>
  <si>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</si>
  <si>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</si>
  <si>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</si>
  <si>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</si>
  <si>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</si>
  <si>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</si>
  <si>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</si>
  <si>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</si>
  <si>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</si>
  <si>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</si>
  <si>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</si>
  <si>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</si>
  <si>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</si>
  <si>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</si>
  <si>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</si>
  <si>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</si>
  <si>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</si>
  <si>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</si>
  <si>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</si>
  <si>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</si>
  <si>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</si>
  <si>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</si>
  <si>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</si>
  <si>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</si>
  <si>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</si>
  <si>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</si>
  <si>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</si>
  <si>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</si>
  <si>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</si>
  <si>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</si>
  <si>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</si>
  <si>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</si>
  <si>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</si>
  <si>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</si>
  <si>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</si>
  <si>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</si>
  <si>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</si>
  <si>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</si>
  <si>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</si>
  <si>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</si>
  <si>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</si>
  <si>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</si>
  <si>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</si>
  <si>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</si>
  <si>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</si>
  <si>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</si>
  <si>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</si>
  <si>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</si>
  <si>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</si>
  <si>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</si>
  <si>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</si>
  <si>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</si>
  <si>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</si>
  <si>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</si>
  <si>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</si>
  <si>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</si>
  <si>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</si>
  <si>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</si>
  <si>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</si>
  <si>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</si>
  <si>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</si>
  <si>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</si>
  <si>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</si>
  <si>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</si>
  <si>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</si>
  <si>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</si>
  <si>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</si>
  <si>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</si>
  <si>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</si>
  <si>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</si>
  <si>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</si>
  <si>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</si>
  <si>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</si>
  <si>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</si>
  <si>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</si>
  <si>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</si>
  <si>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</si>
  <si>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</si>
  <si>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</si>
  <si>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</si>
  <si>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</si>
  <si>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</si>
  <si>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</si>
  <si>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</si>
  <si>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</si>
  <si>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</si>
  <si>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</si>
  <si>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</si>
  <si>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</si>
  <si>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</si>
  <si>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</si>
  <si>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</si>
  <si>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</si>
  <si>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</si>
  <si>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</si>
  <si>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</si>
  <si>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</si>
  <si>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</si>
  <si>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</si>
  <si>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</si>
  <si>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</si>
  <si>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</si>
  <si>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</si>
  <si>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</si>
  <si>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</si>
  <si>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</si>
  <si>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</si>
  <si>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</si>
  <si>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</si>
  <si>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</si>
  <si>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</si>
  <si>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</si>
  <si>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</si>
  <si>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</si>
  <si>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</si>
  <si>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</si>
  <si>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</si>
  <si>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</si>
  <si>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</si>
  <si>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</si>
  <si>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</si>
  <si>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</si>
  <si>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</si>
  <si>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</si>
  <si>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</si>
  <si>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</si>
  <si>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</si>
  <si>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</si>
  <si>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</si>
  <si>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</si>
  <si>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</si>
  <si>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</si>
  <si>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</si>
  <si>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</si>
  <si>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</si>
  <si>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</si>
  <si>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</si>
  <si>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</si>
  <si>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</si>
  <si>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</si>
  <si>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</si>
  <si>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</si>
  <si>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</si>
  <si>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</si>
  <si>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</si>
  <si>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</si>
  <si>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</si>
  <si>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</si>
  <si>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</si>
  <si>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</si>
  <si>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</si>
  <si>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</si>
  <si>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</si>
  <si>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</si>
  <si>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</si>
  <si>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</si>
  <si>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</si>
  <si>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</si>
  <si>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</si>
  <si>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</si>
  <si>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</si>
  <si>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</si>
  <si>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</si>
  <si>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</si>
  <si>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</si>
  <si>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</si>
  <si>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</si>
  <si>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</si>
  <si>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</si>
  <si>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</si>
  <si>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</si>
  <si>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</si>
  <si>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</si>
  <si>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</si>
  <si>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</si>
  <si>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</si>
  <si>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</si>
  <si>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</si>
  <si>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</si>
  <si>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</si>
  <si>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</si>
  <si>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</si>
  <si>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</si>
  <si>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</si>
  <si>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</si>
  <si>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</si>
  <si>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</si>
  <si>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</si>
  <si>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</si>
  <si>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</si>
  <si>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</si>
  <si>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</si>
  <si>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</si>
  <si>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</si>
  <si>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</si>
  <si>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</si>
  <si>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</si>
  <si>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</si>
  <si>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</si>
  <si>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</si>
  <si>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</si>
  <si>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</si>
  <si>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</si>
  <si>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</si>
  <si>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</si>
  <si>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</si>
  <si>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</si>
  <si>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</si>
  <si>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</si>
  <si>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</si>
  <si>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</si>
  <si>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</si>
  <si>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</si>
  <si>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</si>
  <si>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</si>
  <si>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</si>
  <si>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</si>
  <si>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</si>
  <si>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</si>
  <si>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</si>
  <si>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</si>
  <si>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</si>
  <si>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</si>
  <si>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</si>
  <si>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</si>
  <si>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</si>
  <si>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</si>
  <si>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</si>
  <si>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</si>
  <si>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</si>
  <si>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</si>
  <si>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</si>
  <si>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</si>
  <si>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</si>
  <si>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</si>
  <si>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</si>
  <si>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</si>
  <si>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</si>
  <si>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</si>
  <si>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</si>
  <si>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</si>
  <si>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</si>
  <si>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</si>
  <si>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</si>
  <si>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</si>
  <si>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</si>
  <si>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</si>
  <si>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</si>
  <si>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</si>
  <si>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</si>
  <si>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</si>
  <si>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</si>
  <si>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</si>
  <si>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</si>
  <si>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</si>
  <si>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</si>
  <si>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</si>
  <si>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</si>
  <si>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</si>
  <si>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</si>
  <si>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</si>
  <si>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</si>
  <si>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</si>
  <si>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</si>
  <si>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</si>
  <si>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</si>
  <si>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</si>
  <si>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</si>
  <si>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</si>
  <si>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</si>
  <si>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</si>
  <si>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</si>
  <si>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</si>
  <si>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</si>
  <si>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</si>
  <si>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</si>
  <si>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</si>
  <si>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</si>
  <si>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</si>
  <si>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</si>
  <si>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</si>
  <si>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</si>
  <si>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</si>
  <si>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</si>
  <si>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</si>
  <si>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</si>
  <si>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</si>
  <si>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</si>
  <si>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</si>
  <si>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</si>
  <si>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</si>
  <si>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</si>
  <si>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</si>
  <si>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</si>
  <si>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</si>
  <si>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</si>
  <si>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</si>
  <si>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</si>
  <si>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</si>
  <si>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</si>
  <si>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</si>
  <si>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</si>
  <si>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</si>
  <si>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</si>
  <si>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</si>
  <si>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</si>
  <si>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</si>
  <si>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</si>
  <si>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</si>
  <si>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</si>
  <si>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</si>
  <si>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</si>
  <si>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</si>
  <si>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</si>
  <si>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</si>
  <si>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</si>
  <si>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</si>
  <si>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</si>
  <si>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</si>
  <si>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</si>
  <si>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</si>
  <si>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</si>
  <si>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</si>
  <si>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</si>
  <si>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</si>
  <si>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</si>
  <si>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</si>
  <si>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</si>
  <si>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</si>
  <si>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</si>
  <si>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</si>
  <si>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</si>
  <si>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</si>
  <si>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</si>
  <si>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</si>
  <si>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</si>
  <si>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</si>
  <si>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</si>
  <si>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</si>
  <si>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</si>
  <si>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</si>
  <si>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</si>
  <si>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</si>
  <si>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</si>
  <si>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</si>
  <si>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</si>
  <si>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</si>
  <si>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</si>
  <si>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</si>
  <si>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</si>
  <si>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</si>
  <si>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</si>
  <si>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</si>
  <si>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</si>
  <si>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</si>
  <si>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</si>
  <si>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</si>
  <si>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</si>
  <si>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</si>
  <si>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</si>
  <si>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</si>
  <si>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</si>
  <si>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</si>
  <si>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</si>
  <si>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</si>
  <si>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</si>
  <si>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</si>
  <si>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</si>
  <si>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</si>
  <si>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</si>
  <si>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</si>
  <si>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</si>
  <si>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</si>
  <si>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</si>
  <si>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</si>
  <si>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</si>
  <si>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</si>
  <si>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</si>
  <si>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</si>
  <si>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</si>
  <si>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</si>
  <si>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</si>
  <si>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</si>
  <si>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</si>
  <si>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</si>
  <si>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</si>
  <si>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</si>
  <si>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</si>
  <si>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</si>
  <si>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</si>
  <si>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</si>
  <si>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</si>
  <si>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</si>
  <si>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</si>
  <si>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</si>
  <si>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</si>
  <si>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</si>
  <si>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</si>
  <si>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</si>
  <si>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</si>
  <si>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</si>
  <si>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</si>
  <si>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</si>
  <si>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</si>
  <si>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</si>
  <si>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</si>
  <si>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</si>
  <si>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</si>
  <si>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</si>
  <si>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</si>
  <si>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</si>
  <si>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</si>
  <si>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</si>
  <si>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</si>
  <si>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</si>
  <si>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</si>
  <si>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</si>
  <si>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</si>
  <si>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</si>
  <si>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</si>
  <si>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</si>
  <si>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</si>
  <si>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</si>
  <si>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</si>
  <si>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</si>
  <si>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</si>
  <si>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</si>
  <si>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</si>
  <si>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</si>
  <si>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</si>
  <si>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</si>
  <si>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</si>
  <si>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</si>
  <si>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</si>
  <si>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</si>
  <si>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</si>
  <si>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</si>
  <si>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</si>
  <si>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</si>
  <si>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</si>
  <si>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</si>
  <si>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</si>
  <si>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</si>
  <si>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</si>
  <si>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</si>
  <si>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</si>
  <si>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</si>
  <si>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</si>
  <si>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</si>
  <si>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</si>
  <si>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</si>
  <si>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</si>
  <si>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</si>
  <si>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</si>
  <si>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</si>
  <si>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</si>
  <si>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</si>
  <si>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</si>
  <si>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</si>
  <si>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</si>
  <si>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</si>
  <si>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</si>
  <si>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</si>
  <si>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</si>
  <si>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</si>
  <si>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</si>
  <si>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</si>
  <si>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</si>
  <si>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</si>
  <si>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</si>
  <si>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</si>
  <si>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</si>
  <si>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</si>
  <si>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</si>
  <si>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</si>
  <si>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</si>
  <si>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</si>
  <si>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</si>
  <si>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</si>
  <si>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</si>
  <si>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</si>
  <si>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</si>
  <si>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</si>
  <si>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</si>
  <si>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</si>
  <si>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</si>
  <si>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</si>
  <si>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</si>
  <si>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</si>
  <si>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</si>
  <si>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</si>
  <si>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</si>
  <si>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</si>
  <si>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</si>
  <si>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</si>
  <si>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</si>
  <si>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</si>
  <si>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</si>
  <si>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</si>
  <si>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</si>
  <si>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</si>
  <si>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</si>
  <si>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</si>
  <si>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</si>
  <si>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</si>
  <si>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</si>
  <si>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</si>
  <si>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</si>
  <si>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</si>
  <si>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</si>
  <si>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</si>
  <si>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</si>
  <si>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</si>
  <si>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</si>
  <si>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</si>
  <si>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</si>
  <si>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</si>
  <si>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</si>
  <si>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</si>
  <si>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</si>
  <si>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</si>
  <si>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</si>
  <si>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</si>
  <si>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</si>
  <si>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</si>
  <si>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</si>
  <si>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</si>
  <si>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</si>
  <si>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</si>
  <si>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</si>
  <si>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</si>
  <si>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</si>
  <si>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</si>
  <si>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</si>
  <si>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</si>
  <si>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</si>
  <si>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</si>
  <si>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</si>
  <si>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</si>
  <si>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</si>
  <si>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</si>
  <si>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</si>
  <si>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</si>
  <si>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</si>
  <si>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</si>
  <si>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</si>
  <si>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</si>
  <si>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</si>
  <si>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</si>
  <si>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</si>
  <si>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</si>
  <si>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</si>
  <si>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</si>
  <si>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</si>
  <si>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</si>
  <si>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</si>
  <si>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</si>
  <si>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</si>
  <si>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</si>
  <si>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</si>
  <si>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</si>
  <si>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</si>
  <si>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</si>
  <si>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</si>
  <si>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</si>
  <si>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</si>
  <si>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</si>
  <si>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</si>
  <si>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</si>
  <si>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</si>
  <si>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</si>
  <si>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</si>
  <si>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</si>
  <si>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</si>
  <si>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</si>
  <si>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</si>
  <si>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</si>
  <si>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</si>
  <si>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</si>
  <si>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</si>
  <si>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</si>
  <si>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</si>
  <si>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</si>
  <si>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</si>
  <si>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</si>
  <si>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</si>
  <si>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</si>
  <si>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</si>
  <si>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</si>
  <si>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</si>
  <si>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</si>
  <si>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</si>
  <si>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</si>
  <si>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</si>
  <si>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</si>
  <si>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</si>
  <si>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</si>
  <si>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</si>
  <si>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</si>
  <si>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</si>
  <si>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</si>
  <si>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</si>
  <si>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</si>
  <si>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</si>
  <si>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</si>
  <si>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</si>
  <si>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</si>
  <si>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</si>
  <si>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</si>
  <si>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</si>
  <si>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</si>
  <si>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</si>
  <si>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</si>
  <si>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</si>
  <si>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</si>
  <si>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</si>
  <si>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</si>
  <si>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</si>
  <si>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</si>
  <si>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</si>
  <si>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</si>
  <si>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</si>
  <si>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</si>
  <si>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</si>
  <si>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</si>
  <si>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</si>
  <si>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</si>
  <si>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</si>
  <si>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</si>
  <si>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</si>
  <si>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</si>
  <si>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</si>
  <si>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</si>
  <si>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</si>
  <si>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</si>
  <si>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</si>
  <si>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</si>
  <si>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</si>
  <si>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</si>
  <si>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</si>
  <si>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</si>
  <si>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</si>
  <si>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</si>
  <si>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</si>
  <si>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</si>
  <si>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</si>
  <si>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</si>
  <si>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</si>
  <si>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</si>
  <si>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</si>
  <si>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</si>
  <si>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</si>
  <si>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</si>
  <si>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</si>
  <si>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</si>
  <si>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</si>
  <si>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</si>
  <si>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</si>
  <si>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</si>
  <si>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</si>
  <si>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</si>
  <si>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</si>
  <si>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</si>
  <si>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</si>
  <si>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</si>
  <si>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</si>
  <si>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</si>
  <si>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</si>
  <si>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</si>
  <si>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</si>
  <si>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</si>
  <si>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</si>
  <si>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</si>
  <si>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</si>
  <si>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</si>
  <si>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</si>
  <si>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</si>
  <si>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</si>
  <si>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</si>
  <si>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</si>
  <si>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</si>
  <si>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</si>
  <si>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</si>
  <si>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</si>
  <si>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</si>
  <si>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</si>
  <si>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</si>
  <si>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</si>
  <si>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</si>
  <si>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</si>
  <si>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</si>
  <si>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</si>
  <si>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</si>
  <si>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</si>
  <si>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</si>
  <si>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</si>
  <si>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</si>
  <si>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</si>
  <si>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</si>
  <si>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</si>
  <si>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</si>
  <si>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</si>
  <si>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</si>
  <si>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</si>
  <si>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</si>
  <si>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</si>
  <si>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</si>
  <si>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</si>
  <si>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</si>
  <si>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</si>
  <si>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</si>
  <si>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</si>
  <si>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</si>
  <si>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</si>
  <si>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</si>
  <si>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</si>
  <si>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</si>
  <si>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</si>
  <si>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</si>
  <si>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</si>
  <si>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</si>
  <si>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</si>
  <si>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</si>
  <si>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</si>
  <si>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</si>
  <si>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</si>
  <si>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</si>
  <si>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</si>
  <si>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</si>
  <si>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</si>
  <si>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</si>
  <si>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</si>
  <si>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</si>
  <si>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</si>
  <si>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</si>
  <si>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</si>
  <si>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</si>
  <si>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</si>
  <si>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</si>
  <si>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</si>
  <si>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</si>
  <si>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</si>
  <si>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</si>
  <si>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</si>
  <si>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</si>
  <si>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</si>
  <si>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</si>
  <si>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</si>
  <si>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</si>
  <si>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</si>
  <si>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</si>
  <si>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</si>
  <si>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</si>
  <si>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</si>
  <si>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</si>
  <si>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</si>
  <si>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</si>
  <si>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</si>
  <si>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</si>
  <si>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</si>
  <si>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</si>
  <si>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</si>
  <si>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</si>
  <si>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</si>
  <si>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</si>
  <si>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</si>
  <si>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</si>
  <si>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</si>
  <si>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</si>
  <si>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</si>
  <si>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</si>
  <si>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</si>
  <si>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</si>
  <si>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</si>
  <si>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</si>
  <si>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</si>
  <si>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</si>
  <si>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</si>
  <si>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</si>
  <si>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</si>
  <si>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</si>
  <si>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</si>
  <si>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</si>
  <si>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</si>
  <si>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</si>
  <si>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</si>
  <si>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</si>
  <si>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</si>
  <si>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</si>
  <si>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</si>
  <si>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</si>
  <si>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</si>
  <si>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</si>
  <si>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</si>
  <si>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</si>
  <si>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</si>
  <si>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</si>
  <si>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</si>
  <si>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</si>
  <si>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</si>
  <si>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</si>
  <si>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</si>
  <si>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</si>
  <si>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</si>
  <si>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</si>
  <si>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</si>
  <si>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</si>
  <si>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</si>
  <si>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</si>
  <si>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</si>
  <si>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</si>
  <si>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</si>
  <si>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</si>
  <si>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</si>
  <si>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</si>
  <si>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</si>
  <si>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</si>
  <si>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</si>
  <si>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</si>
  <si>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</si>
  <si>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</si>
  <si>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</si>
  <si>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</si>
  <si>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</si>
  <si>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</si>
  <si>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</si>
  <si>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</si>
  <si>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</si>
  <si>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</si>
  <si>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</si>
  <si>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</si>
  <si>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</si>
  <si>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</si>
  <si>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</si>
  <si>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</si>
  <si>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</si>
  <si>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</si>
  <si>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</si>
  <si>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</si>
  <si>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</si>
  <si>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</si>
  <si>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</si>
  <si>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</si>
  <si>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</si>
  <si>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</si>
  <si>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</si>
  <si>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</si>
  <si>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</si>
  <si>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</si>
  <si>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</si>
  <si>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</si>
  <si>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</si>
  <si>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</si>
  <si>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</si>
  <si>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</si>
  <si>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</si>
  <si>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</si>
  <si>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</si>
  <si>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</si>
  <si>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</si>
  <si>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</si>
  <si>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</si>
  <si>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</si>
  <si>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</si>
  <si>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</si>
  <si>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</si>
  <si>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</si>
  <si>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</si>
  <si>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</si>
  <si>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</si>
  <si>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</si>
  <si>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</si>
  <si>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</si>
  <si>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</si>
  <si>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</si>
  <si>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</si>
  <si>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</si>
  <si>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</si>
  <si>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</si>
  <si>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</si>
  <si>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</si>
  <si>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</si>
  <si>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</si>
  <si>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</si>
  <si>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</si>
  <si>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</si>
  <si>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</si>
  <si>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</si>
  <si>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</si>
  <si>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</si>
  <si>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</si>
  <si>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</si>
  <si>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</si>
  <si>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</si>
  <si>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</si>
  <si>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</si>
  <si>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</si>
  <si>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</si>
  <si>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</si>
  <si>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</si>
  <si>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</si>
  <si>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</si>
  <si>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</si>
  <si>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</si>
  <si>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</si>
  <si>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</si>
  <si>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</si>
  <si>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</si>
  <si>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</si>
  <si>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</si>
  <si>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</si>
  <si>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</si>
  <si>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</si>
  <si>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</si>
  <si>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</si>
  <si>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</si>
  <si>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</si>
  <si>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</si>
  <si>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</si>
  <si>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</si>
  <si>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</si>
  <si>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</si>
  <si>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</si>
  <si>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</si>
  <si>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</si>
  <si>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</si>
  <si>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</si>
  <si>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</si>
  <si>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</si>
  <si>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</si>
  <si>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</si>
  <si>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</si>
  <si>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</si>
  <si>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</si>
  <si>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</si>
  <si>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</si>
  <si>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</si>
  <si>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</si>
  <si>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</si>
  <si>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</si>
  <si>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</si>
  <si>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</si>
  <si>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</si>
  <si>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</si>
  <si>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</si>
  <si>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</si>
  <si>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</si>
  <si>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</si>
  <si>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</si>
  <si>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</si>
  <si>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</si>
  <si>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</si>
  <si>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</si>
  <si>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</si>
  <si>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</si>
  <si>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</si>
  <si>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</si>
  <si>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</si>
  <si>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</si>
  <si>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</si>
  <si>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</si>
  <si>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</si>
  <si>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</si>
  <si>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</si>
  <si>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</si>
  <si>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</si>
  <si>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</si>
  <si>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</si>
  <si>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</si>
  <si>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</si>
  <si>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</si>
  <si>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</si>
  <si>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</si>
  <si>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</si>
  <si>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</si>
  <si>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</si>
  <si>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</si>
  <si>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</si>
  <si>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</si>
  <si>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</si>
  <si>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</si>
  <si>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</si>
  <si>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</si>
  <si>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</si>
  <si>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</si>
  <si>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</si>
  <si>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</si>
  <si>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</si>
  <si>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</si>
  <si>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</si>
  <si>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</si>
  <si>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</si>
  <si>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</si>
  <si>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</si>
  <si>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</si>
  <si>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</si>
  <si>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</si>
  <si>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</si>
  <si>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</si>
  <si>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</si>
  <si>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</si>
  <si>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</si>
  <si>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</si>
  <si>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</si>
  <si>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</si>
  <si>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</si>
  <si>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</si>
  <si>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</si>
  <si>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</si>
  <si>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</si>
  <si>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</si>
  <si>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</si>
  <si>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</si>
  <si>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</si>
  <si>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</si>
  <si>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</si>
  <si>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</si>
  <si>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</si>
  <si>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</si>
  <si>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</si>
  <si>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</si>
  <si>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</si>
  <si>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</si>
  <si>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</si>
  <si>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</si>
  <si>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</si>
  <si>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</si>
  <si>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</si>
  <si>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</si>
  <si>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</si>
  <si>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</si>
  <si>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</si>
  <si>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</si>
  <si>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</si>
  <si>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</si>
  <si>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</si>
  <si>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</si>
  <si>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</si>
  <si>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</si>
  <si>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</si>
  <si>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</si>
  <si>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</si>
  <si>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</si>
  <si>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</si>
  <si>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</si>
  <si>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</si>
  <si>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</si>
  <si>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</si>
  <si>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</si>
  <si>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</si>
  <si>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</si>
  <si>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</si>
  <si>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</si>
  <si>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</si>
  <si>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</si>
  <si>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</si>
  <si>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</si>
  <si>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</si>
  <si>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</si>
  <si>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</si>
  <si>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</si>
  <si>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</si>
  <si>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</si>
  <si>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</si>
  <si>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</si>
  <si>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</si>
  <si>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</si>
  <si>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</si>
  <si>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</si>
  <si>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</si>
  <si>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</si>
  <si>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</si>
  <si>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</si>
  <si>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</si>
  <si>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</si>
  <si>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</si>
  <si>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</si>
  <si>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</si>
  <si>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</si>
  <si>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</si>
  <si>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</si>
  <si>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</si>
  <si>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</si>
  <si>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</si>
  <si>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</si>
  <si>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</si>
  <si>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</si>
  <si>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</si>
  <si>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</si>
  <si>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</si>
  <si>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</si>
  <si>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</si>
  <si>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</si>
  <si>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</si>
  <si>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</si>
  <si>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</si>
  <si>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</si>
  <si>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</si>
  <si>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</si>
  <si>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</si>
  <si>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</si>
  <si>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</si>
  <si>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</si>
  <si>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</si>
  <si>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</si>
  <si>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</si>
  <si>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</si>
  <si>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</si>
  <si>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</si>
  <si>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</si>
  <si>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</si>
  <si>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</si>
  <si>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</si>
  <si>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</si>
  <si>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</si>
  <si>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</si>
  <si>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</si>
  <si>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</si>
  <si>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</si>
  <si>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</si>
  <si>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</si>
  <si>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</si>
  <si>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</si>
  <si>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</si>
  <si>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</si>
  <si>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</si>
  <si>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</si>
  <si>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</si>
  <si>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</si>
  <si>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</si>
  <si>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</si>
  <si>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</si>
  <si>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</si>
  <si>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</si>
  <si>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</si>
  <si>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</si>
  <si>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</si>
  <si>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</si>
  <si>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</si>
  <si>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</si>
  <si>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</si>
  <si>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</si>
  <si>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</si>
  <si>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</si>
  <si>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</si>
  <si>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</si>
  <si>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</si>
  <si>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</si>
  <si>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</si>
  <si>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</si>
  <si>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</si>
  <si>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</si>
  <si>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</si>
  <si>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</si>
  <si>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</si>
  <si>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</si>
  <si>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</si>
  <si>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</si>
  <si>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</si>
  <si>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</si>
  <si>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</si>
  <si>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</si>
  <si>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</si>
  <si>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</si>
  <si>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</si>
  <si>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</si>
  <si>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</si>
  <si>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</si>
  <si>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</si>
  <si>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</si>
  <si>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</si>
  <si>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</si>
  <si>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</si>
  <si>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</si>
  <si>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</si>
  <si>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</si>
  <si>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</si>
  <si>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</si>
  <si>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</si>
  <si>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</si>
  <si>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</si>
  <si>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</si>
  <si>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</si>
  <si>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</si>
  <si>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</si>
  <si>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</si>
  <si>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</si>
  <si>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</si>
  <si>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</si>
  <si>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</si>
  <si>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</si>
  <si>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</si>
  <si>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</si>
  <si>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</si>
  <si>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</si>
  <si>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</si>
  <si>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</si>
  <si>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</si>
  <si>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</si>
  <si>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</si>
  <si>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</si>
  <si>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</si>
  <si>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</si>
  <si>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</si>
  <si>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</si>
  <si>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</si>
  <si>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</si>
  <si>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</si>
  <si>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</si>
  <si>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</si>
  <si>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</si>
  <si>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</si>
  <si>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</si>
  <si>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</si>
  <si>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</si>
  <si>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</si>
  <si>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</si>
  <si>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</si>
  <si>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</si>
  <si>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</si>
  <si>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</si>
  <si>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</si>
  <si>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</si>
  <si>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</si>
  <si>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</si>
  <si>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</si>
  <si>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</si>
  <si>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</si>
  <si>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</si>
  <si>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</si>
  <si>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</si>
  <si>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</si>
  <si>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</si>
  <si>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</si>
  <si>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</si>
  <si>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</si>
  <si>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</si>
  <si>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</si>
  <si>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</si>
  <si>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</si>
  <si>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</si>
  <si>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</si>
  <si>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</si>
  <si>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</si>
  <si>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</si>
  <si>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</si>
  <si>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</si>
  <si>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</si>
  <si>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</si>
  <si>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</si>
  <si>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</si>
  <si>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</si>
  <si>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</si>
  <si>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</si>
  <si>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</si>
  <si>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</si>
  <si>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</si>
  <si>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</si>
  <si>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</si>
  <si>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</si>
  <si>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</si>
  <si>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</si>
  <si>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</si>
  <si>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</si>
  <si>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</si>
  <si>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</si>
  <si>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</si>
  <si>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</si>
  <si>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</si>
  <si>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</si>
  <si>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</si>
  <si>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</si>
  <si>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</si>
  <si>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</si>
  <si>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</si>
  <si>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</si>
  <si>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</si>
  <si>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</si>
  <si>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</si>
  <si>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</si>
  <si>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</si>
  <si>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</si>
  <si>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</si>
  <si>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</si>
  <si>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</si>
  <si>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</si>
  <si>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</si>
  <si>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</si>
  <si>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</si>
  <si>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</si>
  <si>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</si>
  <si>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</si>
  <si>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</si>
  <si>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</si>
  <si>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</si>
  <si>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</si>
  <si>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</si>
  <si>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</si>
  <si>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</si>
  <si>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</si>
  <si>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</si>
  <si>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</si>
  <si>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</si>
  <si>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</si>
  <si>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</si>
  <si>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</si>
  <si>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</si>
  <si>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</si>
  <si>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</si>
  <si>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</si>
  <si>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</si>
  <si>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</si>
  <si>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</si>
  <si>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</si>
  <si>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</si>
  <si>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</si>
  <si>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</si>
  <si>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</si>
  <si>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</si>
  <si>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</si>
  <si>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</si>
  <si>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</si>
  <si>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</si>
  <si>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</si>
  <si>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</si>
  <si>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</si>
  <si>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</si>
  <si>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</si>
  <si>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</si>
  <si>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</si>
  <si>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</si>
  <si>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</si>
  <si>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</si>
  <si>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</si>
  <si>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</si>
  <si>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</si>
  <si>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</si>
  <si>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</si>
  <si>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</si>
  <si>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</si>
  <si>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</si>
  <si>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</si>
  <si>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</si>
  <si>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</si>
  <si>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</si>
  <si>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</si>
  <si>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</si>
  <si>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</si>
  <si>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</si>
  <si>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</si>
  <si>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</si>
  <si>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</si>
  <si>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</si>
  <si>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</si>
  <si>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</si>
  <si>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</si>
  <si>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</si>
  <si>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</si>
  <si>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</si>
  <si>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</si>
  <si>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</si>
  <si>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</si>
  <si>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</si>
  <si>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</si>
  <si>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</si>
  <si>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</si>
  <si>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</si>
  <si>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</si>
  <si>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</si>
  <si>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</si>
  <si>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</si>
  <si>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</si>
  <si>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</si>
  <si>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</si>
  <si>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</si>
  <si>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</si>
  <si>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</si>
  <si>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</si>
  <si>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</si>
  <si>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</si>
  <si>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</si>
  <si>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</si>
  <si>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</si>
  <si>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</si>
  <si>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</si>
  <si>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</si>
  <si>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</si>
  <si>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</si>
  <si>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</si>
  <si>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</si>
  <si>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</si>
  <si>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</si>
  <si>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</si>
  <si>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</si>
  <si>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</si>
  <si>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</si>
  <si>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</si>
  <si>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</si>
  <si>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</si>
  <si>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</si>
  <si>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</si>
  <si>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</si>
  <si>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</si>
  <si>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</si>
  <si>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</si>
  <si>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</si>
  <si>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</si>
  <si>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</si>
  <si>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</si>
  <si>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</si>
  <si>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</si>
  <si>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</si>
  <si>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</si>
  <si>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</si>
  <si>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</si>
  <si>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</si>
  <si>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</si>
  <si>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</si>
  <si>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</si>
  <si>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</si>
  <si>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</si>
  <si>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</si>
  <si>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</si>
  <si>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</si>
  <si>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</si>
  <si>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</si>
  <si>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</si>
  <si>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</si>
  <si>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</si>
  <si>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</si>
  <si>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</si>
  <si>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</si>
  <si>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</si>
  <si>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</si>
  <si>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</si>
  <si>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</si>
  <si>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</si>
  <si>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</si>
  <si>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</si>
  <si>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</si>
  <si>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</si>
  <si>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</si>
  <si>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</si>
  <si>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</si>
  <si>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</si>
  <si>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</si>
  <si>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</si>
  <si>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</si>
  <si>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</si>
  <si>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</si>
  <si>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</si>
  <si>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</si>
  <si>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</si>
  <si>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</si>
  <si>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</si>
  <si>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</si>
  <si>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</si>
  <si>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</si>
  <si>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</si>
  <si>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</si>
  <si>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</si>
  <si>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</si>
  <si>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</si>
  <si>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</si>
  <si>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</si>
  <si>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</si>
  <si>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</si>
  <si>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</si>
  <si>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</si>
  <si>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</si>
  <si>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</si>
  <si>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</si>
  <si>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</si>
  <si>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</si>
  <si>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</si>
  <si>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</si>
  <si>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</si>
  <si>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</si>
  <si>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</si>
  <si>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</si>
  <si>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</si>
  <si>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</si>
  <si>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</si>
  <si>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</si>
  <si>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</si>
  <si>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</si>
  <si>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</si>
  <si>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</si>
  <si>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</si>
  <si>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</si>
  <si>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</si>
  <si>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</si>
  <si>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</si>
  <si>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</si>
  <si>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</si>
  <si>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</si>
  <si>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</si>
  <si>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</si>
  <si>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</si>
  <si>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</si>
  <si>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</si>
  <si>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</si>
  <si>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</si>
  <si>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</si>
  <si>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</si>
  <si>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</si>
  <si>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</si>
  <si>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</si>
  <si>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</si>
  <si>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</si>
  <si>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</si>
  <si>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</si>
  <si>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</si>
  <si>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</si>
  <si>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</si>
  <si>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</si>
  <si>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</si>
  <si>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</si>
  <si>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</si>
  <si>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</si>
  <si>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</si>
  <si>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</si>
  <si>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</si>
  <si>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</si>
  <si>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</si>
  <si>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</si>
  <si>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</si>
  <si>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</si>
  <si>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</si>
  <si>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</si>
  <si>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</si>
  <si>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</si>
  <si>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</si>
  <si>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</si>
  <si>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</si>
  <si>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</si>
  <si>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</si>
  <si>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</si>
  <si>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</si>
  <si>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</si>
  <si>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</si>
  <si>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</si>
  <si>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</si>
  <si>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</si>
  <si>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</si>
  <si>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</si>
  <si>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</si>
  <si>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</si>
  <si>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</si>
  <si>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</si>
  <si>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</si>
  <si>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</si>
  <si>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</si>
  <si>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</si>
  <si>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</si>
  <si>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</si>
  <si>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</si>
  <si>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</si>
  <si>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</si>
  <si>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</si>
  <si>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</si>
  <si>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</si>
  <si>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</si>
  <si>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</si>
  <si>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</si>
  <si>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</si>
  <si>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</si>
  <si>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</si>
  <si>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</si>
  <si>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</si>
  <si>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</si>
  <si>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</si>
  <si>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</si>
  <si>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</si>
  <si>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</si>
  <si>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</si>
  <si>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</si>
  <si>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</si>
  <si>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</si>
  <si>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</si>
  <si>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</si>
  <si>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</si>
  <si>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</si>
  <si>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</si>
  <si>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</si>
  <si>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</si>
  <si>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</si>
  <si>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</si>
  <si>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</si>
  <si>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</si>
  <si>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</si>
  <si>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</si>
  <si>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</si>
  <si>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</si>
  <si>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</si>
  <si>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</si>
  <si>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</si>
  <si>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</si>
  <si>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</si>
  <si>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</si>
  <si>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</si>
  <si>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</si>
  <si>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</si>
  <si>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</si>
  <si>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</si>
  <si>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</si>
  <si>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</si>
  <si>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</si>
  <si>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</si>
  <si>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</si>
  <si>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</si>
  <si>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</si>
  <si>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</si>
  <si>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</si>
  <si>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</si>
  <si>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</si>
  <si>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</si>
  <si>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</si>
  <si>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</si>
  <si>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</si>
  <si>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</si>
  <si>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</si>
  <si>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</si>
  <si>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</si>
  <si>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</si>
  <si>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</si>
  <si>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</si>
  <si>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</si>
  <si>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</si>
  <si>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</si>
  <si>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</si>
  <si>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</si>
  <si>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</si>
  <si>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</si>
  <si>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</si>
  <si>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</si>
  <si>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</si>
  <si>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</si>
  <si>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</si>
  <si>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</si>
  <si>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</si>
  <si>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</si>
  <si>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</si>
  <si>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</si>
  <si>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</si>
  <si>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</si>
  <si>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</si>
  <si>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</si>
  <si>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</si>
  <si>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</si>
  <si>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</si>
  <si>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</si>
  <si>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</si>
  <si>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</si>
  <si>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</si>
  <si>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</si>
  <si>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</si>
  <si>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</si>
  <si>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</si>
  <si>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</si>
  <si>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</si>
  <si>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</si>
  <si>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</si>
  <si>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</si>
  <si>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</si>
  <si>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</si>
  <si>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</si>
  <si>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</si>
  <si>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</si>
  <si>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</si>
  <si>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</si>
  <si>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</si>
  <si>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</si>
  <si>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</si>
  <si>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</si>
  <si>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</si>
  <si>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</si>
  <si>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</si>
  <si>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</si>
  <si>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</si>
  <si>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</si>
  <si>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</si>
  <si>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</si>
  <si>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</si>
  <si>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</si>
  <si>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</si>
  <si>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</si>
  <si>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</si>
  <si>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</si>
  <si>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</si>
  <si>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</si>
  <si>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</si>
  <si>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</si>
  <si>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</si>
  <si>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</si>
  <si>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</si>
  <si>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</si>
  <si>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</si>
  <si>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</si>
  <si>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</si>
  <si>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</si>
  <si>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</si>
  <si>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</si>
  <si>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</si>
  <si>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</si>
  <si>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</si>
  <si>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</si>
  <si>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</si>
  <si>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</si>
  <si>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</si>
  <si>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</si>
  <si>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</si>
  <si>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</si>
  <si>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</si>
  <si>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</si>
  <si>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</si>
  <si>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</si>
  <si>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</si>
  <si>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</si>
  <si>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</si>
  <si>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</si>
  <si>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</si>
  <si>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</si>
  <si>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</si>
  <si>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</si>
  <si>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</si>
  <si>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</si>
  <si>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</si>
  <si>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</si>
  <si>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</si>
  <si>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</si>
  <si>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</si>
  <si>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</si>
  <si>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</si>
  <si>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</si>
  <si>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</si>
  <si>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</si>
  <si>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</si>
  <si>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</si>
  <si>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</si>
  <si>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</si>
  <si>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</si>
  <si>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</si>
  <si>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</si>
  <si>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</si>
  <si>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</si>
  <si>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</si>
  <si>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</si>
  <si>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</si>
  <si>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</si>
  <si>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</si>
  <si>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</si>
  <si>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</si>
  <si>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</si>
  <si>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</si>
  <si>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</si>
  <si>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</si>
  <si>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</si>
  <si>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</si>
  <si>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</si>
  <si>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</si>
  <si>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</si>
  <si>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</si>
  <si>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</si>
  <si>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</si>
  <si>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</si>
  <si>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</si>
  <si>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</si>
  <si>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</si>
  <si>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</si>
  <si>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</si>
  <si>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</si>
  <si>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</si>
  <si>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</si>
  <si>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</si>
  <si>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</si>
  <si>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</si>
  <si>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</si>
  <si>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</si>
  <si>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</si>
  <si>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</si>
  <si>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</si>
  <si>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</si>
  <si>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</si>
  <si>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</si>
  <si>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</si>
  <si>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</si>
  <si>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</si>
  <si>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</si>
  <si>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</si>
  <si>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</si>
  <si>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</si>
  <si>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</si>
  <si>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</si>
  <si>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</si>
  <si>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</si>
  <si>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</si>
  <si>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</si>
  <si>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</si>
  <si>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</si>
  <si>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</si>
  <si>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</si>
  <si>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</si>
  <si>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</si>
  <si>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</si>
  <si>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</si>
  <si>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</si>
  <si>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</si>
  <si>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</si>
  <si>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</si>
  <si>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</si>
  <si>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</si>
  <si>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</si>
  <si>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</si>
  <si>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</si>
  <si>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</si>
  <si>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</si>
  <si>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</si>
  <si>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</si>
  <si>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</si>
  <si>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</si>
  <si>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</si>
  <si>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</si>
  <si>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</si>
  <si>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</si>
  <si>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</si>
  <si>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</si>
  <si>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</si>
  <si>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</si>
  <si>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</si>
  <si>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</si>
  <si>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</si>
  <si>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</si>
  <si>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</si>
  <si>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</si>
  <si>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</si>
  <si>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</si>
  <si>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</si>
  <si>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</si>
  <si>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</si>
  <si>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</si>
  <si>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</si>
  <si>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</si>
  <si>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</si>
  <si>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</si>
  <si>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</si>
  <si>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</si>
  <si>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</si>
  <si>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</si>
  <si>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</si>
  <si>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</si>
  <si>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</si>
  <si>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</si>
  <si>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</si>
  <si>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</si>
  <si>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</si>
  <si>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</si>
  <si>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</si>
  <si>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</si>
  <si>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</si>
  <si>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</si>
  <si>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</si>
  <si>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</si>
  <si>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</si>
  <si>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</si>
  <si>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</si>
  <si>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</si>
  <si>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</si>
  <si>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</si>
  <si>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</si>
  <si>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</si>
  <si>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</si>
  <si>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</si>
  <si>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</si>
  <si>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</si>
  <si>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</si>
  <si>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</si>
  <si>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</si>
  <si>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</si>
  <si>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</si>
  <si>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</si>
  <si>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</si>
  <si>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</si>
  <si>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</si>
  <si>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</si>
  <si>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</si>
  <si>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</si>
  <si>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</si>
  <si>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</si>
  <si>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</si>
  <si>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</si>
  <si>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</si>
  <si>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</si>
  <si>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</si>
  <si>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</si>
  <si>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</si>
  <si>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</si>
  <si>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</si>
  <si>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</si>
  <si>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</si>
  <si>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</si>
  <si>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</si>
  <si>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</si>
  <si>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</si>
  <si>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</si>
  <si>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</si>
  <si>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</si>
  <si>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</si>
  <si>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</si>
  <si>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</si>
  <si>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</si>
  <si>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</si>
  <si>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</si>
  <si>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</si>
  <si>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</si>
  <si>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</si>
  <si>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</si>
  <si>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</si>
  <si>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</si>
  <si>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</si>
  <si>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</si>
  <si>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</si>
  <si>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</si>
  <si>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</si>
  <si>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</si>
  <si>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</si>
  <si>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</si>
  <si>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</si>
  <si>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</si>
  <si>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</si>
  <si>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</si>
  <si>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</si>
  <si>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</si>
  <si>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</si>
  <si>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</si>
  <si>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</si>
  <si>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</si>
  <si>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</si>
  <si>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</si>
  <si>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</si>
  <si>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</si>
  <si>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</si>
  <si>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</si>
  <si>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</si>
  <si>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</si>
  <si>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</si>
  <si>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</si>
  <si>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</si>
  <si>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</si>
  <si>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</si>
  <si>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</si>
  <si>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</si>
  <si>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</si>
  <si>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</si>
  <si>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</si>
  <si>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</si>
  <si>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</si>
  <si>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</si>
  <si>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</si>
  <si>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</si>
  <si>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</si>
  <si>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</si>
  <si>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</si>
  <si>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</si>
  <si>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</si>
  <si>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</si>
  <si>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</si>
  <si>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</si>
  <si>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</si>
  <si>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</si>
  <si>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</si>
  <si>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</si>
  <si>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</si>
  <si>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</si>
  <si>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</si>
  <si>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</si>
  <si>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</si>
  <si>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</si>
  <si>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</si>
  <si>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</si>
  <si>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</si>
  <si>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</si>
  <si>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</si>
  <si>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</si>
  <si>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</si>
  <si>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</si>
  <si>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</si>
  <si>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</si>
  <si>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</si>
  <si>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</si>
  <si>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</si>
  <si>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</si>
  <si>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</si>
  <si>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</si>
  <si>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</si>
  <si>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</si>
  <si>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</si>
  <si>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</si>
  <si>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</si>
  <si>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</si>
  <si>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</si>
  <si>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</si>
  <si>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</si>
  <si>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</si>
  <si>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</si>
  <si>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</si>
  <si>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</si>
  <si>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</si>
  <si>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</si>
  <si>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</si>
  <si>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</si>
  <si>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</si>
  <si>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</si>
  <si>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</si>
  <si>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</si>
  <si>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</si>
  <si>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</si>
  <si>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</si>
  <si>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</si>
  <si>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</si>
  <si>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</si>
  <si>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</si>
  <si>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</si>
  <si>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</si>
  <si>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</si>
  <si>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</si>
  <si>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</si>
  <si>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</si>
  <si>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</si>
  <si>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</si>
  <si>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</si>
  <si>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</si>
  <si>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</si>
  <si>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</si>
  <si>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</si>
  <si>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</si>
  <si>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</si>
  <si>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</si>
  <si>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</si>
  <si>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</si>
  <si>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</si>
  <si>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</si>
  <si>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</si>
  <si>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</si>
  <si>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</si>
  <si>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</si>
  <si>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</si>
  <si>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</si>
  <si>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</si>
  <si>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</si>
  <si>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</si>
  <si>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</si>
  <si>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</si>
  <si>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</si>
  <si>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</si>
  <si>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</si>
  <si>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</si>
  <si>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</si>
  <si>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</si>
  <si>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</si>
  <si>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</si>
  <si>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</si>
  <si>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</si>
  <si>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</si>
  <si>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</si>
  <si>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</si>
  <si>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</si>
  <si>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</si>
  <si>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</si>
  <si>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</si>
  <si>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</si>
  <si>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</si>
  <si>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</si>
  <si>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</si>
  <si>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</si>
  <si>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</si>
  <si>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</si>
  <si>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</si>
  <si>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</si>
  <si>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</si>
  <si>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</si>
  <si>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</si>
  <si>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</si>
  <si>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</si>
  <si>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</si>
  <si>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</si>
  <si>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</si>
  <si>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</si>
  <si>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</si>
  <si>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</si>
  <si>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</si>
  <si>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</si>
  <si>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</si>
  <si>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</si>
  <si>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</si>
  <si>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</si>
  <si>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</si>
  <si>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</si>
  <si>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</si>
  <si>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</si>
  <si>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</si>
  <si>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</si>
  <si>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</si>
  <si>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</si>
  <si>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</si>
  <si>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</si>
  <si>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</si>
  <si>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</si>
  <si>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</si>
  <si>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</si>
  <si>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</si>
  <si>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</si>
  <si>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</si>
  <si>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</si>
  <si>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</si>
  <si>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</si>
  <si>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</si>
  <si>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</si>
  <si>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</si>
  <si>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</si>
  <si>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</si>
  <si>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</si>
  <si>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</si>
  <si>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</si>
  <si>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</si>
  <si>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</si>
  <si>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</si>
  <si>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</si>
  <si>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</si>
  <si>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</si>
  <si>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</si>
  <si>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</si>
  <si>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</si>
  <si>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</si>
  <si>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</si>
  <si>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</si>
  <si>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</si>
  <si>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</si>
  <si>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</si>
  <si>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</si>
  <si>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</si>
  <si>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</si>
  <si>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</si>
  <si>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</si>
  <si>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</si>
  <si>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</si>
  <si>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</si>
  <si>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</si>
  <si>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</si>
  <si>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</si>
  <si>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</si>
  <si>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</si>
  <si>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</si>
  <si>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</si>
  <si>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</si>
  <si>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</si>
  <si>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</si>
  <si>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</si>
  <si>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</si>
  <si>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</si>
  <si>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</si>
  <si>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</si>
  <si>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</si>
  <si>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</si>
  <si>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</si>
  <si>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</si>
  <si>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</si>
  <si>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</si>
  <si>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</si>
  <si>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</si>
  <si>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</si>
  <si>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</si>
  <si>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</si>
  <si>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</si>
  <si>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</si>
  <si>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</si>
  <si>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</si>
  <si>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</si>
  <si>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</si>
  <si>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</si>
  <si>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</si>
  <si>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</si>
  <si>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</si>
  <si>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</si>
  <si>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</si>
  <si>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</si>
  <si>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</si>
  <si>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</si>
  <si>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</si>
  <si>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</si>
  <si>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</si>
  <si>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</si>
  <si>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</si>
  <si>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</si>
  <si>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</si>
  <si>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</si>
  <si>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</si>
  <si>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</si>
  <si>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</si>
  <si>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</si>
  <si>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</si>
  <si>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</si>
  <si>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</si>
  <si>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</si>
  <si>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</si>
  <si>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</si>
  <si>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</si>
  <si>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</si>
  <si>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</si>
  <si>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</si>
  <si>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</si>
  <si>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</si>
  <si>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</si>
  <si>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</si>
  <si>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</si>
  <si>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</si>
  <si>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</si>
  <si>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</si>
  <si>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</si>
  <si>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</si>
  <si>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</si>
  <si>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</si>
  <si>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</si>
  <si>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</si>
  <si>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</si>
  <si>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</si>
  <si>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</si>
  <si>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</si>
  <si>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</si>
  <si>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</si>
  <si>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</si>
  <si>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</si>
  <si>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</si>
  <si>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</si>
  <si>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</si>
  <si>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</si>
  <si>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</si>
  <si>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</si>
  <si>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</si>
  <si>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</si>
  <si>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</si>
  <si>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</si>
  <si>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</si>
  <si>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</si>
  <si>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</si>
  <si>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</si>
  <si>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</si>
  <si>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</si>
  <si>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</si>
  <si>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</si>
  <si>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</si>
  <si>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</si>
  <si>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</si>
  <si>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</si>
  <si>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</si>
  <si>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</si>
  <si>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</si>
  <si>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</si>
  <si>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</si>
  <si>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</si>
  <si>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</si>
  <si>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</si>
  <si>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</si>
  <si>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</si>
  <si>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</si>
  <si>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</si>
  <si>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</si>
  <si>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</si>
  <si>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</si>
  <si>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</si>
  <si>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</si>
  <si>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</si>
  <si>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</si>
  <si>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</si>
  <si>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</si>
  <si>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</si>
  <si>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</si>
  <si>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</si>
  <si>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</si>
  <si>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</si>
  <si>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</si>
  <si>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</si>
  <si>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</si>
  <si>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</si>
  <si>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</si>
  <si>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</si>
  <si>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</si>
  <si>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</si>
  <si>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</si>
  <si>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</si>
  <si>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</si>
  <si>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</si>
  <si>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</si>
  <si>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</si>
  <si>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</si>
  <si>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</si>
  <si>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</si>
  <si>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</si>
  <si>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</si>
  <si>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</si>
  <si>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</si>
  <si>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</si>
  <si>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</si>
  <si>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</si>
  <si>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</si>
  <si>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</si>
  <si>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</si>
  <si>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</si>
  <si>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</si>
  <si>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</si>
  <si>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</si>
  <si>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</si>
  <si>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</si>
  <si>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</si>
  <si>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</si>
  <si>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</si>
  <si>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</si>
  <si>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</si>
  <si>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</si>
  <si>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</si>
  <si>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</si>
  <si>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</si>
  <si>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</si>
  <si>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</si>
  <si>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</si>
  <si>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</si>
  <si>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</si>
  <si>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</si>
  <si>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</si>
  <si>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</si>
  <si>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</si>
  <si>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</si>
  <si>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</si>
  <si>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</si>
  <si>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</si>
  <si>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</si>
  <si>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</si>
  <si>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</si>
  <si>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</si>
  <si>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</si>
  <si>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</si>
  <si>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</si>
  <si>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</si>
  <si>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</si>
  <si>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</si>
  <si>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</si>
  <si>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</si>
  <si>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</si>
  <si>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</si>
  <si>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</si>
  <si>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</si>
  <si>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</si>
  <si>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</si>
  <si>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</si>
  <si>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</si>
  <si>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</si>
  <si>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</si>
  <si>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</si>
  <si>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</si>
  <si>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</si>
  <si>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</si>
  <si>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</si>
  <si>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</si>
  <si>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</si>
  <si>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</si>
  <si>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</si>
  <si>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</si>
  <si>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</si>
  <si>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</si>
  <si>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</si>
  <si>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</si>
  <si>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</si>
  <si>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</si>
  <si>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</si>
  <si>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</si>
  <si>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</si>
  <si>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</si>
  <si>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</si>
  <si>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</si>
  <si>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</si>
  <si>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</si>
  <si>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</si>
  <si>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</si>
  <si>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</si>
  <si>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</si>
  <si>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</si>
  <si>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</si>
  <si>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</si>
  <si>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</si>
  <si>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</si>
  <si>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</si>
  <si>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</si>
  <si>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</si>
  <si>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</si>
  <si>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</si>
  <si>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</si>
  <si>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</si>
  <si>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</si>
  <si>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</si>
  <si>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</si>
  <si>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</si>
  <si>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</si>
  <si>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</si>
  <si>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</si>
  <si>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</si>
  <si>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</si>
  <si>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</si>
  <si>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</si>
  <si>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</si>
  <si>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</si>
  <si>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</si>
  <si>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</si>
  <si>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</si>
  <si>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</si>
  <si>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</si>
  <si>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</si>
  <si>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</si>
  <si>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</si>
  <si>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</si>
  <si>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</si>
  <si>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</si>
  <si>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</si>
  <si>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</si>
  <si>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</si>
  <si>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</si>
  <si>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</si>
  <si>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</si>
  <si>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</si>
  <si>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</si>
  <si>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</si>
  <si>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</si>
  <si>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</si>
  <si>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</si>
  <si>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</si>
  <si>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</si>
  <si>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</si>
  <si>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</si>
  <si>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</si>
  <si>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</si>
  <si>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</si>
  <si>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</si>
  <si>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</si>
  <si>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</si>
  <si>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</si>
  <si>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</si>
  <si>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</si>
  <si>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</si>
  <si>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</si>
  <si>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</si>
  <si>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</si>
  <si>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</si>
  <si>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</si>
  <si>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</si>
  <si>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</si>
  <si>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</si>
  <si>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</si>
  <si>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</si>
  <si>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</si>
  <si>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</si>
  <si>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</si>
  <si>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</si>
  <si>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</si>
  <si>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</si>
  <si>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</si>
  <si>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</si>
  <si>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</si>
  <si>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</si>
  <si>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</si>
  <si>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</si>
  <si>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</si>
  <si>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</si>
  <si>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</si>
  <si>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</si>
  <si>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</si>
  <si>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</si>
  <si>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</si>
  <si>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</si>
  <si>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</si>
  <si>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</si>
  <si>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</si>
  <si>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</si>
  <si>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</si>
  <si>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</si>
  <si>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</si>
  <si>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</si>
  <si>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</si>
  <si>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</si>
  <si>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</si>
  <si>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</si>
  <si>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</si>
  <si>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</si>
  <si>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</si>
  <si>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</si>
  <si>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</si>
  <si>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</si>
  <si>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</si>
  <si>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</si>
  <si>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</si>
  <si>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</si>
  <si>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</si>
  <si>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</si>
  <si>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</si>
  <si>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</si>
  <si>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</si>
  <si>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</si>
  <si>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</si>
  <si>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</si>
  <si>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</si>
  <si>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</si>
  <si>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</si>
  <si>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</si>
  <si>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</si>
  <si>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</si>
  <si>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</si>
  <si>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</si>
  <si>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</si>
  <si>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</si>
  <si>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</si>
  <si>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</si>
  <si>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</si>
  <si>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</si>
  <si>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</si>
  <si>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</si>
  <si>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</si>
  <si>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</si>
  <si>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</si>
  <si>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</si>
  <si>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</si>
  <si>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</si>
  <si>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</si>
  <si>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</si>
  <si>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</si>
  <si>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</si>
  <si>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</si>
  <si>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</si>
  <si>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</si>
  <si>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</si>
  <si>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</si>
  <si>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</si>
  <si>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</si>
  <si>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</si>
  <si>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</si>
  <si>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</si>
  <si>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</si>
  <si>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</si>
  <si>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</si>
  <si>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</si>
  <si>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</si>
  <si>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</si>
  <si>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</si>
  <si>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</si>
  <si>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</si>
  <si>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</si>
  <si>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</si>
  <si>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</si>
  <si>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</si>
  <si>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</si>
  <si>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</si>
  <si>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</si>
  <si>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</si>
  <si>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</si>
  <si>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</si>
  <si>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</si>
  <si>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</si>
  <si>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</si>
  <si>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</si>
  <si>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</si>
  <si>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</si>
  <si>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</si>
  <si>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</si>
  <si>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</si>
  <si>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</si>
  <si>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</si>
  <si>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</si>
  <si>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</si>
  <si>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</si>
  <si>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</si>
  <si>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</si>
  <si>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</si>
  <si>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</si>
  <si>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</si>
  <si>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</si>
  <si>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</si>
  <si>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</si>
  <si>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</si>
  <si>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</si>
  <si>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</si>
  <si>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</si>
  <si>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</si>
  <si>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</si>
  <si>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</si>
  <si>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</si>
  <si>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</si>
  <si>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</si>
  <si>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</si>
  <si>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</si>
  <si>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</si>
  <si>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</si>
  <si>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</si>
  <si>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</si>
  <si>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</si>
  <si>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</si>
  <si>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</si>
  <si>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</si>
  <si>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</si>
  <si>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</si>
  <si>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</si>
  <si>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</si>
  <si>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</si>
  <si>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</si>
  <si>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</si>
  <si>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</si>
  <si>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</si>
  <si>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</si>
  <si>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</si>
  <si>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</si>
  <si>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</si>
  <si>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</si>
  <si>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</si>
  <si>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</si>
  <si>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</si>
  <si>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</si>
  <si>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</si>
  <si>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</si>
  <si>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</si>
  <si>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</si>
  <si>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</si>
  <si>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</si>
  <si>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</si>
  <si>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</si>
  <si>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</si>
  <si>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</si>
  <si>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</si>
  <si>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</si>
  <si>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</si>
  <si>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</si>
  <si>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</si>
  <si>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</si>
  <si>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</si>
  <si>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</si>
  <si>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</si>
  <si>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</si>
  <si>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</si>
  <si>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</si>
  <si>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</si>
  <si>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</si>
  <si>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</si>
  <si>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</si>
  <si>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</si>
  <si>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</si>
  <si>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</si>
  <si>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</si>
  <si>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</si>
  <si>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</si>
  <si>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</si>
  <si>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</si>
  <si>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</si>
  <si>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</si>
  <si>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</si>
  <si>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</si>
  <si>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</si>
  <si>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</si>
  <si>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</si>
  <si>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</si>
  <si>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</si>
  <si>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</si>
  <si>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</si>
  <si>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</si>
  <si>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</si>
  <si>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</si>
  <si>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</si>
  <si>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</si>
  <si>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</si>
  <si>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</si>
  <si>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</si>
  <si>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</si>
  <si>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</si>
  <si>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</si>
  <si>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</si>
  <si>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</si>
  <si>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</si>
  <si>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</si>
  <si>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</si>
  <si>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</si>
  <si>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</si>
  <si>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</si>
  <si>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</si>
  <si>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</si>
  <si>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</si>
  <si>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</si>
  <si>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</si>
  <si>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</si>
  <si>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</si>
  <si>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</si>
  <si>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</si>
  <si>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</si>
  <si>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</si>
  <si>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</si>
  <si>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</si>
  <si>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</si>
  <si>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</si>
  <si>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</si>
  <si>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</si>
  <si>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</si>
  <si>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</si>
  <si>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</si>
  <si>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</si>
  <si>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</si>
  <si>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</si>
  <si>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</si>
  <si>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</si>
  <si>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</si>
  <si>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</si>
  <si>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</si>
  <si>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</si>
  <si>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</si>
  <si>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</si>
  <si>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</si>
  <si>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</si>
  <si>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</si>
  <si>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</si>
  <si>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</si>
  <si>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</si>
  <si>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</si>
  <si>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</si>
  <si>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</si>
  <si>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</si>
  <si>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</si>
  <si>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</si>
  <si>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</si>
  <si>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</si>
  <si>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</si>
  <si>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</si>
  <si>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</si>
  <si>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</si>
  <si>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</si>
  <si>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</si>
  <si>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</si>
  <si>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</si>
  <si>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</si>
  <si>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</si>
  <si>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</si>
  <si>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</si>
  <si>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</si>
  <si>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</si>
  <si>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</si>
  <si>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</si>
  <si>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</si>
  <si>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</si>
  <si>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</si>
  <si>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</si>
  <si>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</si>
  <si>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</si>
  <si>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</si>
  <si>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</si>
  <si>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</si>
  <si>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</si>
  <si>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</si>
  <si>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</si>
  <si>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</si>
  <si>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</si>
  <si>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</si>
  <si>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</si>
  <si>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</si>
  <si>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</si>
  <si>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</si>
  <si>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</si>
  <si>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</si>
  <si>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</si>
  <si>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</si>
  <si>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</si>
  <si>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</si>
  <si>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</si>
  <si>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</si>
  <si>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</si>
  <si>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</si>
  <si>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</si>
  <si>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</si>
  <si>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</si>
  <si>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</si>
  <si>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</si>
  <si>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</si>
  <si>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</si>
  <si>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</si>
  <si>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</si>
  <si>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</si>
  <si>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</si>
  <si>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</si>
  <si>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</si>
  <si>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</si>
  <si>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</si>
  <si>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</si>
  <si>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</si>
  <si>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</si>
  <si>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</si>
  <si>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</si>
  <si>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</si>
  <si>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</si>
  <si>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</si>
  <si>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</si>
  <si>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</si>
  <si>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</si>
  <si>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</si>
  <si>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</si>
  <si>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</si>
  <si>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</si>
  <si>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</si>
  <si>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</si>
  <si>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</si>
  <si>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</si>
  <si>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</si>
  <si>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</si>
  <si>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</si>
  <si>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</si>
  <si>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</si>
  <si>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</si>
  <si>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</si>
  <si>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</si>
  <si>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</si>
  <si>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</si>
  <si>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</si>
  <si>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</si>
  <si>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</si>
  <si>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</si>
  <si>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</si>
  <si>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</si>
  <si>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</si>
  <si>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</si>
  <si>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</si>
  <si>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</si>
  <si>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</si>
  <si>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</si>
  <si>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</si>
  <si>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</si>
  <si>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</si>
  <si>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</si>
  <si>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</si>
  <si>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</si>
  <si>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</si>
  <si>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</si>
  <si>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</si>
  <si>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</si>
  <si>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</si>
  <si>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</si>
  <si>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</si>
  <si>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</si>
  <si>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</si>
  <si>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</si>
  <si>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</si>
  <si>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</si>
  <si>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</si>
  <si>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</si>
  <si>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</si>
  <si>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</si>
  <si>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</si>
  <si>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</si>
  <si>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</si>
  <si>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</si>
  <si>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</si>
  <si>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</si>
  <si>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</si>
  <si>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</si>
  <si>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</si>
  <si>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</si>
  <si>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</si>
  <si>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</si>
  <si>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</si>
  <si>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</si>
  <si>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</si>
  <si>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</si>
  <si>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</si>
  <si>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</si>
  <si>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</si>
  <si>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</si>
  <si>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</si>
  <si>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</si>
  <si>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</si>
  <si>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</si>
  <si>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</si>
  <si>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</si>
  <si>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</si>
  <si>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</si>
  <si>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</si>
  <si>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</si>
  <si>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</si>
  <si>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</si>
  <si>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</si>
  <si>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</si>
  <si>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</si>
  <si>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</si>
  <si>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</si>
  <si>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</si>
  <si>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</si>
  <si>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</si>
  <si>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</si>
  <si>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</si>
  <si>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</si>
  <si>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</si>
  <si>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</si>
  <si>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</si>
  <si>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</si>
  <si>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</si>
  <si>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</si>
  <si>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</si>
  <si>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</si>
  <si>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</si>
  <si>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</si>
  <si>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</si>
  <si>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</si>
  <si>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</si>
  <si>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</si>
  <si>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</si>
  <si>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</si>
  <si>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</si>
  <si>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</si>
  <si>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</si>
  <si>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</si>
  <si>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</si>
  <si>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</si>
  <si>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</si>
  <si>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</si>
  <si>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</si>
  <si>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</si>
  <si>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</si>
  <si>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</si>
  <si>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</si>
  <si>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</si>
  <si>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</si>
  <si>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</si>
  <si>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</si>
  <si>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</si>
  <si>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</si>
  <si>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</si>
  <si>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</si>
  <si>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</si>
  <si>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</si>
  <si>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</si>
  <si>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</si>
  <si>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</si>
  <si>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</si>
  <si>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</si>
  <si>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</si>
  <si>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</si>
  <si>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</si>
  <si>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</si>
  <si>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</si>
  <si>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</si>
  <si>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</si>
  <si>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</si>
  <si>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</si>
  <si>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</si>
  <si>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</si>
  <si>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</si>
  <si>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</si>
  <si>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</si>
  <si>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</si>
  <si>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</si>
  <si>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</si>
  <si>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</si>
  <si>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</si>
  <si>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</si>
  <si>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</si>
  <si>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</si>
  <si>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</si>
  <si>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</si>
  <si>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</si>
  <si>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</si>
  <si>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</si>
  <si>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</si>
  <si>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</si>
  <si>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</si>
  <si>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</si>
  <si>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</si>
  <si>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</si>
  <si>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</si>
  <si>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</si>
  <si>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</si>
  <si>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</si>
  <si>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</si>
  <si>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</si>
  <si>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</si>
  <si>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</si>
  <si>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</si>
  <si>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</si>
  <si>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</si>
  <si>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</si>
  <si>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</si>
  <si>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</si>
  <si>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</si>
  <si>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</si>
  <si>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</si>
  <si>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</si>
  <si>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</si>
  <si>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</si>
  <si>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</si>
  <si>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</si>
  <si>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</si>
  <si>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</si>
  <si>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</si>
  <si>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</si>
  <si>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</si>
  <si>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</si>
  <si>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</si>
  <si>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</si>
  <si>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</si>
  <si>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</si>
  <si>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</si>
  <si>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</si>
  <si>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</si>
  <si>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</si>
  <si>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</si>
  <si>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</si>
  <si>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</si>
  <si>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</si>
  <si>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</si>
  <si>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</si>
  <si>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</si>
  <si>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</si>
  <si>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</si>
  <si>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</si>
  <si>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</si>
  <si>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</si>
  <si>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</si>
  <si>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</si>
  <si>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</si>
  <si>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</si>
  <si>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</si>
  <si>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</si>
  <si>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</si>
  <si>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</si>
  <si>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</si>
  <si>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</si>
  <si>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</si>
  <si>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</si>
  <si>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</si>
  <si>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</si>
  <si>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</si>
  <si>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</si>
  <si>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</si>
  <si>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</si>
  <si>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</si>
  <si>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</si>
  <si>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</si>
  <si>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</si>
  <si>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</si>
  <si>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</si>
  <si>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</si>
  <si>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</si>
  <si>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</si>
  <si>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</si>
  <si>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</si>
  <si>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</si>
  <si>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</si>
  <si>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</si>
  <si>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</si>
  <si>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</si>
  <si>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</si>
  <si>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</si>
  <si>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</si>
  <si>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</si>
  <si>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</si>
  <si>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</si>
  <si>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</si>
  <si>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</si>
  <si>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</si>
  <si>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</si>
  <si>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</si>
  <si>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</si>
  <si>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</si>
  <si>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</si>
  <si>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</si>
  <si>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</si>
  <si>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</si>
  <si>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</si>
  <si>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</si>
  <si>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</si>
  <si>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</si>
  <si>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</si>
  <si>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</si>
  <si>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</si>
  <si>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</si>
  <si>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</si>
  <si>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</si>
  <si>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</si>
  <si>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</si>
  <si>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</si>
  <si>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</si>
  <si>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</si>
  <si>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</si>
  <si>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</si>
  <si>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</si>
  <si>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</si>
  <si>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</si>
  <si>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</si>
  <si>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</si>
  <si>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</si>
  <si>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</si>
  <si>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</si>
  <si>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</si>
  <si>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</si>
  <si>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</si>
  <si>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</si>
  <si>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</si>
  <si>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</si>
  <si>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</si>
  <si>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</si>
  <si>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</si>
  <si>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</si>
  <si>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</si>
  <si>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</si>
  <si>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</si>
  <si>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</si>
  <si>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</si>
  <si>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</si>
  <si>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</si>
  <si>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</si>
  <si>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</si>
  <si>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</si>
  <si>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</si>
  <si>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</si>
  <si>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</si>
  <si>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</si>
  <si>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</si>
  <si>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</si>
  <si>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</si>
  <si>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</si>
  <si>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</si>
  <si>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</si>
  <si>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</si>
  <si>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</si>
  <si>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</si>
  <si>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</si>
  <si>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</si>
  <si>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</si>
  <si>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</si>
  <si>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</si>
  <si>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</si>
  <si>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</si>
  <si>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</si>
  <si>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</si>
  <si>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</si>
  <si>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</si>
  <si>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</si>
  <si>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</si>
  <si>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</si>
  <si>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</si>
  <si>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</si>
  <si>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</si>
  <si>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</si>
  <si>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</si>
  <si>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</si>
  <si>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</si>
  <si>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</si>
  <si>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</si>
  <si>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</si>
  <si>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</si>
  <si>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</si>
  <si>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</si>
  <si>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</si>
  <si>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</si>
  <si>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</si>
  <si>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</si>
  <si>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</si>
  <si>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</si>
  <si>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</si>
  <si>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</si>
  <si>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</si>
  <si>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</si>
  <si>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</si>
  <si>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</si>
  <si>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</si>
  <si>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</si>
  <si>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</si>
  <si>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</si>
  <si>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</si>
  <si>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</si>
  <si>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</si>
  <si>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</si>
  <si>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</si>
  <si>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</si>
  <si>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</si>
  <si>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</si>
  <si>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</si>
  <si>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</si>
  <si>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</si>
  <si>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</si>
  <si>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</si>
  <si>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</si>
  <si>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</si>
  <si>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</si>
  <si>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</si>
  <si>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</si>
  <si>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</si>
  <si>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</si>
  <si>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</si>
  <si>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</si>
  <si>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</si>
  <si>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</si>
  <si>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</si>
  <si>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</si>
  <si>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</si>
  <si>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</si>
  <si>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</si>
  <si>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</si>
  <si>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</si>
  <si>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</si>
  <si>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</si>
  <si>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</si>
  <si>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</si>
  <si>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</si>
  <si>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</si>
  <si>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</si>
  <si>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</si>
  <si>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</si>
  <si>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</si>
  <si>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</si>
  <si>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</si>
  <si>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</si>
  <si>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</si>
  <si>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</si>
  <si>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</si>
  <si>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</si>
  <si>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</si>
  <si>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</si>
  <si>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</si>
  <si>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</si>
  <si>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</si>
  <si>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</si>
  <si>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</si>
  <si>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</si>
  <si>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</si>
  <si>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</si>
  <si>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</si>
  <si>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</si>
  <si>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</si>
  <si>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</si>
  <si>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</si>
  <si>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</si>
  <si>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</si>
  <si>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</si>
  <si>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</si>
  <si>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</si>
  <si>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</si>
  <si>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</si>
  <si>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</si>
  <si>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</si>
  <si>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</si>
  <si>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</si>
  <si>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</si>
  <si>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</si>
  <si>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</si>
  <si>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</si>
  <si>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</si>
  <si>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</si>
  <si>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</si>
  <si>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</si>
  <si>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</si>
  <si>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</si>
  <si>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</si>
  <si>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</si>
  <si>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</si>
  <si>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</si>
  <si>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</si>
  <si>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</si>
  <si>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</si>
  <si>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</si>
  <si>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</si>
  <si>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</si>
  <si>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</si>
  <si>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</si>
  <si>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</si>
  <si>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</si>
  <si>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</si>
  <si>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</si>
  <si>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</si>
  <si>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</si>
  <si>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</si>
  <si>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</si>
  <si>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</si>
  <si>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</si>
  <si>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</si>
  <si>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</si>
  <si>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</si>
  <si>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</si>
  <si>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</si>
  <si>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</si>
  <si>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</si>
  <si>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</si>
  <si>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</si>
  <si>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</si>
  <si>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</si>
  <si>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</si>
  <si>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</si>
  <si>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</si>
  <si>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</si>
  <si>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</si>
  <si>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</si>
  <si>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</si>
  <si>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</si>
  <si>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</si>
  <si>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</si>
  <si>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</si>
  <si>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</si>
  <si>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</si>
  <si>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</si>
  <si>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</si>
  <si>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</si>
  <si>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</si>
  <si>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</si>
  <si>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</si>
  <si>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</si>
  <si>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</si>
  <si>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</si>
  <si>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</si>
  <si>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</si>
  <si>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</si>
  <si>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</si>
  <si>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</si>
  <si>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</si>
  <si>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</si>
  <si>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</si>
  <si>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</si>
  <si>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</si>
  <si>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</si>
  <si>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</si>
  <si>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</si>
  <si>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</si>
  <si>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</si>
  <si>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</si>
  <si>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</si>
  <si>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</si>
  <si>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</si>
  <si>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</si>
  <si>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</si>
  <si>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</si>
  <si>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</si>
  <si>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</si>
  <si>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</si>
  <si>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</si>
  <si>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</si>
  <si>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</si>
  <si>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</si>
  <si>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</si>
  <si>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</si>
  <si>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</si>
  <si>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</si>
  <si>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</si>
  <si>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</si>
  <si>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</si>
  <si>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</si>
  <si>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</si>
  <si>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</si>
  <si>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</si>
  <si>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</si>
  <si>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</si>
  <si>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</si>
  <si>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</si>
  <si>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</si>
  <si>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</si>
  <si>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</si>
  <si>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</si>
  <si>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</si>
  <si>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</si>
  <si>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</si>
  <si>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</si>
  <si>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</si>
  <si>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</si>
  <si>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</si>
  <si>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</si>
  <si>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</si>
  <si>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</si>
  <si>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</si>
  <si>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</si>
  <si>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</si>
  <si>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</si>
  <si>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</si>
  <si>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</si>
  <si>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</si>
  <si>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</si>
  <si>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</si>
  <si>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</si>
  <si>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</si>
  <si>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</si>
  <si>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</si>
  <si>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</si>
  <si>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</si>
  <si>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</si>
  <si>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</si>
  <si>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</si>
  <si>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</si>
  <si>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</si>
  <si>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</si>
  <si>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</si>
  <si>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</si>
  <si>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</si>
  <si>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</si>
  <si>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</si>
  <si>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</si>
  <si>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</si>
  <si>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</si>
  <si>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</si>
  <si>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</si>
  <si>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</si>
  <si>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</si>
  <si>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</si>
  <si>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</si>
  <si>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</si>
  <si>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</si>
  <si>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</si>
  <si>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</si>
  <si>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</si>
  <si>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</si>
  <si>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</si>
  <si>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</si>
  <si>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</si>
  <si>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</si>
  <si>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</si>
  <si>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</si>
  <si>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</si>
  <si>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</si>
  <si>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</si>
  <si>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</si>
  <si>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</si>
  <si>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</si>
  <si>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</si>
  <si>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</si>
  <si>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</si>
  <si>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</si>
  <si>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</si>
  <si>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</si>
  <si>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</si>
  <si>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</si>
  <si>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</si>
  <si>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</si>
  <si>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</si>
  <si>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</si>
  <si>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</si>
  <si>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</si>
  <si>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</si>
  <si>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</si>
  <si>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</si>
  <si>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</si>
  <si>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</si>
  <si>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</si>
  <si>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</si>
  <si>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</si>
  <si>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</si>
  <si>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</si>
  <si>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</si>
  <si>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</si>
  <si>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</si>
  <si>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</si>
  <si>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</si>
  <si>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</si>
  <si>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</si>
  <si>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</si>
  <si>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</si>
  <si>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</si>
  <si>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</si>
  <si>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</si>
  <si>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</si>
  <si>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</si>
  <si>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</si>
  <si>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</si>
  <si>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</si>
  <si>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</si>
  <si>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</si>
  <si>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</si>
  <si>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</si>
  <si>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</si>
  <si>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</si>
  <si>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</si>
  <si>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</si>
  <si>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</si>
  <si>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</si>
  <si>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</si>
  <si>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</si>
  <si>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</si>
  <si>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</si>
  <si>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</si>
  <si>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</si>
  <si>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</si>
  <si>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</si>
  <si>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</si>
  <si>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</si>
  <si>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</si>
  <si>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</si>
  <si>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</si>
  <si>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</si>
  <si>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</si>
  <si>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</si>
  <si>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</si>
  <si>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</si>
  <si>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</si>
  <si>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</si>
  <si>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</si>
  <si>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</si>
  <si>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</si>
  <si>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</si>
  <si>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</si>
  <si>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</si>
  <si>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</si>
  <si>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</si>
  <si>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</si>
  <si>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</si>
  <si>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</si>
  <si>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</si>
  <si>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</si>
  <si>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</si>
  <si>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</si>
  <si>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</si>
  <si>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</si>
  <si>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</si>
  <si>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</si>
  <si>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</si>
  <si>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</si>
  <si>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</si>
  <si>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</si>
  <si>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</si>
  <si>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</si>
  <si>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</si>
  <si>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</si>
  <si>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</si>
  <si>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</si>
  <si>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</si>
  <si>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</si>
  <si>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</si>
  <si>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</si>
  <si>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</si>
  <si>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</si>
  <si>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</si>
  <si>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</si>
  <si>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</si>
  <si>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</si>
  <si>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</si>
  <si>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</si>
  <si>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</si>
  <si>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</si>
  <si>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</si>
  <si>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</si>
  <si>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</si>
  <si>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</si>
  <si>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</si>
  <si>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</si>
  <si>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</si>
  <si>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</si>
  <si>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</si>
  <si>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</si>
  <si>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</si>
  <si>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</si>
  <si>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</si>
  <si>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</si>
  <si>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</si>
  <si>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</si>
  <si>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</si>
  <si>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</si>
  <si>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</si>
  <si>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</si>
  <si>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</si>
  <si>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</si>
  <si>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</si>
  <si>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</si>
  <si>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</si>
  <si>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</si>
  <si>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</si>
  <si>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</si>
  <si>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</si>
  <si>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</si>
  <si>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</si>
  <si>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</si>
  <si>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</si>
  <si>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</si>
  <si>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</si>
  <si>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</si>
  <si>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</si>
  <si>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</si>
  <si>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</si>
  <si>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</si>
  <si>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</si>
  <si>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</si>
  <si>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</si>
  <si>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</si>
  <si>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</si>
  <si>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</si>
  <si>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</si>
  <si>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</si>
  <si>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</si>
  <si>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</si>
  <si>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</si>
  <si>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</si>
  <si>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</si>
  <si>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</si>
  <si>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</si>
  <si>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</si>
  <si>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</si>
  <si>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</si>
  <si>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</si>
  <si>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</si>
  <si>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</si>
  <si>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</si>
  <si>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</si>
  <si>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</si>
  <si>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</si>
  <si>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</si>
  <si>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</si>
  <si>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</si>
  <si>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</si>
  <si>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</si>
  <si>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</si>
  <si>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</si>
  <si>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</si>
  <si>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</si>
  <si>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</si>
  <si>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</si>
  <si>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</si>
  <si>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</si>
  <si>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</si>
  <si>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</si>
  <si>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</si>
  <si>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</si>
  <si>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</si>
  <si>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</si>
  <si>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</si>
  <si>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</si>
  <si>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</si>
  <si>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</si>
  <si>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</si>
  <si>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</si>
  <si>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</si>
  <si>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</si>
  <si>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</si>
  <si>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</si>
  <si>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</si>
  <si>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</si>
  <si>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</si>
  <si>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</si>
  <si>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</si>
  <si>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</si>
  <si>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</si>
  <si>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</si>
  <si>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</si>
  <si>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</si>
  <si>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</si>
  <si>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</si>
  <si>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</si>
  <si>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</si>
  <si>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</si>
  <si>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</si>
  <si>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</si>
  <si>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</si>
  <si>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</si>
  <si>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</si>
  <si>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</si>
  <si>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</si>
  <si>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</si>
  <si>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</si>
  <si>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</si>
  <si>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</si>
  <si>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</si>
  <si>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</si>
  <si>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</si>
  <si>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</si>
  <si>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</si>
  <si>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</si>
  <si>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</si>
  <si>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</si>
  <si>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</si>
  <si>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</si>
  <si>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</si>
  <si>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</si>
  <si>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</si>
  <si>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</si>
  <si>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</si>
  <si>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</si>
  <si>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</si>
  <si>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</si>
  <si>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</si>
  <si>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</si>
  <si>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</si>
  <si>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</si>
  <si>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</si>
  <si>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</si>
  <si>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</si>
  <si>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</si>
  <si>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</si>
  <si>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</si>
  <si>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</si>
  <si>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</si>
  <si>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</si>
  <si>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</si>
  <si>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</si>
  <si>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</si>
  <si>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</si>
  <si>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</si>
  <si>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</si>
  <si>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</si>
  <si>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</si>
  <si>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</si>
  <si>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</si>
  <si>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</si>
  <si>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</si>
  <si>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</si>
  <si>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</si>
  <si>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</si>
  <si>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</si>
  <si>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</si>
  <si>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</si>
  <si>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</si>
  <si>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</si>
  <si>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</si>
  <si>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</si>
  <si>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</si>
  <si>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</si>
  <si>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</si>
  <si>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</si>
  <si>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</si>
  <si>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</si>
  <si>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</si>
  <si>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</si>
  <si>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</si>
  <si>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</si>
  <si>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</si>
  <si>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</si>
  <si>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</si>
  <si>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</si>
  <si>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</si>
  <si>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</si>
  <si>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</si>
  <si>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</si>
  <si>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</si>
  <si>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</si>
  <si>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</si>
  <si>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</si>
  <si>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</si>
  <si>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</si>
  <si>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</si>
  <si>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</si>
  <si>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</si>
  <si>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</si>
  <si>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</si>
  <si>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</si>
  <si>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</si>
  <si>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</si>
  <si>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</si>
  <si>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</si>
  <si>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</si>
  <si>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</si>
  <si>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</si>
  <si>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</si>
  <si>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</si>
  <si>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</si>
  <si>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</si>
  <si>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</si>
  <si>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</si>
  <si>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</si>
  <si>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</si>
  <si>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</si>
  <si>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</si>
  <si>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</si>
  <si>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</si>
  <si>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</si>
  <si>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</si>
  <si>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</si>
  <si>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</si>
  <si>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</si>
  <si>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</si>
  <si>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</si>
  <si>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</si>
  <si>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</si>
  <si>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</si>
  <si>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</si>
  <si>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</si>
  <si>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</si>
  <si>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</si>
  <si>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</si>
  <si>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</si>
  <si>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</si>
  <si>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</si>
  <si>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</si>
  <si>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</si>
  <si>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</si>
  <si>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</si>
  <si>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</si>
  <si>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</si>
  <si>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</si>
  <si>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</si>
  <si>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</si>
  <si>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</si>
  <si>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</si>
  <si>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</si>
  <si>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</si>
  <si>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</si>
  <si>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</si>
  <si>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</si>
  <si>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</si>
  <si>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</si>
  <si>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</si>
  <si>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</si>
  <si>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</si>
  <si>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</si>
  <si>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</si>
  <si>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</si>
  <si>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</si>
  <si>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</si>
  <si>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</si>
  <si>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</si>
  <si>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</si>
  <si>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</si>
  <si>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</si>
  <si>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</si>
  <si>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</si>
  <si>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</si>
  <si>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</si>
  <si>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</si>
  <si>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</si>
  <si>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</si>
  <si>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</si>
  <si>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</si>
  <si>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</si>
  <si>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</si>
  <si>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</si>
  <si>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</si>
  <si>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</si>
  <si>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</si>
  <si>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</si>
  <si>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</si>
  <si>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</si>
  <si>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</si>
  <si>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</si>
  <si>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</si>
  <si>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</si>
  <si>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</si>
  <si>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</si>
  <si>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</si>
  <si>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</si>
  <si>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</si>
  <si>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</si>
  <si>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</si>
  <si>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</si>
  <si>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</si>
  <si>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</si>
  <si>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</si>
  <si>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</si>
  <si>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</si>
  <si>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</si>
  <si>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</si>
  <si>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</si>
  <si>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</si>
  <si>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</si>
  <si>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</si>
  <si>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</si>
  <si>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</si>
  <si>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</si>
  <si>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</si>
  <si>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</si>
  <si>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</si>
  <si>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</si>
  <si>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</si>
  <si>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</si>
  <si>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</si>
  <si>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</si>
  <si>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</si>
  <si>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</si>
  <si>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</si>
  <si>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</si>
  <si>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</si>
  <si>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</si>
  <si>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</si>
  <si>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</si>
  <si>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</si>
  <si>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</si>
  <si>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</si>
  <si>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</si>
  <si>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</si>
  <si>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</si>
  <si>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</si>
  <si>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</si>
  <si>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</si>
  <si>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</si>
  <si>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</si>
  <si>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</si>
  <si>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</si>
  <si>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</si>
  <si>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</si>
  <si>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</si>
  <si>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</si>
  <si>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</si>
  <si>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</si>
  <si>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</si>
  <si>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</si>
  <si>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</si>
  <si>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</si>
  <si>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</si>
  <si>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</si>
  <si>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</si>
  <si>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</si>
  <si>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</si>
  <si>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</si>
  <si>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</si>
  <si>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</si>
  <si>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</si>
  <si>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</si>
  <si>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</si>
  <si>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</si>
  <si>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</si>
  <si>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</si>
  <si>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</si>
  <si>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</si>
  <si>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</si>
  <si>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</si>
  <si>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</si>
  <si>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</si>
  <si>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</si>
  <si>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</si>
  <si>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</si>
  <si>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</si>
  <si>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</si>
  <si>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</si>
  <si>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</si>
  <si>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</si>
  <si>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</si>
  <si>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</si>
  <si>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</si>
  <si>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</si>
  <si>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</si>
  <si>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</si>
  <si>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</si>
  <si>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</si>
  <si>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</si>
  <si>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</si>
  <si>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</si>
  <si>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</si>
  <si>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</si>
  <si>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</si>
  <si>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</si>
  <si>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</si>
  <si>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</si>
  <si>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</si>
  <si>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</si>
  <si>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</si>
  <si>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</si>
  <si>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</si>
  <si>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</si>
  <si>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</si>
  <si>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</si>
  <si>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</si>
  <si>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</si>
  <si>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</si>
  <si>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</si>
  <si>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</si>
  <si>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</si>
  <si>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</si>
  <si>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</si>
  <si>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</si>
  <si>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</si>
  <si>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</si>
  <si>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</si>
  <si>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</si>
  <si>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</si>
  <si>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</si>
  <si>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</si>
  <si>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</si>
  <si>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</si>
  <si>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</si>
  <si>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</si>
  <si>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</si>
  <si>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</si>
  <si>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</si>
  <si>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</si>
  <si>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</si>
  <si>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</si>
  <si>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</si>
  <si>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</si>
  <si>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</si>
  <si>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</si>
  <si>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</si>
  <si>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</si>
  <si>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</si>
  <si>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</si>
  <si>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</si>
  <si>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</si>
  <si>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</si>
  <si>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</si>
  <si>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</si>
  <si>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</si>
  <si>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</si>
  <si>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</si>
  <si>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</si>
  <si>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</si>
  <si>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</si>
  <si>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</si>
  <si>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</si>
  <si>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</si>
  <si>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</si>
  <si>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</si>
  <si>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</si>
  <si>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</si>
  <si>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</si>
  <si>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</si>
  <si>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</si>
  <si>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</si>
  <si>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</si>
  <si>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</si>
  <si>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</si>
  <si>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</si>
  <si>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</si>
  <si>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</si>
  <si>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</si>
  <si>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</si>
  <si>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</si>
  <si>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</si>
  <si>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</si>
  <si>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</si>
  <si>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</si>
  <si>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</si>
  <si>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</si>
  <si>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</si>
  <si>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</si>
  <si>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</si>
  <si>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</si>
  <si>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</si>
  <si>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</si>
  <si>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</si>
  <si>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</si>
  <si>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</si>
  <si>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</si>
  <si>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</si>
  <si>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</si>
  <si>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</si>
  <si>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</si>
  <si>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</si>
  <si>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</si>
  <si>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</si>
  <si>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</si>
  <si>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</si>
  <si>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</si>
  <si>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</si>
  <si>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</si>
  <si>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</si>
  <si>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</si>
  <si>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</si>
  <si>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</si>
  <si>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</si>
  <si>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</si>
  <si>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</si>
  <si>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</si>
  <si>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</si>
  <si>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</si>
  <si>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</si>
  <si>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</si>
  <si>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</si>
  <si>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</si>
  <si>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</si>
  <si>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</si>
  <si>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</si>
  <si>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</si>
  <si>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</si>
  <si>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</si>
  <si>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</si>
  <si>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</si>
  <si>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</si>
  <si>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</si>
  <si>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</si>
  <si>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</si>
  <si>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</si>
  <si>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</si>
  <si>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</si>
  <si>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</si>
  <si>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</si>
  <si>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</si>
  <si>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</si>
  <si>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</si>
  <si>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</si>
  <si>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</si>
  <si>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</si>
  <si>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</si>
  <si>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</si>
  <si>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</si>
  <si>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</si>
  <si>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</si>
  <si>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</si>
  <si>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</si>
  <si>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</si>
  <si>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</si>
  <si>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</si>
  <si>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</si>
  <si>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</si>
  <si>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</si>
  <si>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</si>
  <si>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</si>
  <si>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</si>
  <si>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</si>
  <si>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</si>
  <si>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</si>
  <si>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</si>
  <si>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</si>
  <si>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</si>
  <si>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</si>
  <si>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</si>
  <si>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</si>
  <si>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</si>
  <si>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</si>
  <si>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</si>
  <si>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</si>
  <si>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</si>
  <si>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</si>
  <si>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</si>
  <si>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</si>
  <si>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</si>
  <si>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</si>
  <si>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</si>
  <si>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</si>
  <si>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</si>
  <si>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</si>
  <si>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</si>
  <si>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</si>
  <si>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</si>
  <si>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</si>
  <si>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</si>
  <si>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</si>
  <si>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</si>
  <si>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</si>
  <si>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</si>
  <si>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</si>
  <si>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</si>
  <si>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</si>
  <si>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</si>
  <si>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</si>
  <si>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</si>
  <si>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</si>
  <si>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</si>
  <si>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</si>
  <si>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</si>
  <si>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</si>
  <si>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</si>
  <si>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</si>
  <si>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</si>
  <si>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</si>
  <si>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</si>
  <si>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</si>
  <si>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</si>
  <si>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</si>
  <si>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</si>
  <si>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</si>
  <si>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</si>
  <si>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</si>
  <si>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</si>
  <si>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</si>
  <si>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</si>
  <si>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</si>
  <si>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</si>
  <si>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</si>
  <si>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</si>
  <si>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</si>
  <si>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</si>
  <si>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</si>
  <si>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</si>
  <si>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</si>
  <si>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</si>
  <si>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</si>
  <si>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</si>
  <si>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</si>
  <si>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</si>
  <si>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</si>
  <si>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</si>
  <si>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</si>
  <si>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</si>
  <si>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</si>
  <si>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</si>
  <si>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</si>
  <si>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</si>
  <si>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</si>
  <si>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</si>
  <si>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</si>
  <si>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</si>
  <si>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</si>
  <si>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</si>
  <si>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</si>
  <si>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</si>
  <si>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</si>
  <si>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</si>
  <si>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</si>
  <si>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</si>
  <si>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</si>
  <si>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</si>
  <si>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</si>
  <si>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</si>
  <si>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</si>
  <si>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</si>
  <si>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</si>
  <si>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</si>
  <si>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</si>
  <si>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</si>
  <si>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</si>
  <si>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</si>
  <si>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</si>
  <si>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</si>
  <si>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</si>
  <si>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</si>
  <si>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</si>
  <si>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</si>
  <si>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</si>
  <si>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</si>
  <si>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</si>
  <si>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</si>
  <si>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</si>
  <si>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</si>
  <si>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</si>
  <si>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</si>
  <si>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</si>
  <si>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</si>
  <si>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</si>
  <si>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</si>
  <si>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</si>
  <si>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</si>
  <si>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</si>
  <si>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</si>
  <si>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</si>
  <si>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</si>
  <si>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</si>
  <si>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</si>
  <si>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</si>
  <si>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</si>
  <si>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</si>
  <si>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</si>
  <si>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</si>
  <si>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</si>
  <si>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</si>
  <si>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</si>
  <si>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</si>
  <si>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</si>
  <si>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</si>
  <si>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</si>
  <si>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</si>
  <si>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</si>
  <si>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</si>
  <si>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</si>
  <si>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</si>
  <si>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</si>
  <si>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</si>
  <si>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</si>
  <si>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</si>
  <si>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</si>
  <si>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</si>
  <si>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</si>
  <si>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</si>
  <si>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</si>
  <si>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</si>
  <si>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</si>
  <si>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</si>
  <si>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</si>
  <si>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</si>
  <si>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</si>
  <si>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</si>
  <si>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</si>
  <si>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</si>
  <si>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</si>
  <si>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</si>
  <si>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</si>
  <si>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</si>
  <si>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</si>
  <si>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</si>
  <si>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</si>
  <si>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</si>
  <si>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</si>
  <si>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</si>
  <si>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</si>
  <si>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</si>
  <si>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</si>
  <si>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</si>
  <si>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</si>
  <si>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</si>
  <si>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</si>
  <si>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</si>
  <si>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</si>
  <si>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</si>
  <si>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</si>
  <si>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</si>
  <si>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</si>
  <si>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</si>
  <si>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</si>
  <si>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</si>
  <si>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</si>
  <si>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</si>
  <si>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</si>
  <si>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</si>
  <si>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</si>
  <si>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</si>
  <si>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</si>
  <si>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</si>
  <si>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</si>
  <si>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</si>
  <si>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</si>
  <si>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</si>
  <si>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</si>
  <si>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</si>
  <si>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</si>
  <si>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</si>
  <si>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</si>
  <si>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</si>
  <si>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</si>
  <si>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</si>
  <si>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</si>
  <si>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</si>
  <si>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</si>
  <si>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</si>
  <si>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</si>
  <si>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</si>
  <si>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</si>
  <si>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</si>
  <si>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</si>
  <si>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</si>
  <si>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</si>
  <si>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</si>
  <si>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</si>
  <si>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</si>
  <si>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</si>
  <si>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</si>
  <si>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</si>
  <si>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</si>
  <si>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</si>
  <si>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</si>
  <si>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</si>
  <si>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</si>
  <si>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</si>
  <si>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</si>
  <si>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</si>
  <si>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</si>
  <si>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</si>
  <si>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</si>
  <si>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</si>
  <si>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</si>
  <si>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</si>
  <si>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</si>
  <si>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</si>
  <si>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</si>
  <si>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</si>
  <si>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</si>
  <si>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</si>
  <si>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</si>
  <si>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</si>
  <si>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</si>
  <si>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</si>
  <si>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</si>
  <si>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</si>
  <si>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</si>
  <si>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</si>
  <si>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</si>
  <si>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</si>
  <si>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</si>
  <si>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</si>
  <si>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</si>
  <si>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</si>
  <si>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</si>
  <si>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</si>
  <si>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</si>
  <si>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</si>
  <si>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</si>
  <si>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</si>
  <si>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</si>
  <si>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</si>
  <si>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</si>
  <si>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</si>
  <si>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</si>
  <si>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</si>
  <si>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</si>
  <si>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</si>
  <si>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</si>
  <si>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</si>
  <si>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</si>
  <si>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</si>
  <si>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</si>
  <si>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</si>
  <si>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</si>
  <si>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</si>
  <si>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</si>
  <si>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</si>
  <si>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</si>
  <si>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</si>
  <si>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</si>
  <si>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</si>
  <si>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</si>
  <si>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</si>
  <si>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</si>
  <si>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</si>
  <si>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</si>
  <si>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</si>
  <si>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</si>
  <si>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</si>
  <si>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</si>
  <si>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</si>
  <si>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</si>
  <si>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</si>
  <si>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</si>
  <si>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</si>
  <si>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</si>
  <si>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</si>
  <si>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</si>
  <si>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</si>
  <si>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</si>
  <si>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</si>
  <si>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</si>
  <si>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</si>
  <si>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</si>
  <si>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</si>
  <si>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</si>
  <si>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</si>
  <si>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</si>
  <si>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</si>
  <si>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</si>
  <si>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</si>
  <si>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</si>
  <si>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</si>
  <si>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</si>
  <si>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</si>
  <si>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</si>
  <si>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</si>
  <si>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</si>
  <si>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</si>
  <si>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</si>
  <si>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</si>
  <si>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</si>
  <si>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</si>
  <si>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</si>
  <si>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</si>
  <si>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</si>
  <si>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</si>
  <si>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</si>
  <si>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</si>
  <si>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</si>
  <si>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</si>
  <si>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</si>
  <si>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</si>
  <si>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</si>
  <si>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</si>
  <si>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</si>
  <si>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</si>
  <si>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</si>
  <si>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</si>
  <si>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</si>
  <si>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</si>
  <si>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</si>
  <si>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</si>
  <si>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</si>
  <si>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</si>
  <si>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</si>
  <si>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</si>
  <si>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</si>
  <si>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</si>
  <si>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</si>
  <si>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</si>
  <si>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</si>
  <si>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</si>
  <si>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</si>
  <si>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</si>
  <si>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</si>
  <si>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</si>
  <si>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</si>
  <si>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</si>
  <si>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</si>
  <si>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</si>
  <si>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</si>
  <si>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</si>
  <si>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</si>
  <si>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</si>
  <si>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</si>
  <si>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</si>
  <si>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</si>
  <si>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</si>
  <si>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</si>
  <si>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</si>
  <si>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</si>
  <si>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</si>
  <si>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</si>
  <si>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</si>
  <si>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</si>
  <si>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</si>
  <si>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</si>
  <si>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</si>
  <si>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</si>
  <si>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</si>
  <si>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</si>
  <si>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</si>
  <si>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</si>
  <si>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</si>
  <si>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</si>
  <si>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</si>
  <si>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</si>
  <si>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</si>
  <si>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</si>
  <si>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</si>
  <si>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</si>
  <si>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</si>
  <si>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</si>
  <si>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</si>
  <si>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</si>
  <si>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</si>
  <si>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</si>
  <si>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</si>
  <si>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</si>
  <si>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</si>
  <si>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</si>
  <si>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</si>
  <si>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</si>
  <si>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</si>
  <si>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</si>
  <si>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</si>
  <si>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</si>
  <si>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</si>
  <si>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</si>
  <si>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</si>
  <si>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</si>
  <si>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</si>
  <si>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</si>
  <si>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</si>
  <si>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</si>
  <si>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</si>
  <si>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</si>
  <si>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</si>
  <si>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</si>
  <si>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</si>
  <si>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</si>
  <si>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</si>
  <si>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</si>
  <si>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</si>
  <si>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</si>
  <si>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</si>
  <si>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</si>
  <si>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</si>
  <si>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</si>
  <si>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</si>
  <si>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</si>
  <si>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</si>
  <si>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</si>
  <si>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</si>
  <si>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</si>
  <si>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</si>
  <si>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</si>
  <si>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</si>
  <si>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</si>
  <si>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</si>
  <si>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</si>
  <si>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</si>
  <si>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</si>
  <si>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</si>
  <si>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</si>
  <si>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</si>
  <si>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</si>
  <si>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</si>
  <si>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</si>
  <si>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</si>
  <si>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</si>
  <si>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</si>
  <si>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</si>
  <si>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</si>
  <si>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</si>
  <si>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</si>
  <si>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</si>
  <si>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</si>
  <si>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</si>
  <si>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</si>
  <si>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</si>
  <si>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</si>
  <si>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</si>
  <si>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</si>
  <si>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</si>
  <si>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</si>
  <si>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</si>
  <si>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</si>
  <si>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</si>
  <si>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</si>
  <si>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</si>
  <si>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</si>
  <si>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</si>
  <si>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</si>
  <si>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</si>
  <si>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</si>
  <si>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</si>
  <si>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</si>
  <si>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</si>
  <si>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</si>
  <si>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</si>
  <si>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</si>
  <si>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</si>
  <si>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</si>
  <si>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</si>
  <si>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</si>
  <si>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</si>
  <si>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</si>
  <si>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</si>
  <si>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</si>
  <si>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</si>
  <si>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</si>
  <si>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</si>
  <si>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</si>
  <si>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</si>
  <si>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</si>
  <si>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</si>
  <si>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</si>
  <si>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</si>
  <si>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</si>
  <si>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</si>
  <si>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</si>
  <si>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</si>
  <si>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</si>
  <si>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</si>
  <si>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</si>
  <si>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</si>
  <si>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</si>
  <si>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</si>
  <si>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</si>
  <si>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</si>
  <si>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</si>
  <si>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</si>
  <si>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</si>
  <si>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</si>
  <si>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</si>
  <si>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</si>
  <si>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</si>
  <si>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</si>
  <si>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</si>
  <si>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</si>
  <si>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</si>
  <si>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</si>
  <si>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</si>
  <si>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</si>
  <si>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</si>
  <si>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</si>
  <si>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</si>
  <si>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</si>
  <si>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</si>
  <si>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</si>
  <si>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</si>
  <si>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</si>
  <si>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</si>
  <si>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</si>
  <si>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</si>
  <si>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</si>
  <si>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</si>
  <si>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</si>
  <si>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</si>
  <si>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</si>
  <si>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</si>
  <si>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</si>
  <si>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</si>
  <si>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</si>
  <si>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</si>
  <si>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</si>
  <si>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</si>
  <si>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</si>
  <si>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</si>
  <si>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</si>
  <si>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</si>
  <si>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</si>
  <si>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</si>
  <si>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</si>
  <si>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</si>
  <si>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</si>
  <si>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</si>
  <si>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</si>
  <si>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</si>
  <si>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</si>
  <si>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</si>
  <si>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</si>
  <si>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</si>
  <si>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</si>
  <si>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</si>
  <si>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</si>
  <si>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</si>
  <si>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</si>
  <si>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</si>
  <si>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</si>
  <si>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</si>
  <si>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</si>
  <si>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</si>
  <si>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</si>
  <si>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</si>
  <si>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</si>
  <si>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</si>
  <si>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</si>
  <si>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</si>
  <si>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</si>
  <si>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</si>
  <si>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</si>
  <si>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</si>
  <si>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</si>
  <si>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</si>
  <si>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</si>
  <si>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</si>
  <si>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</si>
  <si>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</si>
  <si>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</si>
  <si>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</si>
  <si>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</si>
  <si>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</si>
  <si>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</si>
  <si>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</si>
  <si>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</si>
  <si>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</si>
  <si>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</si>
  <si>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</si>
  <si>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</si>
  <si>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</si>
  <si>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</si>
  <si>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</si>
  <si>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</si>
  <si>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</si>
  <si>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</si>
  <si>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</si>
  <si>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</si>
  <si>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</si>
  <si>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</si>
  <si>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</si>
  <si>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</si>
  <si>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</si>
  <si>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</si>
  <si>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</si>
  <si>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</si>
  <si>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</si>
  <si>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</si>
  <si>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</si>
  <si>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</si>
  <si>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</si>
  <si>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</si>
  <si>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</si>
  <si>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</si>
  <si>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</si>
  <si>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</si>
  <si>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</si>
  <si>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</si>
  <si>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</si>
  <si>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</si>
  <si>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</si>
  <si>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</si>
  <si>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</si>
  <si>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</si>
  <si>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</si>
  <si>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</si>
  <si>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</si>
  <si>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</si>
  <si>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</si>
  <si>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</si>
  <si>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</si>
  <si>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</si>
  <si>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</si>
  <si>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</si>
  <si>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</si>
  <si>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</si>
  <si>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</si>
  <si>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</si>
  <si>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</si>
  <si>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</si>
  <si>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</si>
  <si>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</si>
  <si>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</si>
  <si>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</si>
  <si>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</si>
  <si>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</si>
  <si>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</si>
  <si>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</si>
  <si>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</si>
  <si>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</si>
  <si>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</si>
  <si>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</si>
  <si>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</si>
  <si>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</si>
  <si>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</si>
  <si>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</si>
  <si>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</si>
  <si>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</si>
  <si>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</si>
  <si>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</si>
  <si>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</si>
  <si>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</si>
  <si>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</si>
  <si>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</si>
  <si>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</si>
  <si>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</si>
  <si>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</si>
  <si>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</si>
  <si>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</si>
  <si>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</si>
  <si>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</si>
  <si>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</si>
  <si>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</si>
  <si>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</si>
  <si>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</si>
  <si>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</si>
  <si>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</si>
  <si>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</si>
  <si>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</si>
  <si>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</si>
  <si>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</si>
  <si>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</si>
  <si>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</si>
  <si>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</si>
  <si>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</si>
  <si>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</si>
  <si>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</si>
  <si>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</si>
  <si>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</si>
  <si>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</si>
  <si>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</si>
  <si>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</si>
  <si>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</si>
  <si>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</si>
  <si>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</si>
  <si>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</si>
  <si>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</si>
  <si>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</si>
  <si>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</si>
  <si>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</si>
  <si>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</si>
  <si>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</si>
  <si>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</si>
  <si>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</si>
  <si>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</si>
  <si>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</si>
  <si>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</si>
  <si>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</si>
  <si>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</si>
  <si>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</si>
  <si>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</si>
  <si>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</si>
  <si>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</si>
  <si>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</si>
  <si>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</si>
  <si>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</si>
  <si>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</si>
  <si>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</si>
  <si>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</si>
  <si>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</si>
  <si>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</si>
  <si>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</si>
  <si>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</si>
  <si>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</si>
  <si>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</si>
  <si>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</si>
  <si>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</si>
  <si>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</si>
  <si>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</si>
  <si>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</si>
  <si>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</si>
  <si>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</si>
  <si>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</si>
  <si>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</si>
  <si>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</si>
  <si>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</si>
  <si>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</si>
  <si>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</si>
  <si>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</si>
  <si>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</si>
  <si>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</si>
  <si>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</si>
  <si>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</si>
  <si>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</si>
  <si>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</si>
  <si>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</si>
  <si>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</si>
  <si>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</si>
  <si>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</si>
  <si>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</si>
  <si>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</si>
  <si>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</si>
  <si>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</si>
  <si>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</si>
  <si>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</si>
  <si>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</si>
  <si>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</si>
  <si>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</si>
  <si>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</si>
  <si>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</si>
  <si>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</si>
  <si>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</si>
  <si>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</si>
  <si>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</si>
  <si>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</si>
  <si>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</si>
  <si>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</si>
  <si>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</si>
  <si>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</si>
  <si>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</si>
  <si>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</si>
  <si>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</si>
  <si>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</si>
  <si>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</si>
  <si>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</si>
  <si>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</si>
  <si>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</si>
  <si>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</si>
  <si>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</si>
  <si>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</si>
  <si>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</si>
  <si>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</si>
  <si>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</si>
  <si>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</si>
  <si>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</si>
  <si>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</si>
  <si>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</si>
  <si>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</si>
  <si>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</si>
  <si>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</si>
  <si>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</si>
  <si>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</si>
  <si>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</si>
  <si>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</si>
  <si>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</si>
  <si>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</si>
  <si>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</si>
  <si>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</si>
  <si>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</si>
  <si>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</si>
  <si>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</si>
  <si>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</si>
  <si>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</si>
  <si>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</si>
  <si>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</si>
  <si>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</si>
  <si>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</si>
  <si>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</si>
  <si>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</si>
  <si>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</si>
  <si>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</si>
  <si>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</si>
  <si>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</si>
  <si>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</si>
  <si>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</si>
  <si>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</si>
  <si>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</si>
  <si>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</si>
  <si>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</si>
  <si>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</si>
  <si>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</si>
  <si>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</si>
  <si>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</si>
  <si>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</si>
  <si>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</si>
  <si>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</si>
  <si>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</si>
  <si>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</si>
  <si>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</si>
  <si>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</si>
  <si>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</si>
  <si>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</si>
  <si>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</si>
  <si>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</si>
  <si>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</si>
  <si>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</si>
  <si>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</si>
  <si>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</si>
  <si>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</si>
  <si>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</si>
  <si>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</si>
  <si>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</si>
  <si>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</si>
  <si>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</si>
  <si>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</si>
  <si>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</si>
  <si>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</si>
  <si>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</si>
  <si>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</si>
  <si>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</si>
  <si>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</si>
  <si>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</si>
  <si>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</si>
  <si>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</si>
  <si>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</si>
  <si>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</si>
  <si>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</si>
  <si>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</si>
  <si>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</si>
  <si>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</si>
  <si>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</si>
  <si>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</si>
  <si>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</si>
  <si>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</si>
  <si>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</si>
  <si>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</si>
  <si>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</si>
  <si>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</si>
  <si>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</si>
  <si>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</si>
  <si>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</si>
  <si>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</si>
  <si>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</si>
  <si>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</si>
  <si>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</si>
  <si>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</si>
  <si>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</si>
  <si>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</si>
  <si>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</si>
  <si>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</si>
  <si>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</si>
  <si>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</si>
  <si>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</si>
  <si>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</si>
  <si>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</si>
  <si>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</si>
  <si>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</si>
  <si>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</si>
  <si>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</si>
  <si>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</si>
  <si>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</si>
  <si>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</si>
  <si>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</si>
  <si>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</si>
  <si>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</si>
  <si>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</si>
  <si>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</si>
  <si>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</si>
  <si>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</si>
  <si>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</si>
  <si>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</si>
  <si>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</si>
  <si>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</si>
  <si>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</si>
  <si>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</si>
  <si>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</si>
  <si>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</si>
  <si>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</si>
  <si>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</si>
  <si>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</si>
  <si>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</si>
  <si>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</si>
  <si>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</si>
  <si>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</si>
  <si>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</si>
  <si>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</si>
  <si>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</si>
  <si>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</si>
  <si>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</si>
  <si>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</si>
  <si>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</si>
  <si>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</si>
  <si>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</si>
  <si>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</si>
  <si>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</si>
  <si>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</si>
  <si>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</si>
  <si>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</si>
  <si>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</si>
  <si>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</si>
  <si>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</si>
  <si>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</si>
  <si>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</si>
  <si>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</si>
  <si>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</si>
  <si>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</si>
  <si>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</si>
  <si>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</si>
  <si>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</si>
  <si>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</si>
  <si>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</si>
  <si>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</si>
  <si>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</si>
  <si>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</si>
  <si>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</si>
  <si>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</si>
  <si>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</si>
  <si>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</si>
  <si>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</si>
  <si>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</si>
  <si>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</si>
  <si>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</si>
  <si>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</si>
  <si>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</si>
  <si>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</si>
  <si>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</si>
  <si>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</si>
  <si>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</si>
  <si>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</si>
  <si>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</si>
  <si>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</si>
  <si>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</si>
  <si>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</si>
  <si>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</si>
  <si>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</si>
  <si>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</si>
  <si>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</si>
  <si>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</si>
  <si>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</si>
  <si>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</si>
  <si>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</si>
  <si>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</si>
  <si>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</si>
  <si>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</si>
  <si>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</si>
  <si>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</si>
  <si>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</si>
  <si>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</si>
  <si>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</si>
  <si>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</si>
  <si>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</si>
  <si>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</si>
  <si>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</si>
  <si>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</si>
  <si>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</si>
  <si>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</si>
  <si>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</si>
  <si>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</si>
  <si>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</si>
  <si>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</si>
  <si>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</si>
  <si>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</si>
  <si>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</si>
  <si>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</si>
  <si>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</si>
  <si>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</si>
  <si>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</si>
  <si>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</si>
  <si>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</si>
  <si>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</si>
  <si>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</si>
  <si>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</si>
  <si>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</si>
  <si>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</si>
  <si>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</si>
  <si>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</si>
  <si>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</si>
  <si>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</si>
  <si>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</si>
  <si>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</si>
  <si>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</si>
  <si>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</si>
  <si>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</si>
  <si>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</si>
  <si>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</si>
  <si>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</si>
  <si>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</si>
  <si>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</si>
  <si>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</si>
  <si>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</si>
  <si>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</si>
  <si>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</si>
  <si>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</si>
  <si>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</si>
  <si>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</si>
  <si>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</si>
  <si>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</si>
  <si>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</si>
  <si>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</si>
  <si>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</si>
  <si>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</si>
  <si>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</si>
  <si>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</si>
  <si>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</si>
  <si>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</si>
  <si>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</si>
  <si>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</si>
  <si>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</si>
  <si>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</si>
  <si>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</si>
  <si>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</si>
  <si>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</si>
  <si>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</si>
  <si>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</si>
  <si>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</si>
  <si>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</si>
  <si>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</si>
  <si>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</si>
  <si>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</si>
  <si>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</si>
  <si>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</si>
  <si>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</si>
  <si>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</si>
  <si>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</si>
  <si>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</si>
  <si>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</si>
  <si>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</si>
  <si>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</si>
  <si>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</si>
  <si>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</si>
  <si>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</si>
  <si>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</si>
  <si>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</si>
  <si>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</si>
  <si>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</si>
  <si>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</si>
  <si>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</si>
  <si>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</si>
  <si>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</si>
  <si>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</si>
  <si>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</si>
  <si>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</si>
  <si>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</si>
  <si>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</si>
  <si>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</si>
  <si>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</si>
  <si>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</si>
  <si>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</si>
  <si>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</si>
  <si>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</si>
  <si>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</si>
  <si>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</si>
  <si>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</si>
  <si>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</si>
  <si>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</si>
  <si>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</si>
  <si>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</si>
  <si>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</si>
  <si>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</si>
  <si>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</si>
  <si>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</si>
  <si>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</si>
  <si>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</si>
  <si>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</si>
  <si>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</si>
  <si>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</si>
  <si>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</si>
  <si>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</si>
  <si>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</si>
  <si>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</si>
  <si>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</si>
  <si>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</si>
  <si>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</si>
  <si>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</si>
  <si>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</si>
  <si>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</si>
  <si>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</si>
  <si>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</si>
  <si>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</si>
  <si>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</si>
  <si>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</si>
  <si>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</si>
  <si>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</si>
  <si>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</si>
  <si>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</si>
  <si>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</si>
  <si>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</si>
  <si>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</si>
  <si>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</si>
  <si>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</si>
  <si>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</si>
  <si>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</si>
  <si>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</si>
  <si>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</si>
  <si>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</si>
  <si>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</si>
  <si>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</si>
  <si>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</si>
  <si>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</si>
  <si>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</si>
  <si>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</si>
  <si>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</si>
  <si>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</si>
  <si>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</si>
  <si>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</si>
  <si>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</si>
  <si>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</si>
  <si>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</si>
  <si>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</si>
  <si>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</si>
  <si>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</si>
  <si>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</si>
  <si>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</si>
  <si>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</si>
  <si>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</si>
  <si>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</si>
  <si>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</si>
  <si>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</si>
  <si>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</si>
  <si>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</si>
  <si>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</si>
  <si>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</si>
  <si>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</si>
  <si>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</si>
  <si>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</si>
  <si>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</si>
  <si>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</si>
  <si>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</si>
  <si>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</si>
  <si>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</si>
  <si>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</si>
  <si>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</si>
  <si>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</si>
  <si>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</si>
  <si>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</si>
  <si>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</si>
  <si>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</si>
  <si>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</si>
  <si>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</si>
  <si>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</si>
  <si>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</si>
  <si>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</si>
  <si>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</si>
  <si>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</si>
  <si>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</si>
  <si>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</si>
  <si>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</si>
  <si>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</si>
  <si>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</si>
  <si>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</si>
  <si>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</si>
  <si>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</si>
  <si>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</si>
  <si>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</si>
  <si>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</si>
  <si>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</si>
  <si>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</si>
  <si>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</si>
  <si>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</si>
  <si>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</si>
  <si>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</si>
  <si>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</si>
  <si>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</si>
  <si>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</si>
  <si>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</si>
  <si>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</si>
  <si>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</si>
  <si>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</si>
  <si>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</si>
  <si>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</si>
  <si>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</si>
  <si>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</si>
  <si>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</si>
  <si>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</si>
  <si>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</si>
  <si>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</si>
  <si>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</si>
  <si>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</si>
  <si>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</si>
  <si>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</si>
  <si>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</si>
  <si>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</si>
  <si>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</si>
  <si>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</si>
  <si>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</si>
  <si>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</si>
  <si>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</si>
  <si>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</si>
  <si>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</si>
  <si>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</si>
  <si>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</si>
  <si>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</si>
  <si>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</si>
  <si>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</si>
  <si>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</si>
  <si>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</si>
  <si>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</si>
  <si>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</si>
  <si>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</si>
  <si>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</si>
  <si>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</si>
  <si>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</si>
  <si>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</si>
  <si>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</si>
  <si>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</si>
  <si>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</si>
  <si>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</si>
  <si>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</si>
  <si>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</si>
  <si>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</si>
  <si>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</si>
  <si>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</si>
  <si>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</si>
  <si>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</si>
  <si>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</si>
  <si>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</si>
  <si>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</si>
  <si>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</si>
  <si>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</si>
  <si>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</si>
  <si>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</si>
  <si>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</si>
  <si>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</si>
  <si>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</si>
  <si>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</si>
  <si>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</si>
  <si>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</si>
  <si>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</si>
  <si>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</si>
  <si>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</si>
  <si>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</si>
  <si>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</si>
  <si>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</si>
  <si>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</si>
  <si>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</si>
  <si>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</si>
  <si>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</si>
  <si>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</si>
  <si>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</si>
  <si>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</si>
  <si>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</si>
  <si>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</si>
  <si>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</si>
  <si>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</si>
  <si>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</si>
  <si>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</si>
  <si>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</si>
  <si>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</si>
  <si>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</si>
  <si>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</si>
  <si>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</si>
  <si>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</si>
  <si>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</si>
  <si>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</si>
  <si>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</si>
  <si>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</si>
  <si>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</si>
  <si>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</si>
  <si>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</si>
  <si>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</si>
  <si>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</si>
  <si>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</si>
  <si>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</si>
  <si>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</si>
  <si>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</si>
  <si>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</si>
  <si>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</si>
  <si>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</si>
  <si>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</si>
  <si>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</si>
  <si>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</si>
  <si>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</si>
  <si>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</si>
  <si>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</si>
  <si>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</si>
  <si>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</si>
  <si>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</si>
  <si>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</si>
  <si>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</si>
  <si>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</si>
  <si>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</si>
  <si>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</si>
  <si>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</si>
  <si>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</si>
  <si>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</si>
  <si>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</si>
  <si>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</si>
  <si>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</si>
  <si>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</si>
  <si>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</si>
  <si>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</si>
  <si>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</si>
  <si>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</si>
  <si>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</si>
  <si>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</si>
  <si>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</si>
  <si>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</si>
  <si>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</si>
  <si>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</si>
  <si>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</si>
  <si>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</si>
  <si>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</si>
  <si>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</si>
  <si>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</si>
  <si>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</si>
  <si>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</si>
  <si>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</si>
  <si>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</si>
  <si>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</si>
  <si>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</si>
  <si>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</si>
  <si>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</si>
  <si>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</si>
  <si>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</si>
  <si>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</si>
  <si>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</si>
  <si>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</si>
  <si>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</si>
  <si>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</si>
  <si>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</si>
  <si>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</si>
  <si>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</si>
  <si>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</si>
  <si>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</si>
  <si>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</si>
  <si>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</si>
  <si>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</si>
  <si>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</si>
  <si>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</si>
  <si>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</si>
  <si>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</si>
  <si>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</si>
  <si>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</si>
  <si>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</si>
  <si>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</si>
  <si>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</si>
  <si>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</si>
  <si>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</si>
  <si>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</si>
  <si>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</si>
  <si>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</si>
  <si>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</si>
  <si>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</si>
  <si>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</si>
  <si>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</si>
  <si>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</si>
  <si>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</si>
  <si>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</si>
  <si>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</si>
  <si>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</si>
  <si>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</si>
  <si>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</si>
  <si>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</si>
  <si>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</si>
  <si>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</si>
  <si>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</si>
  <si>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</si>
  <si>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</si>
  <si>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</si>
  <si>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</si>
  <si>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</si>
  <si>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</si>
  <si>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</si>
  <si>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</si>
  <si>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</si>
  <si>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</si>
  <si>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</si>
  <si>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</si>
  <si>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</si>
  <si>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</si>
  <si>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</si>
  <si>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</si>
  <si>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</si>
  <si>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</si>
  <si>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</si>
  <si>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</si>
  <si>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</si>
  <si>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</si>
  <si>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</si>
  <si>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</si>
  <si>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</si>
  <si>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</si>
  <si>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</si>
  <si>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</si>
  <si>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</si>
  <si>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</si>
  <si>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</si>
  <si>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</si>
  <si>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</si>
  <si>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</si>
  <si>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</si>
  <si>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</si>
  <si>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</si>
  <si>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</si>
  <si>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</si>
  <si>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</si>
  <si>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</si>
  <si>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</si>
  <si>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</si>
  <si>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</si>
  <si>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</si>
  <si>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</si>
  <si>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</si>
  <si>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</si>
  <si>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</si>
  <si>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</si>
  <si>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</si>
  <si>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</si>
  <si>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</si>
  <si>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</si>
  <si>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</si>
  <si>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</si>
  <si>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</si>
  <si>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</si>
  <si>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</si>
  <si>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</si>
  <si>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</si>
  <si>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</si>
  <si>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</si>
  <si>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</si>
  <si>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</si>
  <si>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</si>
  <si>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</si>
  <si>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</si>
  <si>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</si>
  <si>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</si>
  <si>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</si>
  <si>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</si>
  <si>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</si>
  <si>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</si>
  <si>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</si>
  <si>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</si>
  <si>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</si>
  <si>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</si>
  <si>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</si>
  <si>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</si>
  <si>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</si>
  <si>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</si>
  <si>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</si>
  <si>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</si>
  <si>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</si>
  <si>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</si>
  <si>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</si>
  <si>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</si>
  <si>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</si>
  <si>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</si>
  <si>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</si>
  <si>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</si>
  <si>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</si>
  <si>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</si>
  <si>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</si>
  <si>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</si>
  <si>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</si>
  <si>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</si>
  <si>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</si>
  <si>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</si>
  <si>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</si>
  <si>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</si>
  <si>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</si>
  <si>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</si>
  <si>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</si>
  <si>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</si>
  <si>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</si>
  <si>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</si>
  <si>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</si>
  <si>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</si>
  <si>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</si>
  <si>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</si>
  <si>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</si>
  <si>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</si>
  <si>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</si>
  <si>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</si>
  <si>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</si>
  <si>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</si>
  <si>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</si>
  <si>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</si>
  <si>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</si>
  <si>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</si>
  <si>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</si>
  <si>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</si>
  <si>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</si>
  <si>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</si>
  <si>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</si>
  <si>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</si>
  <si>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</si>
  <si>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</si>
  <si>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</si>
  <si>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</si>
  <si>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</si>
  <si>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</si>
  <si>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</si>
  <si>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</si>
  <si>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</si>
  <si>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</si>
  <si>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</si>
  <si>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</si>
  <si>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</si>
  <si>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</si>
  <si>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</si>
  <si>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</si>
  <si>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</si>
  <si>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</si>
  <si>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</si>
  <si>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</si>
  <si>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</si>
  <si>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</si>
  <si>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</si>
  <si>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</si>
  <si>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</si>
  <si>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</si>
  <si>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</si>
  <si>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</si>
  <si>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</si>
  <si>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</si>
  <si>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</si>
  <si>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</si>
  <si>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</si>
  <si>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</si>
  <si>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</si>
  <si>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</si>
  <si>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</si>
  <si>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</si>
  <si>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</si>
  <si>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</si>
  <si>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</si>
  <si>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</si>
  <si>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</si>
  <si>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</si>
  <si>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</si>
  <si>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</si>
  <si>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</si>
  <si>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</si>
  <si>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</si>
  <si>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</si>
  <si>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</si>
  <si>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</si>
  <si>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</si>
  <si>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</si>
  <si>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</si>
  <si>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</si>
  <si>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</si>
  <si>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</si>
  <si>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</si>
  <si>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</si>
  <si>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</si>
  <si>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</si>
  <si>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</si>
  <si>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</si>
  <si>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</si>
  <si>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</si>
  <si>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</si>
  <si>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</si>
  <si>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</si>
  <si>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</si>
  <si>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</si>
  <si>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</si>
  <si>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</si>
  <si>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</si>
  <si>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</si>
  <si>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</si>
  <si>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</si>
  <si>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</si>
  <si>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</si>
  <si>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</si>
  <si>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</si>
  <si>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</si>
  <si>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</si>
  <si>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</si>
  <si>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</si>
  <si>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</si>
  <si>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</si>
  <si>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</si>
  <si>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</si>
  <si>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</si>
  <si>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</si>
  <si>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</si>
  <si>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</si>
  <si>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</si>
  <si>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</si>
  <si>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</si>
  <si>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</si>
  <si>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</si>
  <si>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</si>
  <si>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</si>
  <si>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</si>
  <si>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</si>
  <si>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</si>
  <si>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</si>
  <si>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</si>
  <si>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</si>
  <si>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</si>
  <si>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</si>
  <si>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</si>
  <si>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</si>
  <si>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</si>
  <si>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</si>
  <si>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</si>
  <si>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</si>
  <si>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</si>
  <si>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</si>
  <si>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</si>
  <si>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</si>
  <si>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</si>
  <si>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</si>
  <si>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</si>
  <si>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</si>
  <si>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</si>
  <si>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</si>
  <si>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</si>
  <si>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</si>
  <si>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</si>
  <si>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</si>
  <si>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</si>
  <si>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</si>
  <si>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</si>
  <si>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</si>
  <si>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</si>
  <si>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</si>
  <si>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</si>
  <si>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</si>
  <si>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</si>
  <si>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</si>
  <si>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</si>
  <si>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</si>
  <si>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</si>
  <si>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</si>
  <si>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</si>
  <si>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</si>
  <si>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</si>
  <si>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</si>
  <si>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</si>
  <si>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</si>
  <si>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</si>
  <si>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</si>
  <si>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</si>
  <si>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</si>
  <si>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</si>
  <si>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</si>
  <si>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</si>
  <si>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</si>
  <si>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</si>
  <si>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</si>
  <si>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</si>
  <si>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</si>
  <si>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</si>
  <si>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</si>
  <si>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</si>
  <si>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</si>
  <si>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</si>
  <si>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</si>
  <si>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</si>
  <si>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</si>
  <si>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</si>
  <si>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</si>
  <si>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</si>
  <si>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</si>
  <si>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</si>
  <si>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</si>
  <si>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</si>
  <si>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</si>
  <si>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</si>
  <si>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</si>
  <si>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</si>
  <si>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</si>
  <si>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</si>
  <si>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</si>
  <si>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</si>
  <si>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</si>
  <si>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</si>
  <si>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</si>
  <si>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</si>
  <si>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</si>
  <si>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</si>
  <si>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</si>
  <si>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</si>
  <si>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</si>
  <si>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</si>
  <si>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</si>
  <si>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</si>
  <si>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</si>
  <si>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</si>
  <si>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</si>
  <si>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</si>
  <si>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</si>
  <si>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</si>
  <si>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</si>
  <si>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</si>
  <si>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</si>
  <si>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</si>
  <si>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</si>
  <si>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</si>
  <si>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</si>
  <si>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</si>
  <si>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</si>
  <si>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</si>
  <si>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</si>
  <si>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</si>
  <si>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</si>
  <si>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</si>
  <si>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</si>
  <si>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</si>
  <si>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</si>
  <si>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</si>
  <si>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</si>
  <si>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</si>
  <si>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</si>
  <si>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</si>
  <si>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</si>
  <si>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</si>
  <si>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</si>
  <si>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</si>
  <si>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</si>
  <si>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</si>
  <si>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</si>
  <si>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</si>
  <si>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</si>
  <si>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</si>
  <si>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</si>
  <si>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</si>
  <si>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</si>
  <si>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</si>
  <si>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</si>
  <si>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</si>
  <si>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</si>
  <si>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</si>
  <si>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</si>
  <si>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</si>
  <si>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</si>
  <si>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</si>
  <si>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</si>
  <si>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</si>
  <si>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</si>
  <si>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</si>
  <si>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</si>
  <si>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</si>
  <si>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</si>
  <si>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</si>
  <si>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</si>
  <si>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</si>
  <si>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</si>
  <si>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</si>
  <si>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</si>
  <si>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</si>
  <si>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</si>
  <si>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</si>
  <si>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</si>
  <si>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</si>
  <si>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</si>
  <si>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</si>
  <si>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</si>
  <si>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</si>
  <si>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</si>
  <si>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</si>
  <si>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</si>
  <si>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</si>
  <si>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</si>
  <si>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</si>
  <si>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</si>
  <si>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</si>
  <si>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</si>
  <si>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</si>
  <si>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</si>
  <si>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</si>
  <si>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</si>
  <si>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</si>
  <si>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</si>
  <si>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</si>
  <si>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</si>
  <si>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</si>
  <si>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</si>
  <si>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</si>
  <si>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</si>
  <si>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</si>
  <si>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</si>
  <si>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</si>
  <si>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</si>
  <si>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</si>
  <si>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</si>
  <si>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</si>
  <si>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</si>
  <si>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</si>
  <si>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</si>
  <si>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</si>
  <si>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</si>
  <si>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</si>
  <si>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</si>
  <si>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</si>
  <si>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</si>
  <si>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</si>
  <si>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</si>
  <si>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</si>
  <si>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</si>
  <si>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</si>
  <si>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</si>
  <si>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</si>
  <si>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</si>
  <si>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</si>
  <si>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</si>
  <si>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</si>
  <si>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</si>
  <si>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</si>
  <si>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</si>
  <si>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</si>
  <si>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</si>
  <si>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</si>
  <si>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</si>
  <si>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</si>
  <si>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</si>
  <si>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</si>
  <si>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</si>
  <si>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</si>
  <si>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</si>
  <si>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</si>
  <si>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</si>
  <si>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</si>
  <si>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</si>
  <si>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</si>
  <si>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</si>
  <si>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</si>
  <si>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</si>
  <si>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</si>
  <si>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</si>
  <si>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</si>
  <si>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</si>
  <si>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</si>
  <si>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</si>
  <si>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</si>
  <si>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</si>
  <si>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</si>
  <si>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</si>
  <si>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</si>
  <si>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</si>
  <si>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</si>
  <si>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</si>
  <si>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</si>
  <si>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</si>
  <si>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</si>
  <si>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</si>
  <si>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</si>
  <si>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</si>
  <si>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</si>
  <si>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</si>
  <si>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</si>
  <si>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</si>
  <si>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</si>
  <si>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</si>
  <si>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</si>
  <si>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</si>
  <si>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</si>
  <si>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</si>
  <si>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</si>
  <si>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</si>
  <si>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</si>
  <si>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</si>
  <si>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</si>
  <si>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</si>
  <si>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</si>
  <si>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</si>
  <si>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</si>
  <si>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</si>
  <si>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</si>
  <si>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</si>
  <si>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</si>
  <si>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</si>
  <si>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</si>
  <si>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</si>
  <si>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</si>
  <si>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</si>
  <si>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</si>
  <si>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</si>
  <si>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</si>
  <si>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</si>
  <si>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</si>
  <si>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</si>
  <si>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</si>
  <si>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</si>
  <si>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</si>
  <si>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</si>
  <si>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</si>
  <si>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</si>
  <si>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</si>
  <si>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</si>
  <si>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</si>
  <si>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</si>
  <si>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</si>
  <si>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</si>
  <si>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</si>
  <si>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</si>
  <si>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</si>
  <si>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</si>
  <si>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</si>
  <si>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</si>
  <si>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</si>
  <si>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</si>
  <si>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</si>
  <si>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</si>
  <si>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</si>
  <si>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</si>
  <si>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</si>
  <si>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</si>
  <si>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</si>
  <si>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</si>
  <si>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</si>
  <si>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</si>
  <si>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</si>
  <si>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</si>
  <si>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</si>
  <si>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</si>
  <si>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</si>
  <si>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</si>
  <si>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</si>
  <si>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</si>
  <si>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</si>
  <si>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</si>
  <si>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</si>
  <si>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</si>
  <si>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</si>
  <si>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</si>
  <si>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</si>
  <si>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</si>
  <si>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</si>
  <si>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</si>
  <si>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</si>
  <si>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</si>
  <si>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</si>
  <si>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</si>
  <si>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</si>
  <si>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</si>
  <si>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</si>
  <si>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</si>
  <si>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</si>
  <si>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</si>
  <si>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</si>
  <si>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</si>
  <si>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</si>
  <si>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</si>
  <si>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</si>
  <si>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</si>
  <si>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</si>
  <si>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</si>
  <si>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</si>
  <si>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</si>
  <si>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</si>
  <si>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</si>
  <si>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</si>
  <si>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</si>
  <si>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</si>
  <si>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</si>
  <si>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</si>
  <si>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</si>
  <si>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</si>
  <si>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</si>
  <si>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</si>
  <si>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</si>
  <si>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</si>
  <si>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</si>
  <si>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</si>
  <si>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</si>
  <si>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</si>
  <si>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</si>
  <si>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</si>
  <si>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</si>
  <si>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</si>
  <si>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</si>
  <si>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</si>
  <si>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</si>
  <si>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</si>
  <si>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</si>
  <si>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</si>
  <si>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</si>
  <si>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</si>
  <si>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</si>
  <si>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</si>
  <si>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</si>
  <si>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</si>
  <si>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</si>
  <si>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</si>
  <si>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</si>
  <si>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</si>
  <si>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</si>
  <si>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</si>
  <si>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</si>
  <si>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</si>
  <si>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</si>
  <si>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</si>
  <si>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</si>
  <si>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</si>
  <si>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</si>
  <si>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</si>
  <si>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</si>
  <si>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</si>
  <si>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</si>
  <si>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</si>
  <si>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</si>
  <si>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</si>
  <si>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</si>
  <si>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</si>
  <si>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</si>
  <si>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</si>
  <si>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</si>
  <si>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</si>
  <si>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</si>
  <si>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</si>
  <si>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</si>
  <si>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</si>
  <si>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</si>
  <si>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</si>
  <si>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</si>
  <si>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</si>
  <si>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</si>
  <si>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</si>
  <si>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</si>
  <si>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</si>
  <si>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</si>
  <si>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</si>
  <si>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</si>
  <si>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</si>
  <si>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</si>
  <si>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</si>
  <si>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</si>
  <si>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</si>
  <si>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</si>
  <si>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</si>
  <si>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</si>
  <si>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</si>
  <si>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</si>
  <si>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</si>
  <si>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</si>
  <si>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</si>
  <si>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</si>
  <si>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</si>
  <si>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</si>
  <si>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</si>
  <si>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</si>
  <si>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</si>
  <si>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</si>
  <si>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</si>
  <si>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</si>
  <si>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</si>
  <si>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</si>
  <si>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</si>
  <si>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</si>
  <si>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</si>
  <si>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</si>
  <si>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</si>
  <si>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</si>
  <si>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</si>
  <si>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</si>
  <si>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</si>
  <si>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</si>
  <si>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</si>
  <si>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</si>
  <si>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</si>
  <si>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</si>
  <si>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</si>
  <si>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</si>
  <si>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</si>
  <si>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</si>
  <si>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</si>
  <si>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</si>
  <si>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</si>
  <si>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</si>
  <si>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</si>
  <si>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</si>
  <si>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</si>
  <si>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</si>
  <si>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</si>
  <si>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</si>
  <si>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</si>
  <si>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</si>
  <si>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</si>
  <si>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</si>
  <si>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</si>
  <si>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</si>
  <si>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</si>
  <si>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</si>
  <si>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</si>
  <si>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</si>
  <si>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</si>
  <si>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</si>
  <si>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</si>
  <si>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</si>
  <si>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</si>
  <si>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</si>
  <si>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</si>
  <si>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</si>
  <si>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</si>
  <si>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</si>
  <si>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</si>
  <si>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</si>
  <si>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</si>
  <si>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</si>
  <si>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</si>
  <si>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</si>
  <si>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</si>
  <si>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</si>
  <si>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</si>
  <si>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</si>
  <si>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</si>
  <si>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</si>
  <si>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</si>
  <si>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</si>
  <si>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</si>
  <si>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</si>
  <si>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</si>
  <si>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</si>
  <si>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</si>
  <si>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</si>
  <si>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</si>
  <si>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</si>
  <si>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</si>
  <si>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</si>
  <si>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</si>
  <si>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</si>
  <si>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</si>
  <si>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</si>
  <si>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</si>
  <si>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</si>
  <si>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</si>
  <si>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</si>
  <si>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</si>
  <si>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</si>
  <si>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</si>
  <si>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</si>
  <si>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</si>
  <si>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</si>
  <si>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</si>
  <si>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</si>
  <si>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</si>
  <si>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</si>
  <si>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</si>
  <si>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</si>
  <si>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</si>
  <si>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</si>
  <si>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</si>
  <si>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</si>
  <si>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</si>
  <si>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</si>
  <si>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</si>
  <si>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</si>
  <si>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</si>
  <si>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</si>
  <si>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</si>
  <si>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</si>
  <si>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</si>
  <si>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</si>
  <si>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</si>
  <si>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</si>
  <si>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</si>
  <si>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</si>
  <si>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</si>
  <si>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</si>
  <si>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</si>
  <si>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</si>
  <si>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</si>
  <si>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</si>
  <si>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</si>
  <si>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</si>
  <si>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</si>
  <si>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</si>
  <si>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</si>
  <si>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</si>
  <si>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</si>
  <si>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</si>
  <si>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</si>
  <si>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</si>
  <si>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</si>
  <si>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</si>
  <si>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</si>
  <si>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</si>
  <si>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</si>
  <si>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</si>
  <si>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</si>
  <si>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</si>
  <si>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</si>
  <si>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</si>
  <si>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</si>
  <si>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</si>
  <si>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</si>
  <si>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</si>
  <si>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</si>
  <si>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</si>
  <si>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</si>
  <si>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</si>
  <si>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</si>
  <si>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</si>
  <si>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</si>
  <si>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</si>
  <si>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</si>
  <si>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</si>
  <si>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</si>
  <si>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</si>
  <si>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</si>
  <si>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</si>
  <si>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</si>
  <si>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</si>
  <si>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</si>
  <si>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</si>
  <si>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</si>
  <si>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</si>
  <si>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</si>
  <si>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</si>
  <si>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</si>
  <si>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</si>
  <si>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</si>
  <si>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</si>
  <si>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</si>
  <si>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</si>
  <si>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</si>
  <si>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</si>
  <si>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</si>
  <si>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</si>
  <si>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</si>
  <si>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</si>
  <si>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</si>
  <si>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</si>
  <si>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</si>
  <si>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</si>
  <si>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</si>
  <si>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</si>
  <si>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</si>
  <si>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</si>
  <si>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</si>
  <si>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</si>
  <si>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</si>
  <si>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</si>
  <si>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</si>
  <si>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</si>
  <si>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</si>
  <si>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</si>
  <si>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</si>
  <si>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</si>
  <si>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</si>
  <si>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</si>
  <si>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</si>
  <si>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</si>
  <si>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</si>
  <si>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</si>
  <si>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</si>
  <si>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</si>
  <si>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</si>
  <si>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</si>
  <si>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</si>
  <si>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</si>
  <si>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</si>
  <si>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</si>
  <si>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</si>
  <si>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</si>
  <si>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</si>
  <si>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</si>
  <si>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</si>
  <si>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</si>
  <si>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</si>
  <si>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</si>
  <si>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</si>
  <si>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</si>
  <si>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</si>
  <si>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</si>
  <si>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</si>
  <si>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</si>
  <si>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</si>
  <si>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</si>
  <si>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</si>
  <si>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</si>
  <si>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</si>
  <si>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</si>
  <si>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</si>
  <si>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</si>
  <si>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</si>
  <si>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</si>
  <si>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</si>
  <si>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</si>
  <si>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</si>
  <si>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</si>
  <si>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</si>
  <si>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</si>
  <si>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</si>
  <si>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</si>
  <si>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</si>
  <si>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</si>
  <si>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</si>
  <si>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</si>
  <si>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</si>
  <si>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</si>
  <si>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</si>
  <si>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</si>
  <si>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</si>
  <si>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</si>
  <si>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</si>
  <si>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</si>
  <si>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</si>
  <si>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</si>
  <si>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</si>
  <si>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</si>
  <si>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</si>
  <si>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</si>
  <si>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</si>
  <si>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</si>
  <si>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</si>
  <si>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</si>
  <si>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</si>
  <si>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</si>
  <si>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</si>
  <si>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</si>
  <si>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</si>
  <si>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</si>
  <si>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</si>
  <si>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</si>
  <si>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</si>
  <si>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</si>
  <si>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</si>
  <si>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</si>
  <si>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</si>
  <si>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</si>
  <si>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</si>
  <si>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</si>
  <si>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</si>
  <si>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</si>
  <si>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</si>
  <si>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</si>
  <si>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</si>
  <si>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</si>
  <si>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</si>
  <si>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</si>
  <si>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</si>
  <si>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</si>
  <si>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</si>
  <si>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</si>
  <si>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</si>
  <si>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</si>
  <si>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</si>
  <si>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</si>
  <si>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</si>
  <si>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</si>
  <si>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</si>
  <si>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</si>
  <si>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</si>
  <si>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</si>
  <si>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</si>
  <si>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</si>
  <si>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</si>
  <si>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</si>
  <si>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</si>
  <si>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</si>
  <si>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</si>
  <si>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</si>
  <si>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</si>
  <si>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</si>
  <si>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</si>
  <si>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</si>
  <si>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</si>
  <si>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</si>
  <si>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</si>
  <si>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</si>
  <si>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</si>
  <si>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</si>
  <si>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</si>
  <si>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</si>
  <si>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</si>
  <si>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</si>
  <si>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</si>
  <si>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</si>
  <si>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</si>
  <si>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</si>
  <si>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</si>
  <si>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</si>
  <si>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</si>
  <si>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</si>
  <si>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</si>
  <si>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</si>
  <si>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</si>
  <si>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</si>
  <si>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</si>
  <si>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</si>
  <si>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</si>
  <si>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</si>
  <si>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</si>
  <si>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</si>
  <si>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</si>
  <si>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</si>
  <si>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</si>
  <si>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</si>
  <si>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</si>
  <si>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</si>
  <si>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</si>
  <si>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</si>
  <si>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</si>
  <si>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</si>
  <si>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</si>
  <si>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</si>
  <si>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</si>
  <si>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</si>
  <si>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</si>
  <si>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</si>
  <si>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</si>
  <si>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</si>
  <si>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</si>
  <si>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</si>
  <si>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</si>
  <si>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</si>
  <si>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</si>
  <si>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</si>
  <si>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</si>
  <si>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</si>
  <si>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</si>
  <si>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</si>
  <si>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</si>
  <si>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</si>
  <si>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</si>
  <si>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</si>
  <si>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</si>
  <si>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</si>
  <si>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</si>
  <si>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</si>
  <si>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</si>
  <si>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</si>
  <si>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</si>
  <si>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</si>
  <si>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</si>
  <si>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</si>
  <si>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</si>
  <si>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</si>
  <si>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</si>
  <si>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</si>
  <si>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</si>
  <si>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</si>
  <si>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</si>
  <si>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</si>
  <si>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</si>
  <si>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</si>
  <si>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</si>
  <si>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</si>
  <si>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</si>
  <si>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</si>
  <si>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</si>
  <si>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</si>
  <si>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</si>
  <si>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</si>
  <si>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</si>
  <si>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</si>
  <si>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</si>
  <si>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</si>
  <si>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</si>
  <si>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</si>
  <si>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</si>
  <si>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</si>
  <si>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</si>
  <si>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</si>
  <si>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</si>
  <si>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</si>
  <si>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</si>
  <si>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</si>
  <si>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</si>
  <si>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</si>
  <si>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</si>
  <si>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</si>
  <si>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</si>
  <si>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</si>
  <si>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</si>
  <si>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</si>
  <si>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</si>
  <si>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</si>
  <si>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</si>
  <si>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</si>
  <si>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</si>
  <si>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</si>
  <si>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</si>
  <si>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</si>
  <si>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</si>
  <si>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</si>
  <si>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</si>
  <si>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</si>
  <si>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</si>
  <si>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</si>
  <si>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</si>
  <si>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</si>
  <si>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</si>
  <si>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</si>
  <si>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</si>
  <si>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</si>
  <si>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</si>
  <si>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</si>
  <si>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</si>
  <si>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</si>
  <si>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</si>
  <si>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</si>
  <si>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</si>
  <si>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</si>
  <si>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</si>
  <si>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</si>
  <si>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</si>
  <si>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</si>
  <si>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</si>
  <si>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</si>
  <si>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</si>
  <si>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</si>
  <si>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</si>
  <si>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</si>
  <si>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</si>
  <si>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</si>
  <si>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</si>
  <si>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</si>
  <si>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</si>
  <si>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</si>
  <si>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</si>
  <si>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</si>
  <si>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</si>
  <si>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</si>
  <si>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</si>
  <si>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</si>
  <si>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</si>
  <si>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</si>
  <si>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</si>
  <si>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</si>
  <si>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</si>
  <si>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</si>
  <si>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</si>
  <si>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</si>
  <si>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</si>
  <si>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</si>
  <si>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</si>
  <si>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</si>
  <si>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</si>
  <si>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</si>
  <si>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</si>
  <si>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</si>
  <si>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</si>
  <si>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</si>
  <si>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</si>
  <si>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</si>
  <si>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</si>
  <si>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</si>
  <si>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</si>
  <si>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</si>
  <si>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</si>
  <si>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</si>
  <si>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</si>
  <si>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</si>
  <si>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</si>
  <si>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</si>
  <si>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</si>
  <si>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</si>
  <si>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</si>
  <si>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</si>
  <si>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</si>
  <si>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</si>
  <si>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</si>
  <si>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</si>
  <si>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</si>
  <si>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</si>
  <si>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</si>
  <si>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</si>
  <si>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</si>
  <si>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</si>
  <si>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</si>
  <si>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</si>
  <si>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</si>
  <si>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</si>
  <si>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</si>
  <si>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</si>
  <si>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</si>
  <si>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</si>
  <si>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</si>
  <si>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</si>
  <si>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</si>
  <si>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</si>
  <si>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</si>
  <si>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</si>
  <si>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</si>
  <si>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</si>
  <si>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</si>
  <si>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</si>
  <si>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</si>
  <si>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</si>
  <si>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</si>
  <si>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</si>
  <si>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</si>
  <si>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</si>
  <si>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</si>
  <si>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</si>
  <si>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</si>
  <si>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</si>
  <si>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</si>
  <si>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</si>
  <si>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</si>
  <si>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</si>
  <si>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</si>
  <si>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</si>
  <si>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</si>
  <si>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</si>
  <si>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</si>
  <si>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</si>
  <si>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</si>
  <si>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</si>
  <si>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</si>
  <si>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</si>
  <si>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</si>
  <si>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</si>
  <si>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</si>
  <si>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</si>
  <si>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</si>
  <si>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</si>
  <si>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</si>
  <si>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</si>
  <si>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</si>
  <si>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</si>
  <si>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</si>
  <si>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</si>
  <si>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</si>
  <si>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</si>
  <si>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</si>
  <si>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</si>
  <si>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</si>
  <si>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</si>
  <si>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</si>
  <si>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</si>
  <si>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</si>
  <si>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</si>
  <si>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</si>
  <si>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</si>
  <si>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</si>
  <si>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</si>
  <si>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</si>
  <si>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</si>
  <si>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</si>
  <si>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</si>
  <si>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</si>
  <si>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</si>
  <si>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</si>
  <si>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</si>
  <si>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</si>
  <si>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</si>
  <si>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</si>
  <si>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</si>
  <si>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</si>
  <si>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</si>
  <si>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</si>
  <si>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</si>
  <si>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</si>
  <si>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</si>
  <si>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</si>
  <si>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</si>
  <si>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</si>
  <si>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</si>
  <si>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</si>
  <si>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</si>
  <si>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</si>
  <si>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</si>
  <si>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</si>
  <si>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</si>
  <si>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</si>
  <si>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</si>
  <si>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</si>
  <si>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</si>
  <si>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</si>
  <si>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</si>
  <si>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</si>
  <si>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</si>
  <si>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</si>
  <si>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</si>
  <si>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</si>
  <si>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</si>
  <si>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</si>
  <si>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</si>
  <si>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</si>
  <si>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</si>
  <si>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</si>
  <si>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</si>
  <si>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</si>
  <si>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</si>
  <si>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</si>
  <si>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</si>
  <si>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</si>
  <si>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</si>
  <si>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</si>
  <si>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</si>
  <si>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</si>
  <si>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</si>
  <si>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</si>
  <si>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</si>
  <si>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</si>
  <si>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</si>
  <si>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</si>
  <si>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</si>
  <si>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</si>
  <si>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</si>
  <si>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</si>
  <si>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</si>
  <si>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</si>
  <si>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</si>
  <si>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</si>
  <si>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</si>
  <si>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</si>
  <si>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</si>
  <si>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</si>
  <si>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</si>
  <si>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</si>
  <si>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</si>
  <si>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</si>
  <si>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</si>
  <si>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</si>
  <si>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</si>
  <si>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</si>
  <si>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</si>
  <si>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</si>
  <si>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</si>
  <si>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</si>
  <si>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</si>
  <si>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</si>
  <si>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</si>
  <si>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</si>
  <si>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</si>
  <si>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</si>
  <si>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</si>
  <si>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</si>
  <si>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</si>
  <si>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</si>
  <si>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</si>
  <si>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</si>
  <si>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</si>
  <si>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</si>
  <si>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</si>
  <si>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</si>
  <si>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</si>
  <si>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</si>
  <si>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</si>
  <si>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</si>
  <si>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</si>
  <si>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</si>
  <si>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</si>
  <si>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</si>
  <si>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</si>
  <si>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</si>
  <si>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</si>
  <si>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</si>
  <si>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</si>
  <si>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</si>
  <si>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</si>
  <si>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</si>
  <si>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</si>
  <si>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</si>
  <si>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</si>
  <si>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</si>
  <si>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</si>
  <si>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</si>
  <si>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</si>
  <si>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</si>
  <si>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</si>
  <si>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</si>
  <si>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</si>
  <si>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</si>
  <si>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</si>
  <si>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</si>
  <si>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</si>
  <si>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</si>
  <si>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</si>
  <si>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</si>
  <si>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</si>
  <si>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</si>
  <si>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</si>
  <si>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</si>
  <si>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</si>
  <si>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</si>
  <si>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</si>
  <si>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</si>
  <si>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</si>
  <si>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</si>
  <si>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</si>
  <si>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</si>
  <si>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</si>
  <si>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</si>
  <si>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</si>
  <si>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</si>
  <si>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</si>
  <si>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</si>
  <si>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</si>
  <si>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</si>
  <si>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</si>
  <si>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</si>
  <si>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</si>
  <si>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</si>
  <si>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</si>
  <si>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</si>
  <si>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</si>
  <si>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</si>
  <si>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</si>
  <si>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</si>
  <si>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</si>
  <si>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</si>
  <si>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</si>
  <si>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</si>
  <si>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</si>
  <si>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</si>
  <si>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</si>
  <si>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</si>
  <si>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</si>
  <si>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</si>
  <si>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</si>
  <si>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</si>
  <si>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</si>
  <si>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</si>
  <si>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</si>
  <si>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</si>
  <si>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</si>
  <si>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</si>
  <si>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</si>
  <si>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</si>
  <si>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</si>
  <si>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</si>
  <si>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</si>
  <si>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</si>
  <si>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</si>
  <si>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</si>
  <si>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</si>
  <si>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</si>
  <si>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</si>
  <si>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</si>
  <si>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</si>
  <si>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</si>
  <si>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</si>
  <si>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</si>
  <si>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</si>
  <si>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</si>
  <si>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</si>
  <si>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</si>
  <si>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</si>
  <si>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</si>
  <si>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</si>
  <si>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</si>
  <si>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</si>
  <si>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</si>
  <si>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</si>
  <si>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</si>
  <si>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</si>
  <si>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</si>
  <si>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</si>
  <si>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</si>
  <si>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</si>
  <si>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</si>
  <si>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</si>
  <si>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</si>
  <si>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</si>
  <si>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</si>
  <si>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</si>
  <si>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</si>
  <si>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</si>
  <si>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</si>
  <si>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</si>
  <si>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</si>
  <si>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</si>
  <si>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</si>
  <si>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</si>
  <si>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</si>
  <si>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</si>
  <si>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</si>
  <si>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</si>
  <si>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</si>
  <si>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</si>
  <si>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</si>
  <si>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</si>
  <si>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</si>
  <si>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</si>
  <si>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</si>
  <si>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</si>
  <si>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</si>
  <si>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</si>
  <si>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</si>
  <si>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</si>
  <si>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</si>
  <si>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</si>
  <si>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</si>
  <si>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</si>
  <si>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</si>
  <si>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</si>
  <si>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</si>
  <si>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</si>
  <si>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</si>
  <si>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</si>
  <si>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</si>
  <si>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</si>
  <si>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</si>
  <si>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</si>
  <si>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</si>
  <si>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</si>
  <si>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</si>
  <si>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</si>
  <si>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</si>
  <si>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</si>
  <si>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</si>
  <si>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</si>
  <si>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</si>
  <si>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</si>
  <si>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</si>
  <si>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</si>
  <si>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</si>
  <si>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</si>
  <si>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</si>
  <si>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</si>
  <si>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</si>
  <si>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</si>
  <si>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</si>
  <si>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</si>
  <si>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</si>
  <si>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</si>
  <si>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</si>
  <si>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</si>
  <si>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</si>
  <si>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</si>
  <si>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</si>
  <si>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</si>
  <si>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</si>
  <si>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</si>
  <si>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</si>
  <si>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</si>
  <si>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</si>
  <si>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</si>
  <si>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</si>
  <si>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</si>
  <si>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</si>
  <si>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</si>
  <si>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</si>
  <si>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</si>
  <si>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</si>
  <si>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</si>
  <si>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</si>
  <si>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</si>
  <si>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</si>
  <si>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</si>
  <si>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</si>
  <si>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</si>
  <si>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</si>
  <si>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</si>
  <si>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</si>
  <si>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</si>
  <si>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</si>
  <si>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</si>
  <si>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</si>
  <si>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</si>
  <si>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</si>
  <si>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</si>
  <si>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</si>
  <si>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</si>
  <si>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</si>
  <si>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</si>
  <si>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</si>
  <si>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</si>
  <si>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</si>
  <si>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</si>
  <si>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</si>
  <si>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</si>
  <si>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</si>
  <si>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</si>
  <si>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</si>
  <si>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</si>
  <si>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</si>
  <si>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</si>
  <si>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</si>
  <si>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</si>
  <si>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</si>
  <si>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</si>
  <si>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</si>
  <si>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</si>
  <si>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</si>
  <si>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</si>
  <si>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</si>
  <si>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</si>
  <si>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</si>
  <si>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</si>
  <si>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</si>
  <si>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</si>
  <si>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</si>
  <si>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</si>
  <si>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</si>
  <si>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</si>
  <si>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</si>
  <si>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</si>
  <si>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</si>
  <si>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</si>
  <si>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</si>
  <si>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</si>
  <si>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</si>
  <si>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</si>
  <si>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</si>
  <si>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</si>
  <si>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</si>
  <si>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</si>
  <si>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</si>
  <si>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</si>
  <si>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</si>
  <si>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</si>
  <si>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</si>
  <si>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</si>
  <si>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</si>
  <si>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</si>
  <si>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</si>
  <si>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</si>
  <si>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</si>
  <si>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</si>
  <si>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</si>
  <si>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</si>
  <si>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</si>
  <si>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</si>
  <si>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</si>
  <si>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</si>
  <si>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</si>
  <si>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</si>
  <si>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</si>
  <si>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</si>
  <si>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</si>
  <si>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</si>
  <si>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</si>
  <si>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</si>
  <si>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</si>
  <si>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</si>
  <si>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</si>
  <si>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</si>
  <si>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</si>
  <si>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</si>
  <si>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</si>
  <si>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</si>
  <si>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</si>
  <si>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</si>
  <si>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</si>
  <si>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</si>
  <si>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</si>
  <si>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</si>
  <si>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</si>
  <si>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</si>
  <si>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</si>
  <si>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</si>
  <si>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</si>
  <si>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</si>
  <si>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</si>
  <si>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</si>
  <si>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</si>
  <si>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</si>
  <si>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</si>
  <si>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</si>
  <si>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</si>
  <si>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</si>
  <si>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</si>
  <si>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</si>
  <si>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</si>
  <si>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</si>
  <si>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</si>
  <si>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</si>
  <si>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</si>
  <si>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</si>
  <si>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</si>
  <si>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</si>
  <si>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</si>
  <si>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</si>
  <si>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</si>
  <si>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</si>
  <si>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</si>
  <si>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</si>
  <si>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</si>
  <si>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</si>
  <si>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</si>
  <si>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</si>
  <si>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</si>
  <si>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</si>
  <si>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</si>
  <si>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</si>
  <si>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</si>
  <si>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</si>
  <si>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</si>
  <si>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</si>
  <si>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</si>
  <si>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</si>
  <si>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</si>
  <si>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</si>
  <si>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</si>
  <si>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</si>
  <si>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</si>
  <si>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</si>
  <si>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</si>
  <si>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</si>
  <si>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</si>
  <si>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</si>
  <si>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</si>
  <si>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</si>
  <si>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</si>
  <si>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</si>
  <si>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</si>
  <si>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</si>
  <si>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</si>
  <si>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</si>
  <si>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</si>
  <si>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</si>
  <si>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</si>
  <si>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</si>
  <si>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</si>
  <si>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</si>
  <si>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</si>
  <si>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</si>
  <si>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</si>
  <si>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</si>
  <si>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</si>
  <si>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</si>
  <si>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</si>
  <si>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</si>
  <si>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</si>
  <si>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</si>
  <si>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</si>
  <si>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</si>
  <si>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</si>
  <si>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</si>
  <si>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</si>
  <si>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</si>
  <si>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</si>
  <si>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</si>
  <si>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</si>
  <si>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</si>
  <si>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</si>
  <si>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</si>
  <si>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</si>
  <si>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</si>
  <si>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</si>
  <si>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</si>
  <si>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</si>
  <si>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</si>
  <si>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</si>
  <si>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</si>
  <si>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</si>
  <si>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</si>
  <si>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</si>
  <si>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</si>
  <si>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</si>
  <si>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</si>
  <si>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</si>
  <si>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</si>
  <si>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</si>
  <si>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</si>
  <si>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</si>
  <si>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</si>
  <si>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</si>
  <si>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</si>
  <si>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</si>
  <si>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</si>
  <si>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</si>
  <si>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</si>
  <si>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</si>
  <si>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</si>
  <si>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</si>
  <si>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</si>
  <si>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</si>
  <si>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</si>
  <si>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</si>
  <si>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</si>
  <si>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</si>
  <si>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</si>
  <si>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</si>
  <si>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</si>
  <si>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</si>
  <si>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</si>
  <si>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</si>
  <si>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</si>
  <si>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</si>
  <si>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</si>
  <si>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</si>
  <si>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</si>
  <si>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</si>
  <si>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</si>
  <si>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</si>
  <si>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</si>
  <si>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</si>
  <si>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</si>
  <si>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</si>
  <si>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</si>
  <si>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</si>
  <si>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</si>
  <si>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</si>
  <si>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</si>
  <si>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</si>
  <si>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</si>
  <si>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</si>
  <si>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</si>
  <si>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</si>
  <si>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</si>
  <si>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</si>
  <si>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</si>
  <si>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</si>
  <si>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</si>
  <si>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</si>
  <si>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</si>
  <si>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</si>
  <si>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</si>
  <si>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</si>
  <si>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</si>
  <si>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</si>
  <si>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</si>
  <si>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</si>
  <si>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</si>
  <si>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</si>
  <si>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</si>
  <si>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</si>
  <si>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</si>
  <si>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</si>
  <si>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</si>
  <si>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</si>
  <si>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</si>
  <si>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</si>
  <si>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</si>
  <si>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</si>
  <si>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</si>
  <si>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</si>
  <si>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</si>
  <si>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</si>
  <si>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</si>
  <si>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</si>
  <si>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</si>
  <si>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</si>
  <si>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</si>
  <si>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</si>
  <si>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</si>
  <si>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</si>
  <si>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</si>
  <si>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</si>
  <si>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</si>
  <si>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</si>
  <si>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</si>
  <si>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</si>
  <si>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</si>
  <si>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</si>
  <si>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</si>
  <si>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</si>
  <si>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</si>
  <si>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</si>
  <si>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</si>
  <si>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</si>
  <si>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</si>
  <si>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</si>
  <si>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</si>
  <si>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</si>
  <si>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</si>
  <si>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</si>
  <si>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</si>
  <si>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</si>
  <si>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</si>
  <si>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</si>
  <si>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</si>
  <si>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</si>
  <si>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</si>
  <si>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</si>
  <si>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</si>
  <si>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</si>
  <si>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</si>
  <si>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</si>
  <si>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</si>
  <si>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</si>
  <si>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</si>
  <si>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</si>
  <si>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</si>
  <si>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</si>
  <si>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</si>
  <si>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</si>
  <si>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</si>
  <si>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</si>
  <si>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</si>
  <si>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</si>
  <si>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</si>
  <si>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</si>
  <si>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</si>
  <si>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</si>
  <si>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</si>
  <si>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</si>
  <si>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</si>
  <si>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</si>
  <si>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</si>
  <si>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</si>
  <si>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</si>
  <si>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</si>
  <si>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</si>
  <si>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</si>
  <si>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</si>
  <si>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</si>
  <si>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</si>
  <si>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</si>
  <si>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</si>
  <si>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</si>
  <si>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</si>
  <si>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</si>
  <si>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</si>
  <si>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</si>
  <si>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</si>
  <si>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</si>
  <si>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</si>
  <si>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</si>
  <si>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</si>
  <si>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</si>
  <si>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</si>
  <si>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</si>
  <si>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</si>
  <si>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</si>
  <si>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</si>
  <si>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</si>
  <si>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</si>
  <si>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</si>
  <si>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</si>
  <si>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</si>
  <si>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</si>
  <si>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</si>
  <si>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</si>
  <si>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</si>
  <si>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</si>
  <si>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</si>
  <si>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</si>
  <si>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</si>
  <si>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</si>
  <si>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</si>
  <si>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</si>
  <si>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</si>
  <si>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</si>
  <si>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</si>
  <si>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</si>
  <si>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</si>
  <si>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</si>
  <si>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</si>
  <si>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</si>
  <si>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</si>
  <si>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</si>
  <si>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</si>
  <si>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</si>
  <si>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</si>
  <si>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</si>
  <si>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</si>
  <si>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</si>
  <si>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</si>
  <si>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</si>
  <si>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</si>
  <si>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</si>
  <si>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</si>
  <si>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</si>
  <si>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</si>
  <si>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</si>
  <si>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</si>
  <si>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</si>
  <si>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</si>
  <si>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</si>
  <si>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</si>
  <si>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</si>
  <si>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</si>
  <si>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</si>
  <si>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</si>
  <si>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</si>
  <si>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</si>
  <si>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</si>
  <si>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</si>
  <si>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</si>
  <si>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</si>
  <si>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</si>
  <si>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</si>
  <si>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</si>
  <si>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</si>
  <si>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</si>
  <si>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</si>
  <si>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</si>
  <si>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</si>
  <si>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</si>
  <si>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</si>
  <si>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</si>
  <si>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</si>
  <si>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</si>
  <si>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</si>
  <si>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</si>
  <si>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</si>
  <si>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</si>
  <si>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</si>
  <si>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</si>
  <si>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</si>
  <si>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</si>
  <si>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</si>
  <si>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</si>
  <si>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</si>
  <si>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</si>
  <si>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</si>
  <si>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</si>
  <si>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</si>
  <si>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</si>
  <si>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</si>
  <si>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</si>
  <si>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</si>
  <si>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</si>
  <si>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</si>
  <si>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</si>
  <si>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</si>
  <si>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</si>
  <si>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</si>
  <si>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</si>
  <si>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</si>
  <si>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</si>
  <si>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</si>
  <si>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</si>
  <si>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</si>
  <si>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</si>
  <si>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</si>
  <si>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</si>
  <si>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</si>
  <si>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</si>
  <si>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</si>
  <si>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</si>
  <si>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</si>
  <si>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</si>
  <si>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</si>
  <si>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</si>
  <si>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</si>
  <si>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</si>
  <si>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</si>
  <si>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</si>
  <si>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</si>
  <si>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</si>
  <si>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</si>
  <si>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</si>
  <si>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</si>
  <si>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</si>
  <si>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</si>
  <si>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</si>
  <si>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</si>
  <si>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</si>
  <si>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</si>
  <si>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</si>
  <si>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</si>
  <si>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</si>
  <si>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</si>
  <si>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</si>
  <si>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</si>
  <si>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</si>
  <si>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</si>
  <si>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</si>
  <si>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</si>
  <si>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</si>
  <si>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</si>
  <si>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</si>
  <si>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</si>
  <si>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</si>
  <si>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</si>
  <si>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</si>
  <si>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</si>
  <si>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</si>
  <si>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</si>
  <si>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</si>
  <si>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</si>
  <si>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</si>
  <si>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</si>
  <si>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</si>
  <si>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</si>
  <si>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</si>
  <si>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</si>
  <si>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</si>
  <si>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</si>
  <si>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</si>
  <si>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</si>
  <si>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</si>
  <si>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</si>
  <si>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</si>
  <si>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</si>
  <si>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</si>
  <si>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</si>
  <si>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</si>
  <si>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</si>
  <si>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</si>
  <si>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</si>
  <si>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</si>
  <si>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</si>
  <si>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</si>
  <si>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</si>
  <si>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</si>
  <si>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</si>
  <si>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</si>
  <si>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</si>
  <si>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</si>
  <si>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</si>
  <si>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</si>
  <si>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</si>
  <si>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</si>
  <si>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</si>
  <si>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</si>
  <si>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</si>
  <si>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</si>
  <si>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</si>
  <si>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</si>
  <si>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</si>
  <si>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</si>
  <si>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</si>
  <si>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</si>
  <si>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</si>
  <si>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</si>
  <si>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</si>
  <si>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</si>
  <si>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</si>
  <si>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</si>
  <si>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</si>
  <si>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</si>
  <si>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</si>
  <si>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</si>
  <si>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</si>
  <si>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</si>
  <si>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</si>
  <si>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</si>
  <si>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</si>
  <si>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</si>
  <si>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</si>
  <si>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</si>
  <si>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</si>
  <si>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</si>
  <si>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</si>
  <si>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</si>
  <si>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</si>
  <si>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</si>
  <si>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</si>
  <si>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</si>
  <si>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</si>
  <si>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</si>
  <si>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</si>
  <si>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</si>
  <si>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</si>
  <si>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</si>
  <si>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</si>
  <si>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</si>
  <si>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</si>
  <si>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</si>
  <si>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</si>
  <si>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</si>
  <si>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</si>
  <si>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</si>
  <si>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</si>
  <si>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</si>
  <si>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</si>
  <si>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</si>
  <si>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</si>
  <si>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</si>
  <si>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</si>
  <si>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</si>
  <si>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</si>
  <si>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</si>
  <si>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</si>
  <si>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</si>
  <si>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</si>
  <si>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</si>
  <si>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</si>
  <si>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</si>
  <si>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</si>
  <si>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</si>
  <si>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</si>
  <si>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</si>
  <si>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</si>
  <si>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</si>
  <si>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</si>
  <si>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</si>
  <si>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</si>
  <si>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</si>
  <si>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</si>
  <si>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</si>
  <si>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</si>
  <si>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</si>
  <si>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</si>
  <si>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</si>
  <si>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</si>
  <si>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</si>
  <si>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</si>
  <si>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</si>
  <si>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</si>
  <si>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</si>
  <si>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</si>
  <si>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</si>
  <si>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</si>
  <si>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</si>
  <si>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</si>
  <si>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</si>
  <si>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</si>
  <si>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</si>
  <si>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</si>
  <si>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</si>
  <si>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</si>
  <si>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</si>
  <si>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</si>
  <si>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</si>
  <si>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</si>
  <si>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</si>
  <si>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</si>
  <si>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</si>
  <si>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</si>
  <si>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</si>
  <si>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</si>
  <si>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</si>
  <si>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</si>
  <si>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</si>
  <si>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</si>
  <si>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</si>
  <si>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</si>
  <si>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</si>
  <si>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</si>
  <si>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</si>
  <si>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</si>
  <si>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</si>
  <si>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</si>
  <si>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</si>
  <si>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</si>
  <si>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</si>
  <si>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</si>
  <si>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</si>
  <si>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</si>
  <si>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</si>
  <si>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</si>
  <si>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</si>
  <si>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</si>
  <si>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</si>
  <si>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</si>
  <si>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</si>
  <si>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</si>
  <si>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</si>
  <si>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</si>
  <si>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</si>
  <si>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</si>
  <si>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</si>
  <si>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</si>
  <si>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</si>
  <si>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</si>
  <si>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</si>
  <si>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</si>
  <si>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</si>
  <si>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</si>
  <si>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</si>
  <si>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</si>
  <si>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</si>
  <si>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</si>
  <si>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</si>
  <si>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</si>
  <si>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</si>
  <si>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</si>
  <si>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</si>
  <si>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</si>
  <si>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</si>
  <si>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</si>
  <si>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</si>
  <si>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</si>
  <si>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</si>
  <si>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</si>
  <si>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</si>
  <si>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</si>
  <si>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</si>
  <si>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</si>
  <si>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</si>
  <si>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</si>
  <si>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</si>
  <si>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</si>
  <si>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</si>
  <si>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</si>
  <si>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</si>
  <si>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</si>
  <si>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</si>
  <si>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</si>
  <si>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</si>
  <si>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</si>
  <si>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</si>
  <si>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</si>
  <si>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</si>
  <si>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</si>
  <si>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</si>
  <si>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</si>
  <si>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</si>
  <si>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</si>
  <si>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</si>
  <si>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</si>
  <si>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</si>
  <si>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</si>
  <si>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</si>
  <si>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</si>
  <si>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</si>
  <si>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</si>
  <si>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</si>
  <si>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</si>
  <si>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</si>
  <si>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</si>
  <si>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</si>
  <si>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</si>
  <si>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</si>
  <si>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</si>
  <si>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</si>
  <si>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</si>
  <si>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</si>
  <si>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</si>
  <si>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</si>
  <si>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</si>
  <si>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</si>
  <si>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</si>
  <si>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</si>
  <si>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</si>
  <si>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</si>
  <si>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</si>
  <si>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</si>
  <si>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</si>
  <si>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</si>
  <si>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</si>
  <si>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</si>
  <si>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</si>
  <si>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</si>
  <si>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</si>
  <si>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</si>
  <si>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</si>
  <si>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</si>
  <si>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</si>
  <si>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</si>
  <si>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</si>
  <si>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</si>
  <si>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</si>
  <si>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</si>
  <si>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</si>
  <si>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</si>
  <si>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</si>
  <si>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</si>
  <si>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</si>
  <si>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</si>
  <si>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</si>
  <si>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</si>
  <si>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</si>
  <si>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</si>
  <si>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</si>
  <si>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</si>
  <si>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</si>
  <si>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</si>
  <si>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</si>
  <si>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</si>
  <si>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</si>
  <si>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</si>
  <si>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</si>
  <si>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</si>
  <si>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</si>
  <si>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</si>
  <si>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</si>
  <si>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</si>
  <si>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</si>
  <si>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</si>
  <si>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</si>
  <si>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</si>
  <si>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</si>
  <si>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</si>
  <si>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</si>
  <si>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</si>
  <si>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</si>
  <si>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</si>
  <si>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</si>
  <si>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</si>
  <si>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</si>
  <si>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</si>
  <si>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</si>
  <si>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</si>
  <si>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</si>
  <si>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</si>
  <si>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</si>
  <si>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</si>
  <si>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</si>
  <si>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</si>
  <si>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</si>
  <si>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</si>
  <si>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</si>
  <si>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</si>
  <si>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</si>
  <si>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</si>
  <si>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</si>
  <si>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</si>
  <si>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</si>
  <si>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</si>
  <si>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</si>
  <si>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</si>
  <si>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</si>
  <si>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</si>
  <si>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</si>
  <si>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</si>
  <si>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</si>
  <si>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</si>
  <si>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</si>
  <si>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</si>
  <si>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</si>
  <si>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</si>
  <si>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</si>
  <si>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</si>
  <si>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</si>
  <si>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</si>
  <si>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</si>
  <si>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</si>
  <si>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</si>
  <si>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</si>
  <si>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</si>
  <si>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</si>
  <si>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</si>
  <si>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</si>
  <si>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</si>
  <si>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</si>
  <si>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</si>
  <si>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</si>
  <si>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</si>
  <si>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</si>
  <si>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</si>
  <si>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</si>
  <si>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</si>
  <si>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</si>
  <si>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</si>
  <si>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</si>
  <si>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</si>
  <si>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</si>
  <si>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</si>
  <si>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</si>
  <si>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</si>
  <si>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</si>
  <si>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</si>
  <si>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</si>
  <si>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</si>
  <si>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</si>
  <si>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</si>
  <si>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</si>
  <si>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</si>
  <si>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</si>
  <si>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</si>
  <si>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</si>
  <si>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</si>
  <si>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</si>
  <si>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</si>
  <si>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</si>
  <si>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</si>
  <si>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</si>
  <si>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</si>
  <si>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</si>
  <si>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</si>
  <si>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</si>
  <si>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</si>
  <si>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</si>
  <si>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</si>
  <si>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</si>
  <si>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</si>
  <si>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</si>
  <si>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</si>
  <si>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</si>
  <si>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</si>
  <si>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</si>
  <si>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</si>
  <si>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</si>
  <si>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</si>
  <si>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</si>
  <si>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</si>
  <si>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</si>
  <si>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</si>
  <si>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</si>
  <si>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</si>
  <si>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</si>
  <si>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</si>
  <si>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</si>
  <si>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</si>
  <si>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</si>
  <si>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</si>
  <si>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</si>
  <si>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</si>
  <si>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</si>
  <si>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</si>
  <si>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</si>
  <si>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</si>
  <si>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</si>
  <si>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</si>
  <si>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</si>
  <si>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</si>
  <si>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</si>
  <si>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</si>
  <si>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</si>
  <si>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</si>
  <si>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</si>
  <si>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</si>
  <si>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</si>
  <si>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</si>
  <si>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</si>
  <si>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</si>
  <si>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</si>
  <si>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</si>
  <si>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</si>
  <si>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</si>
  <si>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</si>
  <si>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</si>
  <si>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</si>
  <si>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</si>
  <si>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</si>
  <si>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</si>
  <si>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</si>
  <si>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</si>
  <si>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</si>
  <si>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</si>
  <si>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</si>
  <si>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</si>
  <si>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</si>
  <si>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</si>
  <si>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</si>
  <si>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</si>
  <si>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</si>
  <si>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</si>
  <si>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</si>
  <si>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</si>
  <si>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</si>
  <si>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</si>
  <si>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</si>
  <si>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</si>
  <si>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</si>
  <si>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</si>
  <si>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</si>
  <si>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</si>
  <si>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</si>
  <si>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</si>
  <si>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</si>
  <si>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</si>
  <si>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</si>
  <si>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</si>
  <si>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</si>
  <si>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</si>
  <si>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</si>
  <si>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</si>
  <si>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</si>
  <si>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</si>
  <si>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</si>
  <si>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</si>
  <si>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</si>
  <si>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</si>
  <si>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</si>
  <si>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</si>
  <si>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</si>
  <si>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</si>
  <si>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</si>
  <si>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</si>
  <si>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</si>
  <si>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</si>
  <si>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</si>
  <si>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</si>
  <si>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</si>
  <si>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</si>
  <si>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</si>
  <si>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</si>
  <si>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</si>
  <si>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technology</t>
  </si>
  <si>
    <t>web</t>
  </si>
  <si>
    <t>journalism</t>
  </si>
  <si>
    <t>audio</t>
  </si>
  <si>
    <t>music</t>
  </si>
  <si>
    <t>world music</t>
  </si>
  <si>
    <t>wearables</t>
  </si>
  <si>
    <t>publishing</t>
  </si>
  <si>
    <t>translations</t>
  </si>
  <si>
    <t>art books</t>
  </si>
  <si>
    <t>food</t>
  </si>
  <si>
    <t>food trucks</t>
  </si>
  <si>
    <t>theater</t>
  </si>
  <si>
    <t>spaces</t>
  </si>
  <si>
    <t>musical</t>
  </si>
  <si>
    <t>drama</t>
  </si>
  <si>
    <t>animation</t>
  </si>
  <si>
    <t>fiction</t>
  </si>
  <si>
    <t>jazz</t>
  </si>
  <si>
    <t>indie rock</t>
  </si>
  <si>
    <t>games</t>
  </si>
  <si>
    <t>video games</t>
  </si>
  <si>
    <t>mobile games</t>
  </si>
  <si>
    <t>photography</t>
  </si>
  <si>
    <t>nature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</si>
  <si>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</si>
  <si>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</si>
  <si>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</si>
  <si>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</si>
  <si>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</si>
  <si>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</si>
  <si>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</si>
  <si>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plays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</si>
  <si>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</si>
  <si>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</si>
  <si>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</si>
  <si>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</si>
  <si>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</si>
  <si>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</si>
  <si>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</si>
  <si>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</si>
  <si>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</si>
  <si>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</si>
  <si>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</si>
  <si>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</si>
  <si>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</si>
  <si>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</si>
  <si>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</si>
  <si>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</si>
  <si>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</si>
  <si>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Count of state</t>
  </si>
  <si>
    <t>Column Labels</t>
  </si>
  <si>
    <t>(All)</t>
  </si>
  <si>
    <t>Count of Sub-Category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</si>
  <si>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</si>
  <si>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</si>
  <si>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</si>
  <si>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</si>
  <si>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</si>
  <si>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</si>
  <si>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</si>
  <si>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</si>
  <si>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</si>
  <si>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</si>
  <si>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</si>
  <si>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</si>
  <si>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</si>
  <si>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</si>
  <si>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</si>
  <si>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</si>
  <si>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</si>
  <si>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</si>
  <si>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</si>
  <si>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</si>
  <si>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</si>
  <si>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</si>
  <si>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</si>
  <si>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</si>
  <si>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</si>
  <si>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</si>
  <si>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</si>
  <si>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</si>
  <si>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</si>
  <si>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</si>
  <si>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</si>
  <si>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</si>
  <si>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</si>
  <si>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Live</t>
  </si>
  <si>
    <t>Percentage Live</t>
  </si>
  <si>
    <t>Primary Category</t>
  </si>
  <si>
    <t>State</t>
  </si>
  <si>
    <t>Deadline1</t>
  </si>
  <si>
    <t>Launched_At1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</si>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</sst>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F2F2F"/>
      <name val="Segoe UI"/>
      <family val="2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2" fillId="0" borderId="0" xfId="0" quotePrefix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3" fillId="0" borderId="0" xfId="0" applyNumberFormat="1" applyFont="1" applyAlignment="1">
      <alignment vertical="center"/>
    </xf>
    <xf numFmtId="165" fontId="0" fillId="0" borderId="0" xfId="0" applyNumberFormat="1" applyAlignment="1">
      <alignment horizontal="left"/>
    </xf>
    <xf numFmtId="0" fontId="0" fillId="0" borderId="0" xfId="0" quotePrefix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9-4089-8FBB-85DBAAEDA842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6-46B7-995C-2578BCC8CE91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C6-46B7-995C-2578BCC8CE91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C6-46B7-995C-2578BCC8C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0168120"/>
        <c:axId val="420169104"/>
      </c:barChart>
      <c:catAx>
        <c:axId val="420168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69104"/>
        <c:crosses val="autoZero"/>
        <c:auto val="1"/>
        <c:lblAlgn val="ctr"/>
        <c:lblOffset val="100"/>
        <c:noMultiLvlLbl val="0"/>
      </c:catAx>
      <c:valAx>
        <c:axId val="42016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68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4F-4E9B-BD4A-25EA10F9D078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4F-4E9B-BD4A-25EA10F9D078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4F-4E9B-BD4A-25EA10F9D078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4F-4E9B-BD4A-25EA10F9D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743088"/>
        <c:axId val="483742760"/>
      </c:barChart>
      <c:catAx>
        <c:axId val="48374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42760"/>
        <c:crosses val="autoZero"/>
        <c:auto val="1"/>
        <c:lblAlgn val="ctr"/>
        <c:lblOffset val="100"/>
        <c:noMultiLvlLbl val="0"/>
      </c:catAx>
      <c:valAx>
        <c:axId val="48374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4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89-4717-8CBC-1158BAD5EDD9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89-4717-8CBC-1158BAD5EDD9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89-4717-8CBC-1158BAD5EDD9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89-4717-8CBC-1158BAD5E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847776"/>
        <c:axId val="585848104"/>
      </c:lineChart>
      <c:catAx>
        <c:axId val="58584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848104"/>
        <c:crosses val="autoZero"/>
        <c:auto val="1"/>
        <c:lblAlgn val="ctr"/>
        <c:lblOffset val="100"/>
        <c:noMultiLvlLbl val="0"/>
      </c:catAx>
      <c:valAx>
        <c:axId val="58584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84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</xdr:colOff>
      <xdr:row>0</xdr:row>
      <xdr:rowOff>0</xdr:rowOff>
    </xdr:from>
    <xdr:to>
      <xdr:col>15</xdr:col>
      <xdr:colOff>319087</xdr:colOff>
      <xdr:row>14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7E70B-196A-4990-9629-83CDB6C59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2</xdr:row>
      <xdr:rowOff>176212</xdr:rowOff>
    </xdr:from>
    <xdr:to>
      <xdr:col>13</xdr:col>
      <xdr:colOff>600075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77AA1-81AE-4C92-A273-D41831F17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604836</xdr:colOff>
      <xdr:row>2</xdr:row>
      <xdr:rowOff>176212</xdr:rowOff>
    </xdr:from>
    <xdr:to>
      <xdr:col>14</xdr:col>
      <xdr:colOff>323849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245DF-2801-4386-A564-34FC02D71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rin Connors" refreshedDate="43323.425881944444" createdVersion="6" refreshedVersion="6" minRefreshableVersion="3" recordCount="4114" xr:uid="{FF9A1BBF-6166-41C0-A5A9-9A578172FDD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&quot;The Dreams Of Little Red Scooter&quot;  an artists hope to interact with other humans!! (Canceled)"/>
        <s v="to be removed (Canceled)"/>
        <s v="Faces &amp; Places In Brevard County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ONGO CENTRE | An Incubator Creative Space to self-funds (Canceled)"/>
        <s v="Uprising Theater (Canceled)"/>
        <s v="The Bath Theatre Bus (Canceled)"/>
        <s v="Lynnewood Hall Restoration (Canceled)"/>
        <s v="N/A (Canceled)"/>
        <s v="Help Us Help Artist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Looking Up &amp; Holding On CD Project - Christian songwriter"/>
        <s v="Angel Talking truth to share with the world."/>
        <s v="I'M For Peace Music Ministry By R.Gerald's IMFP SOCIETY"/>
        <s v="Our Country's Good"/>
        <s v="This is Living by Liam Borrett"/>
        <s v="Arlington's 1st Dinner Theatre"/>
        <s v="Big Data (Canceled)"/>
        <s v="Kids Educational Social Media Site (Canceled)"/>
        <s v="Capricorn Horn- Entertainment for the World's Finest Gents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Future Belt (Canceled)"/>
        <s v="Airships and Anatasia: The Movie"/>
        <s v="&quot;SHADY BIZZNESS' The Eminem Movie Beyond 8 Mile&quot;"/>
        <s v="Rosette: Sci-Fi/Action Feature Film to Cast Hollywood Talent"/>
        <s v="IRL: Gamers Unite"/>
        <s v="Wraps in a snap. Fast lunch with a gourmet punch!"/>
        <s v="Murphy's good eatin'"/>
        <s v="ROAD TO THE KINGDOM"/>
        <s v="&quot;Sounds By The River&quot; ( Original Musical)"/>
        <s v="Planet Earth Superheroes"/>
        <s v="Premium Burgers"/>
        <s v="Mouth Watering Mobile Restaurant"/>
        <s v="Theater &amp; Arts &amp; Day Care (Canceled)"/>
        <s v="Shutupsystems.com Innapropriate Cartoon and Comics Dvd set"/>
        <s v="Tac o' Relli's Behold the first smoked to order taco truck"/>
        <s v="Strive"/>
        <s v="THE RUNNING GAME"/>
        <s v="Ducky Diapers"/>
        <s v="New Mario Bro's style game!"/>
        <s v="Hercules the Panto"/>
        <s v="Help Us Help Artists"/>
        <s v="POE!"/>
        <s v="A Staged Reading of &quot;CALL ME TANIA&quot;"/>
        <s v="Xenu's Space Opera"/>
        <s v="Bungers surfing Museum"/>
        <s v="TOC TOC TROC"/>
        <s v="Mirlin's Sushi"/>
        <s v="Cykelauktion.com (Canceled)"/>
        <s v="The Last Armada (Canceled)"/>
        <s v="Invincible Diamonds: A Survivor's Guide"/>
        <s v="lyndale lewis and new vision prosper cd release"/>
        <s v="hap's- Whats the program?"/>
        <s v="Thella's, food, tacos, burritos, health"/>
        <s v="Daddy"/>
        <s v="JoLee Productions"/>
        <s v="&quot;The Norwegians&quot; Midwestern Tour"/>
        <s v="Perfume Collectibles - Vintage Bottles - History of Perfume"/>
        <s v="The Great Dark (Canceled)"/>
        <s v="Pleero, A Technology Team Building Website (Canceled)"/>
        <s v="The Man Who Loved Dinosaurs. Based on a true story."/>
        <s v="Gringo Loco Tacos Food Truck"/>
        <s v="Improv Patrol &quot;The Gift of Your Story is Our Script&quot;"/>
        <s v="W (Canceled)"/>
        <s v="'WORLD FRIENDS' - Changing the way children learn and play !"/>
        <s v="It's The GOD Complex"/>
        <s v="Subtropisch zwemparadijs Tropicana"/>
        <s v="Midway: The Turning Point"/>
        <s v="Past"/>
        <s v="TapiÃ³ca - Brazilian Street Food Truck"/>
        <s v="Modern Literal Torah Translation (Canceled)"/>
        <s v="HackersArchive.com"/>
        <s v="CONVERSATIONS WITH AN AVERAGE JOE"/>
        <s v="weBuy Crowdsourced Shopping"/>
        <s v="Pwincess"/>
        <s v="Patch Bo - Organic toons"/>
        <s v="DOWNLOAD THE INTERNET,...."/>
        <s v="Tabla AEIOU One Handed Two Handed Keyboard Development Kit"/>
        <s v="Get Neighborly"/>
        <s v="Aerial Photography :  Americas Most Impressive Structures"/>
        <s v="FBTR BBQ"/>
        <s v="The Container Play"/>
        <s v="Picturing Italy"/>
        <s v="Wavegarden in Marbella (MÃ¡laga)"/>
        <s v="Time Live: A short film (Canceled)"/>
        <s v="funding for bbq trailer"/>
        <s v="Shakespeare In The Park"/>
        <s v="Indian Language Dictionary"/>
        <s v="The Ecstasy of Vengeance - Feature Length Film"/>
        <s v="PATH to Reading Brain Training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Smart 2-in-1 I-PHONE HANDLE/WALLETtm"/>
        <s v="The Creature"/>
        <s v="A CRY FOR HELP"/>
        <s v="Global Community Theater One."/>
        <s v="Privileged Zone - Premium Social Network (Canceled)"/>
        <s v="pitchtograndma (Canceled)"/>
        <s v="RummageCity.com - Rummage sailing made easy!"/>
        <s v="Nanaue eSports"/>
        <s v="Mexican food truck"/>
        <s v="Nana's Home Cooking on Wheels"/>
        <s v="The Salem Haunted Magic Show"/>
        <s v="&quot;Trouble at the Gate&quot; play"/>
        <s v="The Hostages"/>
        <s v="MADE online media platform for artists and creatives"/>
        <s v="Street Prophet Los CD and new book"/>
        <s v="Performing and Visual Arts Center, Rochester, NY"/>
        <s v="Charge Furniture"/>
        <s v="Notorious P.I.G. Food Truck will bring gangsta food to YOU!!"/>
        <s v="Smokin' J's BBQ. food truck"/>
        <s v="Nothing Up My Sleeves Tour: Summer 2016"/>
        <s v="Yada.Yada.Yada. An Unauthorized Seinfeld Event. 9 in 90"/>
        <s v="The Original Laughter Therapist"/>
        <s v="Donald Trump Presidential Stress Cube"/>
        <s v="Jamboni Brothers Pizza Pilot"/>
        <s v="Food Cart Tour With Raz Simone and Macklemore"/>
        <s v="DigitaliBook free library"/>
        <s v="Something To Wear For Hearing Sounds By Feeling Vibrations"/>
        <s v="Black America from Prophets to Pimps"/>
        <s v="TAO Mr. Fantastic!!"/>
        <s v="MICRO-MISSION"/>
        <s v="Talented Minds â­ï¸"/>
        <s v="The Panama Canal Bridge of the Americas"/>
        <s v="Nevada County Hearts"/>
        <s v="New album - Prophetic guitar soundscapes, Volume 2"/>
        <s v="Jeremy Kyle- The Opera"/>
        <s v="A Bite of a Snake Play"/>
        <s v="Preserving the DC Gospel Stars"/>
        <s v="Right Tracey!"/>
        <s v="Quest Remnants of Chaos"/>
        <s v="Waistband: Solar Powered Vegan Quality of Life Truck"/>
        <s v="Help Jumpy Punch Prosper!!"/>
        <s v="Bee Bay Microjobs (Canceled)"/>
        <s v="Hart Blvd. A feature film by Andrew Greve"/>
        <s v="D-Pro Athletic Headband with Carbon Fiber"/>
        <s v="Funding HyperLight Studios"/>
        <s v="Equality Theatre"/>
        <s v="The Castle Project"/>
        <s v="Hip Justice Catmunity Center"/>
        <s v="What Dreams Were Made Of"/>
        <s v="A Great New Controversial Play - &quot;The Divide&quot;."/>
        <s v="Strain Wars"/>
        <s v="Kelli's Kitchen"/>
        <s v="Alcohol On Call (Canceled)"/>
        <s v="Rabbly"/>
        <s v="Start a New Podcast (Canceled)"/>
        <s v="Game Swapper (Canceled)"/>
        <s v="Meme Wars - Dank Age"/>
        <s v="Oddity Photography - help get us off the ground!"/>
        <s v="DodgeBall Blitz"/>
        <s v="&quot;Buffalo Info.&quot; Directions-Events-Places Of Interest-History"/>
        <s v="Thundercreek Studios"/>
        <s v="Moon Rocket Projo - Finally know the TRUTH about E.T."/>
        <s v="Funding a home for our Children's Theater"/>
        <s v="Cook"/>
        <s v="Boys In The Arts Scholarship Program (Canceled)"/>
        <s v="THE ASCENDENCE SHIFT Feature Film (Canceled)"/>
        <s v="Super Natural Kooking"/>
        <s v="Dark Paradise"/>
        <s v="Wriyon - WRIte Your Own (Canceled)"/>
        <s v="Our Modern Lives"/>
        <s v="Kid's Connect (Connecting kids with sickness' together)"/>
        <s v="Mail 4 Jail"/>
        <s v="Soulwalker"/>
        <s v="Little Lamb Kidz - multi-faith characters in their 1st DVD"/>
        <s v="Ez 2c 3D Viewers (Canceled)"/>
        <s v="The Rhythm of Revolution - Charity Musical Production"/>
        <s v="Ø¢Ù…ÙŠÙ† (Amen)"/>
        <s v="World Defense : Tower Defense"/>
        <s v="A GOOD MAN'S DECISION"/>
        <s v="The FunBunch Cartoon!!!"/>
        <s v="Theaters in the Loop - Hearing Loop Installation Project"/>
        <s v="Dissertation (Canceled)"/>
        <s v="GCU Follow Your Dreams Production"/>
        <s v="The Year of Sunsets"/>
        <s v="Follow in footsteps an awesome book adventure"/>
        <s v="Cupcake Chaos"/>
        <s v="Space Gangstars (Canceled)"/>
        <s v="Little Nell's - a play"/>
        <s v="The Hounds of Reservoir - A Shakesperian Heist film"/>
        <s v="Cyber Universe Online"/>
        <s v="Ecosteader (Canceled)"/>
        <s v="Podcast for fun! (Canceled)"/>
        <s v="Lift Up Missions a Global Christian Online Platform"/>
        <s v="ThÃ©Ã¢tre d'automates &quot;culture de vie&quot;"/>
        <s v="Langwiser - video lessons with native speaking teachers"/>
        <s v="time-care.com - Helping People Remember The Simple Things"/>
        <s v="STEM MARS Lander experience: https://youtu.be/n6avxUAKee0"/>
        <s v="Central Ohio Astronomical Society Mobile Classroom"/>
        <s v="ThÃ©Ã¢tre Polichinelle Show &quot;Clown-Ballet&quot;"/>
        <s v="PokÃ©Movie - A PokÃ©monâ„¢ school project"/>
        <s v="The Mission - Please Check Back Soon (Canceled)"/>
        <s v="coming apart at the stitches... (Canceled)"/>
        <s v="Tired of Corporation Negotiation? THINK MIDDLE MEDIATION!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SWEET LOVE - a Lovely Christian WEDDING SONG Happy Marriage"/>
        <s v="Small Animal Deterrent Latch (S.A.D.L.)"/>
        <s v="Create The Twisted Tree Theatre"/>
        <s v="Cowes and The Sea"/>
        <s v="If the Shoe Fits"/>
        <s v="'Potter.' Funding 2015"/>
        <s v="Unleashed Fitness"/>
        <s v="The HotSeat child safety carseat with temperature alarm"/>
        <s v="&quot;Hope Without Borders&quot; trilogy by I R Tyler, Chinese edition"/>
        <s v="Angry words with Friends"/>
        <s v="Deception Belt"/>
        <s v="TERESA ANN LAMIRAND'S DEBUT ALBUM &quot;MY LIFE UNFOLDING&quot;&quot;"/>
        <s v="Huevos Rancheros Video Game &quot;The Sabroso Showdown &quot;"/>
        <s v="Highland Sabre - A Black Beast Books Project"/>
        <s v="Make The Historic Dungeness Schoolhouse Stage ADA Accessible"/>
        <s v="Desperation Short Film"/>
        <s v="Alex and More"/>
        <s v="oToBOTS.com - Freedom from high cost auto repairs (Canceled)"/>
        <s v="Age of Spirit: The Battle in Heaven"/>
        <s v="A FORK IN THE ROAD food truck"/>
        <s v="Man Down! Translation project"/>
        <s v="Dream TRIP to Tornado Alley"/>
        <s v="The Escorts"/>
        <s v="Fresh fruit and veggies for the hood!"/>
        <s v="Before You Sleep - A Survival Social Video Game"/>
        <s v="The Wonderful World of Princes &amp; Princesses"/>
        <s v="Otherkin The Animated Series"/>
        <s v="Liz's Bakery &amp; Barista on the Go.. (Canceled)"/>
        <s v="Mac N Cheez Food Truck"/>
        <s v="The Quest To Save Hip Hop"/>
        <s v="The Floridian Food Truck"/>
        <s v="Dugout Dogs, Americas love of hot dogs and baseball!"/>
        <s v="Funding for a new theater facility in Walker Minnesota"/>
        <s v="Pueblo Underground Theater (Canceled)"/>
        <s v="Save the Roxy Theatre in Bremerton WA"/>
        <s v="The Grigori"/>
        <s v="Nightmare Zombies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Relaunching in May"/>
        <s v="Dad, we will get your AxleCrutch idea to the next level!"/>
        <s v="FREE Shuttle Service in Downtown Los Angeles"/>
        <s v="Smidlink Fun Ids.....search an Id, then message for free!"/>
        <s v="The Diddlys &quot;Steam powered Superheroes&quot;"/>
        <s v="Et si Kiwwi vous trouvait un job ? (Canceled)"/>
        <s v="The Boat That Couldn't Float"/>
        <s v="RISTMATEÂ®, smartphone wrist dock and much more. (Canceled)"/>
        <s v="Destination Small Town &quot;Visitor Center&quot; To The Midwest"/>
        <s v="&quot;Holy Realm Music Group&quot; Anointed Purpose, Heavenly Good"/>
        <s v="All in One Cloud Business Management - Extendix Panel"/>
        <s v="Keto Advice (Canceled)"/>
        <s v="Vuzion: An Actual Overlaid Heads Up Display Wearable"/>
        <s v="Projektwebseite (Canceled)"/>
        <s v="1000 words (Canceled)"/>
        <s v="Indian in Chelsea - Web Animated series"/>
        <s v="everydayrelay"/>
        <s v="Database of Interlinear Greek Words"/>
        <s v="Realidades del Hombre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The Singing Teacher"/>
        <s v="South Florida Tours"/>
        <s v="The Toy Box by Anthony H. Wallace"/>
        <s v="Wondrous Adventures: A Kid's Game"/>
        <s v="HORIZON: LIFE ENHANCED GLASSWARE"/>
        <s v="Messages"/>
        <s v="Help! World Tour ~ A Theatrical Revival of Hope"/>
        <s v="The Prodigal Son"/>
        <s v="Riders Registry &quot;Medical data of active people on a Dog Tag&quot;"/>
        <s v="Droplets"/>
        <s v="Terror Interceptor Mobile Video Game"/>
        <s v="The Heart of a P.K."/>
        <s v="Attraction"/>
        <s v="Woman2Woman"/>
        <s v="The Worlds First Smart Laser Collar for Cats. Lazer Kitty"/>
        <s v="Invisible Scars"/>
        <s v="My Christmas Star"/>
        <s v="The Divine Comedy- A New English Translation"/>
        <s v="Island of Paws - A Dog and Cat RPG Game    0==]=====&gt;"/>
        <s v="I Died. Yesterday by Pamela Norton Docken"/>
        <s v="Just Cereal - Mobile Cereal Bar"/>
        <s v="Lavvoro - A new LinkedIn and Facebook for the job market"/>
        <s v="Coco Bowls (Canceled)"/>
        <s v="The Second Renaissance"/>
        <s v="Raph the Ninja Giraffe"/>
        <s v="&quot;Un parco di Risate&quot; - open air theatre to save TKC"/>
        <s v="Camp Curtain Call: Star Wars (A Parody)"/>
        <s v="Poles Apart - A Play in 2 Acts"/>
        <s v="Girls, Ladies and Women - A Gospel Drama"/>
        <s v="Handee Job for PS4 Gets on Shark Tank"/>
        <s v="Burgers and Babes Food Truck (Canceled)"/>
        <s v="Rolodex: One Contact List to Rule Them All"/>
        <s v="Forever Man (short film) (Canceled)"/>
        <s v="Miclop - Tu cabina profesional portÃ¡til (Canceled)"/>
        <s v="Professional Venue for local artists!!"/>
        <s v="Sentient - The Web Series (Canceled)"/>
        <s v="Civil war battlefields and forts"/>
        <s v="Crystal City Haunted Undergound"/>
        <s v="BorikÃ©n: The Show"/>
        <s v="Litter-Buddy"/>
        <s v="Romeo and Juliet by Cry of Curs"/>
        <s v="Age of Valor: Heritage - The Audio Drama"/>
        <s v="THE GUINEAS SHOW"/>
        <s v="Broadcasts to Promote Human Freedom in South Florida"/>
        <s v="Darwin's Kiss"/>
        <s v="MISTER BROWN"/>
        <s v="Caryl Churchill's 'Top Girls' - NSW HSC Text"/>
        <s v="The Woodlands Jazz Fest"/>
        <s v="Invisible Reins - Let your children roam free (Canceled)"/>
        <s v="cool air belt"/>
        <s v="The NELSON RIDDLE SONGBOOK - Nelson Riddle Tribute Orchestra"/>
        <s v="Garden Eden, theatre, meeting, culture, music, art"/>
        <s v="Allergy Friendly Restaurant Finder and Review Site"/>
        <s v="Baja Babes Shrimp Tacos wants to spread the taco love!"/>
        <s v="TaxSaver USA Affordable Tax App Development and Launch"/>
        <s v="DIY Garage"/>
        <s v="SAMANTHA  SHADOW (Canceled)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The Old Howard Theatre Company"/>
        <s v="The London Jazz Machine  - Jazz greats musical project"/>
        <s v="MouseFighter invisible AIR mouse"/>
        <s v="Celebrating American Jazz &amp; Soul Music"/>
        <s v="Slayers of The Dead AR- build your ultimate Zombie Fort"/>
        <s v="The Torah: World's First Complete Musical Transcription"/>
        <s v="Finit - Hashtag Chatting (Canceled)"/>
        <s v="CheckMate Careers"/>
        <s v="Terezin's The Fireflies"/>
        <s v="StreetskatePRO's  Knee, Shin, &amp; Ankle pad compression sleeve"/>
        <s v="Business &amp; Entertainment In 3D World! (Canceled)"/>
        <s v="CapitÃ¡n Kalani y el sindicato robÃ³tico"/>
        <s v="Welcome to the Future! &quot;UMEOS&quot; the Internet's You, Me, O.S."/>
        <s v="Airlock bike helmet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lumiglove"/>
        <s v="The Lizard King, a play by Jay Jeff Jones"/>
        <s v="Convergence: Rift Wars"/>
        <s v="REGIONRAT, the movie"/>
        <s v="Phillip Michael Photography"/>
        <s v="Project Revive: Protecting the Creative Impulse"/>
        <s v="The Bible translated into Emoticons"/>
        <s v="New Edinburgh play"/>
        <s v="In the Land of Gold"/>
        <s v="Snag-A-Slip"/>
        <s v="MyBestInterest.org"/>
        <s v="Uscore - Am PC spielerisch forschen und dafÃ¼r belohnt werden"/>
        <s v="Get Your Life Back"/>
        <s v="MY4FACES THE ANIMATED MOVIE"/>
        <s v="Cupcake Truck Unite"/>
        <s v="Mrs. Brown and Her Lost Puppy."/>
        <s v="PROJECT OLIVE OYL:  10 VOICE-OVER &quot;POPEYE&quot; Demo Series"/>
        <s v="Sunrises in the MidWest"/>
        <s v="1985 Video Game Museum/Arcade/Game Lounge/Event Center"/>
        <s v="The Red Card Blue Card Game"/>
        <s v="Help me build my Tiny House Cupcake Bakery - Phase 1"/>
        <s v="WairConditioning"/>
        <s v="Disaster Defender:Save lives in a game and in the Real World"/>
        <s v="Fat daddy mac food truck"/>
        <s v="Brothers in Arms Building Better Lives Workshop For Men"/>
        <s v="Warren's / Adilyn's Rollin' Bistro"/>
        <s v="Paleo food as a Take Away-food, order and pay in the app"/>
        <s v="sellorshopusa.com"/>
        <s v="Barney's, deliciously New York - Vintage 1972 Chevy P10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Crazy Daisy Food Truck"/>
        <s v="REDISCOVERING KIA THE PLAY"/>
        <s v="A wearable for elderly that detects falls and sends alerts (Canceled)"/>
        <s v="PSI - Role Playing Game"/>
        <s v="Claws &amp; Fins"/>
        <s v="The Paint Can Holder by U.S. Green Products"/>
        <s v="ShapeCase - Colorful Apple Watch Bumpers"/>
        <s v="Angelix"/>
        <s v="Add your voice to Cellphonia 9/11 (Canceled)"/>
        <s v="Abstract Image Photography Coffee Table Book (Canceled)"/>
        <s v="a feminine ending, brought to you by the East End Theatre Co"/>
        <s v="Deviations"/>
        <s v="Local Food Truck is Off the Hoof!"/>
        <s v="Employ College 2K"/>
        <s v="KneeJack"/>
        <s v="T-Fighter: Code Name M - Mobile Edition"/>
        <s v="Legend of Decay"/>
        <s v="NZ Auction site.  No listing or success fees. Only $2 p/m"/>
        <s v="#CalExit...War of 2020 (Canceled)"/>
        <s v="Die Another Day 1st CD (Christian Rock)"/>
        <s v="The Observer Project 2016 (Canceled)"/>
        <s v="Build Phatboyz Food Truck (Canceled)"/>
        <s v="Heads Up! / Vai com Tudo! - Music &amp; Sports Education for All"/>
        <s v="Bowlz Cafe, Hull"/>
        <s v="Moroccan National Debate Team"/>
        <s v="Was ist das"/>
        <s v="GoSolo Hat for GoPro (Canceled)"/>
        <s v="The Cold Spot Mobile Trailer"/>
        <s v="Read/Rehearse/Workshop Plays at Austin Playwrights Studio"/>
        <s v="The Great Elephant Repertory Company"/>
        <s v="Swap Anything (Canceled)"/>
        <s v="CAUCASUS - on the untrodden roads (Canceled)"/>
        <s v="Ant Farm Theatre Project (Canceled)"/>
        <s v="Ping"/>
        <s v="C is for Crooked"/>
        <s v="Hot Dogs a new play by Suhayla El-Bushra"/>
        <s v="WHAT'S A NICE JEWISH GIRL DOING IN A PLACE LIKE THIS?"/>
        <s v="Galaxy Probe Kids"/>
        <s v="The Content of Character Book Series, Volume I, 1750 - 1940"/>
        <s v="A Midsummer's Night's Dream"/>
        <s v="Producing a live album of our upcoming Europe tour"/>
        <s v="Building an interactive web-based health community."/>
        <s v="Sideways Mohawk vs This Guy ( Comic eBook &amp; Cartoon Movie )"/>
        <s v="PriceItUpPlease (Canceled)"/>
        <s v="Jolly's Hot Dogs An All-Beef Coney Dog"/>
        <s v="Johnny Rocketfingers 3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Holly's Hot Stuff"/>
        <s v="The Book Club Rebellion"/>
        <s v="&quot;Sami j's Food Truck&quot;"/>
        <s v="Unity, A Content Creators Toolkit"/>
        <s v="The Dancing Elephant, Traditional Dosa and Indian Cuisine"/>
        <s v="Awakening (Canceled)"/>
        <s v="LA VIE"/>
        <s v="Learn U.S. Geography: Dreaming my way across The U.S."/>
        <s v="Gourmet Steak Hot Dogs By The Savage Wienerâ„¢"/>
        <s v="DeadRealm RPG Series for Android and iOS"/>
        <s v="In His Presence"/>
        <s v="Jamaican food truck in Munich in the making! (Canceled)"/>
        <s v="BioToo - Emergency Temporary Tattoos"/>
        <s v="The Grym Brothers Series"/>
        <s v="Mobile Coffee Cart with a Purpose"/>
        <s v="The Legend Of The Crimson Knight"/>
        <s v="Planet Venus"/>
        <s v="The Dark Brotherhood  (from the makers of COPS: Skyrim)"/>
        <s v="How to Create Your Own Magic World. Toy-making guide."/>
        <s v="Translation of an interactive eLearning-website for surgery"/>
        <s v="GettingTeensSaved.org Play in Richmond, California 2016"/>
        <s v="DreamAfrica"/>
        <s v="Secure Pet GPS Tracker - Every Moment Matters"/>
        <s v="GoMote: a remote control for your smartphone"/>
        <s v="A very effective CD-Book for the Bilingual Pre-Kinder Class!"/>
        <s v="Social Rewards - A new twist on social media (Canceled)"/>
        <s v="Heroes Faith II (Superior Soldier)"/>
        <s v="Mioti"/>
        <s v="Funding the new album by Chris Reed and the Anime Raiders"/>
        <s v="Demigods - Rise of the Children - Part 1 (Design)"/>
        <s v="Chili dog"/>
        <s v="Avarimor Series (Audio Plays)"/>
        <s v="Marcus Rashad's &quot;The Domino Effect Stage Play&quot;"/>
        <s v="The Unknown Door"/>
        <s v="Songs of Africa Ensemble Goodwill Africa Tour"/>
        <s v="Xtnd: Use your cell phone, tablet, or camera hands free"/>
        <s v="Super Hi-Speed Road Strikers"/>
        <s v="Video Game Store That Can Beat Out Any Other"/>
        <s v="We Don't Play Fight"/>
        <s v="Lone Pine Coffee Brewery"/>
        <s v="De Lewe: A Youth Movement(Traveling Show)"/>
        <s v="Angels in Houston"/>
        <s v="IRring - The Remote Control That fits on Your Finger"/>
        <s v="psyÂ·choÂ·miÂ·metÂ·ic: The EsÂ·sence of Life (Canceled)"/>
        <s v="Join us in creating a new Hell on Earth!"/>
        <s v="Mathias Pizzeria - A Mobile Wood Fired Pizza Oven (Canceled)"/>
        <s v="Army vs Aliens - Currently in Alpha"/>
        <s v="the Giant Turnip"/>
        <s v="Expansion of The Mortis Chronicles"/>
        <s v="Mist Buddy Hydration/Misting Backpack"/>
        <s v="Beginner's Guide to Fibromyalgia translation - fibromialgia"/>
        <s v="Triad a new album by James Murrell"/>
        <s v="MAGGIE Film"/>
        <s v="iHeart Pillow"/>
        <s v="ZNITCH- The Evolution in Helmet Safety"/>
        <s v="Messiah's Call &quot;He'll Do It Today&quot; 2014"/>
        <s v="Calvert HS Planetarium Restoration (Canceled)"/>
        <s v="Million Dollar Rocket - New Project (Canceled)"/>
        <s v="Theatre West97 - not-for-profit run Youth Theatre Program"/>
        <s v="Church Folk Can Be Dangerous People"/>
        <s v="Agni Varsha - opera by Vanraj Bhatia - world premiere"/>
        <s v="TWO for the PRICE OF ONE THEATRE"/>
        <s v="Interactive Global Domestic Violence Platform"/>
        <s v="Dichotomy (Canceled)"/>
        <s v="AirString"/>
        <s v="ReminiSens Restaurant &amp; Theatre in Versailles"/>
        <s v="The Sentinel &amp; The Showman"/>
        <s v="Mise En Abyme Cloud Computers - PC inside a Website"/>
        <s v="SomnoScope"/>
        <s v="Empty Ramekins Catering Group"/>
        <s v="iShopGreen.ca - the green product marketplace (Canceled)"/>
        <s v="A day in the life of...(podcast) (Canceled)"/>
        <s v="Reality  Check (Canceled)"/>
        <s v="The Sketchy Pelican (Canceled)"/>
        <s v="Planet Snow Kids - an online global family of snow lovers."/>
        <s v="scriptCall - The Personal Presentation Platform"/>
        <s v="Angwish &quot;I Wanna Be Your Monkey&quot; Music Video"/>
        <s v="Shutters of Hope: The Real Faces of Infertility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Glippets: The Aliens next door -  Animation from Comic Strip"/>
        <s v="Joy Full Noise!"/>
        <s v="Arts in Conflict"/>
        <s v="BugVibesâ„¢-Better Flowers, Plants, Trees with less Pesticides"/>
        <s v="We CAN End Police Violence Against Our Dog's (Canceled)"/>
        <s v="toggleme. - the next phenom in mobile gaming"/>
        <s v="the Savannah Disputation"/>
        <s v="The Rights (and Wrongs) of Mary Wollstonecraft"/>
        <s v="&quot;Chuck J. Brubecker&quot;"/>
        <s v="OTHELLO, by William Shakespeare ( FUNDRAISER)"/>
        <s v="mini air- personal air conditioner"/>
        <s v="Buy beauty &amp; hair products 24/7 from a vending machine."/>
        <s v="ZombieTime!"/>
        <s v="Native American Language Book for Children"/>
        <s v="Catsville High the Movie (Anti-Bullying) Teaser Trailer"/>
        <s v="The Ultimate Learning Center"/>
        <s v="A Tree is a Tree, no matter what you see.  CHILDREN'S BOOK"/>
        <s v="L.U.N.A. Theatre Company produces &quot;Steel Magnolias&quot;"/>
        <s v="Nine Lives"/>
        <s v="Sikh Police: Guru Granth Sahib Project"/>
        <s v="A Growing Adventure"/>
        <s v="CulBox - Open Source Smart Watch for Arduino (Canceled)"/>
        <s v="Fitness, Boxing and Sports Wearable Sensor Technology"/>
        <s v="&quot;Antoine Roney Trio&quot; at Cuba's Havana Jazz Festival 2013"/>
        <s v="Ain't No Thang..."/>
        <s v="Strawberry Bowl"/>
        <s v="A home for the arts on the Upper East Side/Yorkville"/>
        <s v="Palms Free Cell Phone Harness Holds Iphone Galaxy S Go Pro"/>
        <s v="Favowear - Shopping for your favorite clothes made simple"/>
        <s v="Cardboard reality"/>
        <s v="Grammar Land Performances"/>
        <s v="Search every sneaker site and local store at once (Canceled)"/>
        <s v="Digitizing 8 Rare Siddha Yoga Books"/>
        <s v="Lily and Memphs"/>
        <s v="Nothing Changes"/>
        <s v="RAIN | a theatrical production of life-changing proportions"/>
        <s v="Super Date, The Dating Game Show for Superheroes"/>
        <s v="Virtual Restart - Stock Market For You and Your Loved Ones"/>
        <s v="The Dreamer-An Original Jazz CD"/>
        <s v="Hand Armor Liquid Chalk-Ultimate Sports Chalk Help Patent"/>
        <s v="Justin Cron's Sax Debut Album"/>
        <s v="iPhanny"/>
        <s v="Harriet Tubman Woman Of Faith"/>
        <s v="Fashion Forward Headphones &amp; Membership Platform (Canceled)"/>
        <s v="Master Le Cosplay's: Avengers 2 Hulk Buster V2.0 Build"/>
        <s v="Tibio - Spreading warmth in everyones home"/>
        <s v="Dewey Does 110 Animation"/>
        <s v="Rainbow Ball to the Iphone"/>
        <s v="Live to Learn, Learn to Fight, Fight to Live - The Karen"/>
        <s v="Bringing more Art to the Community"/>
        <s v="Help us Make a Website Like Chegg but Free and wayyy Better!"/>
        <s v="INBED"/>
        <s v="Honeybee: The Animated Series Trailer"/>
        <s v="WORLD'S BEST BATTERY BACKUP: EXO WEARABLE POWER! (Canceled)"/>
        <s v="Woodsy Owl Animation: Cartoons That Give A Hoot!"/>
        <s v="Brevity: A Powerful Online Publishing Software! (Canceled)"/>
        <s v="Beyond the Pale"/>
        <s v="Privster.net - Privacy anywhere, whenever for free."/>
        <s v="#MYLifeMatters Radio Show &amp; Podcast (Canceled)"/>
        <s v="Expedition into the Empty Quarter - The Book (Canceled)"/>
        <s v="Becoming - A Metaphysical Game About Mental Illness"/>
        <s v="Whisper Me Happy Ever After (WMHEA)"/>
        <s v="The Art of You Too"/>
        <s v="MEATloko, ekte BBQ fra spesialbygd vedfyrt rÃ¸ykovn i foodbus"/>
        <s v="18&quot;, 45.7cm Telescope. The universe is for everyone!"/>
        <s v="Tales of a Dragon KNIGHT"/>
        <s v="Takeshi Asai French Trio - a lingua franca to break barriers"/>
        <s v="Course: Learn Cryptography"/>
        <s v="&quot;Final Day,&quot; A Dramatic Musical Play (Broadway,Theater, NYC)"/>
        <s v="NapTime: the first baby monitor that takes care of parents"/>
        <s v="Sherri's Playhouse Present's A Heavenly Hand!"/>
        <s v="Technical Design for Liberty Lake Community Theatre"/>
        <s v="Course: Create Complete Web Apps without Coding (Canceled)"/>
        <s v="In The Time of New York"/>
        <s v="BIGFOOT BBQ - Flavors As Big As Sasquatch Himself"/>
        <s v="Ben's Top 5 podcast (Canceled)"/>
        <s v="The Cat-Bath Contraption"/>
        <s v="Waddle Slide - An App for iPhone and Android"/>
        <s v="'Haunting Julia' by Alan Ayckbourn"/>
        <s v="The Morgue"/>
        <s v="Social behavior in technical communities"/>
        <s v="Empanada Express Food Truck"/>
        <s v="The Pendulum Swings UK Theatre Tour/EdFringe"/>
        <s v="3 Men and a Book"/>
        <s v="&quot;UNCOVERED ME&quot;"/>
        <s v="Duodeca"/>
        <s v="ABRAcaPOCUS!!"/>
        <s v="Scorned: A LeKrista Scott, Vampire Hunted Novel"/>
        <s v="An Italian Adventure"/>
        <s v="Project Starborn"/>
        <s v="SemiYours"/>
        <s v="Better WiFi for today's Internet of Everything WiFi devices"/>
        <s v="Prehistoric Landing"/>
        <s v="patent pending"/>
        <s v="The UnDiscovered Image"/>
        <s v="SUPER!: An Original Musical (KC Fringe 2015) (Canceled)"/>
        <s v="Lunch For Tots"/>
        <s v="Grover Theatre Company (GTC)"/>
        <s v="Jimmy There and Back - Documentary Animation"/>
        <s v="After The Blue"/>
        <s v="Cannabis Connection (Canceled)"/>
        <s v="What a Gay Play - back, bigger and longer"/>
        <s v="Johnny's Food Truck a Puerto Rican and BBQ infusion"/>
        <s v="Terry Pratchett's Wyrd Sisters"/>
        <s v="BAMA Theatre Headset Campaign (Canceled)"/>
        <s v="Ralphi3 (Canceled)"/>
        <s v="FireSat: Near Real-Time Global Wildfire/Oil Spill Detection"/>
        <s v="Alexis' Aggravation: Murder in the Southwest. A Crime Novel"/>
        <s v="Freedom Train"/>
        <s v="OmniTrade Apron"/>
        <s v="Cinnamon II The Ultimate Retro Smartwatch"/>
        <s v="DUALBAND, the Leather NFC Smart Watch Band"/>
        <s v="The Black Woman's Attitude Stage Play"/>
        <s v="Portrait of Cuban Resilience: Faces and Voices of a Blockade"/>
        <s v="Anaheim California here we come but we need your help."/>
        <s v="Charmaine (Daughter of Charlotte)"/>
        <s v="ZomBlock's"/>
        <s v="Jambie"/>
        <s v="The Jennings Family Reunion"/>
        <s v="Hamlet by CattyWhamPuss (with non-traditional casting)"/>
        <s v="Blazed Donuts: An Orginial One Act"/>
        <s v="The monster Inside"/>
        <s v="Moments of Passion"/>
        <s v="&quot;Cigarettes and Sunflowers&quot; first album by &quot;Memphis Lady&quot;"/>
        <s v="Sacrifice"/>
        <s v="Helios - Near Space Launch To Capture The 2017 Solar Eclipse (Canceled)"/>
        <s v="The Worlds First Fitness Shirt with Resistance the RS-1."/>
        <s v="Claim Your Glacier: What's your legacy? Denali, AK"/>
        <s v="Downloads From My Mind - Science Fiction Short Stories"/>
        <s v="(TBC) I'M JUST HERE TO BUY SOY SAUCE by Jingan Young"/>
        <s v="Marilyn Madness &amp; Me"/>
        <s v="Universe Rush"/>
        <s v="Our Moon... A book on life for both parents and children."/>
        <s v="Folk-Tales: What Stories Do Your Folks Tell?"/>
        <s v="My own musical"/>
        <s v="Brentwood Theater Company needs a Rehearsal Space."/>
        <s v="First Solo Album - Siempre Filiberto"/>
        <s v="The Bridge That Brought Us Over: The History of Gospel Music"/>
        <s v="Ristola Plongeur/UTC 300 Meter COSC/ISO Diver (Canceled)"/>
        <s v="Sight Word Music Videos"/>
        <s v="Rochester Needs a Dessert Food Truck (Canceled)"/>
        <s v="Covenant Kept - A Christian novel"/>
        <s v="&quot;In My Own EYE &quot; a cabaret not to be missed"/>
        <s v="Shell &amp; Paddy"/>
        <s v="Comedy Of Errors: Antioch Community High School"/>
        <s v="Tuskegee Redtails"/>
        <s v="VoxelMaze"/>
        <s v="The Town We Live In"/>
        <s v="Snoremedy - The answer to a more restful night's sleep"/>
        <s v="Hydrate Edge | Hydration Monitoring Wearable (Canceled)"/>
        <s v="Intelligent Leather Jacket. Heat. Communicate. Recharge."/>
        <s v="Human Evolution (Canceled)"/>
        <s v="Stage Play Production - &quot;I Love You to Death&quot;"/>
        <s v="&quot;I'll Take You Back&quot; Animated Music Video"/>
        <s v="Nanolution"/>
        <s v="The Grouch Who Couldn't Steal Christmas"/>
        <s v="Battle-Buddy â€“ Bringing gamers together"/>
        <s v="Solar PowerCap USB Cell Phone Charging Hats (Canceled)"/>
        <s v="Yummy Hugs-The Original Co-op, Pop-up Food Truck"/>
        <s v="ruKus - the Net-a-thon: Fueling independence in music and art!"/>
        <s v="Paper Tank Theater Music Madness Party"/>
        <s v="Motorcycle MacBeth...NOT your grandmother's Shakespeare!"/>
        <s v="150 Years of Awesome Canada: Trading Card Coffee Table Book (Canceled)"/>
        <s v="CT BAND"/>
        <s v="The National Forests Passport Project (Canceled)"/>
        <s v="These Easy Days (Canceled)"/>
        <s v="Braille Academy"/>
        <s v="Aeldengald Saga Book I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Secret of Shahrazad (World Premier)"/>
        <s v="The Bent King board game cafÃ© and wine lounge"/>
        <s v="Garstin Luxury Stainless Steel Case for the Apple Watch"/>
        <s v="Sirius Online, an indie Space MMO"/>
        <s v="Teach Your Parents iPad (Canceled)"/>
        <s v="In Case Of Emergency (Canceled)"/>
        <s v="Beyond Black Space"/>
        <s v="Quantum Alterations: Sci-fi, Stop Motion &amp; Fantasy Fan Film"/>
        <s v="SKIN - Wearable music remote control for your mobile phone"/>
        <s v="Pocket Monsters: A Musical Parody (Canceled)"/>
        <s v="Silenus March: A Novel"/>
        <s v="&quot;Never Let Me Go&quot; CD Recording Project"/>
        <s v="LOPE ENAMORADO"/>
        <s v="A-iEasyâ„¢ Smartphone Stand Holder | The End of Busy Hands."/>
        <s v="KiddieRail - making the stairs easier and safer for kids"/>
        <s v="Diggers Fall tactical multiplayer pc shooter"/>
        <s v="My Insane Shakespeare"/>
        <s v="Navajo Textile Project"/>
        <s v="Keyup.in - The gaming community that gives back."/>
        <s v="test (Canceled)"/>
        <s v="Shakespeare in the Hood - Romeo and Juliet"/>
        <s v="Literacy for Brooklyn Kids"/>
        <s v="#noblurredlines"/>
        <s v="&quot;THIS THING OF OURS&quot;"/>
        <s v="Afternoon of Shakuhachi and Koto Music - CD Project"/>
        <s v="Foundations: 12 Songs in 2012"/>
        <s v="YEPZONâ„¢ FREEDOM: A Personal Safety Alarm w/Global Locator"/>
        <s v="Good Evening, I'm Robert Service"/>
        <s v="QUANTUM KIDZ - 3D animated pilot - THE ULTIMATE GOAL"/>
        <s v="Sometimes you don't need love (Canceled)"/>
        <s v="Bad To The Cone Food Service ATX"/>
        <s v="Urbania: Create the future"/>
        <s v="American Presidents Naked"/>
        <s v="Lifelike Figures Vinyl Pressing!"/>
        <s v="Get Affordable Website with Premium Hosting and Domain"/>
        <s v="Mobile Excellence Awards (Canceled)"/>
        <s v="Stuck On An Eyeland"/>
        <s v="Felting tutorials - worldwide wool craft - translation"/>
        <s v="Kids Radio Klassics and Kids Radio Theatre"/>
        <s v="spoken word pop-up:"/>
        <s v="Let There Be Light! (and you get to name a ghost too!)"/>
        <s v="Message of Peace, Love &amp; Unity (Canceled)"/>
        <s v="Jazz For Everyone!"/>
        <s v="ProfileMyRun:  Run the Right Way, Run the Natural Way"/>
        <s v="Help 95th St.Tacos get a food truck in Atlanta"/>
        <s v="&quot;SHERLOCK HOLMES AND THE SCARLET AVENGER&quot;"/>
        <s v="Owl (Canceled)"/>
        <s v="REBORN IN LOVE"/>
        <s v="Thr33 Days Dead: The Sequ3l (Canceled)"/>
        <s v="Jen bakes shortbread needs a commercial kitchen!"/>
        <s v="Metrospective - photography project"/>
        <s v="Code Monkeys"/>
        <s v="U City Jazz Festival, St. Louis, MO"/>
        <s v="&quot; Sweet O'l Mama &quot; Theater Production"/>
        <s v="The Story of the 1914 Christmas Truce is coming to America"/>
        <s v="Letters to Daniel"/>
        <s v="Den-Mate: New EP and Tour"/>
        <s v="Philly Jazz Fest - &quot;Remembering Grover&quot;"/>
        <s v="DR. Mecurio's Mythical Marvels &amp; Beastiry"/>
        <s v="Austen a New Musical Play"/>
        <s v="Finding Pets - Bringing Lost Pets Home (Canceled)"/>
        <s v="The Last Mice"/>
        <s v="A New Case In Town | HAND Liberation | HANDL (Canceled)"/>
        <s v="Stephen Colbert animated video"/>
        <s v="I'm Sticking With You."/>
        <s v="Go Start A Biz"/>
        <s v="This is NOT the Bible I was taught in Sunday School"/>
        <s v="Film Speed"/>
        <s v="Richard III - Presented by REBATEnsemble/Theatre Off Jackson"/>
        <s v="Purpose Built Liverpool Comedy Club, Restaurant &amp; Bar"/>
        <s v="TiTraGO! your personal driver"/>
        <s v="Tell'em I'm Gonna Make It"/>
        <s v="So I'm A Dark Lord"/>
        <s v="Lana - Short film"/>
        <s v="Children Must Run: An Original Musical"/>
        <s v="Sun Dryd Studios"/>
        <s v="The Masturbation Musical (Canceled)"/>
        <s v="MADE-UP: A Sitcom Theater Special"/>
        <s v="Jury of Peers: A Novel of Online Justice"/>
        <s v="Power Go: Cargador Solar para Dispositivos MÃ³viles"/>
        <s v="CyClip - The Handlebar Adapter for Apple Watch (Canceled)"/>
        <s v="disCover: Napoli"/>
        <s v="The Enchanted Cottage"/>
        <s v="SWFTTR: Southwest Farm-to-Table Recipes"/>
        <s v="MEDEA | A New Vision"/>
        <s v="Fine Art Landscape 2015 Calendar"/>
        <s v="The Vagina Monologues 2015"/>
        <s v="World's Smallest Mp3 Player Earpiece Bible - Ohura Project"/>
        <s v="Harvest Grub Eatery...Mobile Eatery...Fresh Seasonal Grub!"/>
        <s v="Pavlo is Filming  a PBS Concert Special (Canceled)"/>
        <s v="Stacey's $5 Dollar Hollar Food Truck Home of the Freak"/>
        <s v="A play by Gabriel Kemlo about lost ideals, and new starts"/>
        <s v="Romeo and Juliet...Choose Your Own Ending"/>
        <s v="Randompics.net - Make It Fan Owned And Updated! (Canceled)"/>
        <s v="LaPorte Institute for Dramatic and Creative Arts"/>
        <s v="Freshie's Donuts Food Trailer"/>
        <s v="From student to beekeeper"/>
        <s v="Reflecting Light Photo"/>
        <s v="Be The Change ~ The Children's Campaign"/>
        <s v="A Story Once Told"/>
        <s v="Decree 770: Europa"/>
        <s v="Moving On"/>
        <s v="BEIRUT, LADY OF LEBANON"/>
        <s v="Wild Men at the Bristol Cathedral"/>
        <s v="Kickstart a Traveling Heart (Canceled)"/>
        <s v="Urban Roots SkatePark (Canceled)"/>
        <s v="Help fund Richard Sosa's &quot;FolkameriqueÃ±o&quot; CD"/>
        <s v="&quot;The Day That Shakespeare Died&quot; - The book and the play."/>
        <s v="J &amp; D Rolling Smoke BBQ expansion"/>
        <s v="Galaxy Express - The Play"/>
        <s v="THE WORSHIP ALBUM!"/>
        <s v="Russell &amp; Sons Watches"/>
        <s v="The Shamrock Drafthouse Theater"/>
        <s v="Alice - A New Musical"/>
        <s v="'The Float Lodge' - Duluth's First Premiere Float Center"/>
        <s v="Vegans of Hawai'i - 140'000 Strong?"/>
        <s v="KindaQuirky (Canceled)"/>
        <s v="Cesar Chavez's First Music Album (Canceled)"/>
        <s v="Build a Search Engine and more - Web Engineering Course"/>
        <s v="Help Fund Jason's Debut Jazz CD &quot;Exodus&quot;"/>
        <s v="Towers Of The Apocalypse"/>
        <s v="Translation of the book &quot;He sees me with his Heart&quot;"/>
        <s v="Iplace itâ„¢ : The Phone Holding RFID Blocking Card Holder"/>
        <s v="For overseas shogi fans! Shogi novel translation project"/>
        <s v="CAYCE"/>
        <s v="ANGAL TENTARA and The Root of All Evil"/>
        <s v="Alice In Wonderland (Polish) ALICJA W KRAINIE CZARÃ“W"/>
        <s v="Lucy Wood's Calendar - English Countryside 2016"/>
        <s v="The Bill Cosby Assault, a play"/>
        <s v="DONE WITH DEATH"/>
        <s v="Carpe Diem Theater Troupe"/>
        <s v="Kids Zone start up"/>
        <s v="THE SNAIL: a comedy play at Hollywood Fringe Festival 2015"/>
        <s v="Our Sacred Honor"/>
        <s v="Psalms"/>
        <s v="The JOkeress Going Live"/>
        <s v="Help Build PaperChase Version 3 !"/>
        <s v="Street Heroes - A Facebook Beat 'em Up"/>
        <s v="Return to Relevance: The Scott Hyde Archive"/>
        <s v="Does NY Heart Me? The Musical (Canceled)"/>
        <s v="A Countrified Wedding: A Guide to an English Country Wedding"/>
        <s v="My Real Mother's Name is... (Canceled)"/>
        <s v="Trillion: Feature Film"/>
        <s v="Trumpy and Viola take to the Big Apple"/>
        <s v="Discovering the Other Woman"/>
        <s v="Trumperama"/>
        <s v="LE NUVOLE DEL CIELO-CLOUDS OF THE SKY"/>
        <s v="Scout's Honor"/>
        <s v="Artists' tickets to VARIATIONS ON FAMILY"/>
        <s v="The Love Shack"/>
        <s v="READY OR NOT HERE I COME"/>
        <s v="Vestige"/>
        <s v="Financement et aide Ã  la crÃ©ation"/>
        <s v="A fine blend of jazz, electronica, rock and spoken word"/>
        <s v="Project Snowstorm"/>
        <s v="ALIBI X Nation - The Digital Black Wall Street"/>
        <s v="Mouse^3"/>
        <s v="BLK/MTL the Illustrated Works of Carmine Diaz (Canceled)"/>
        <s v="Aspiring storyteller: connecting the dots"/>
        <s v="Save the Stage"/>
        <s v="Mosaics (Canceled)"/>
        <s v="I support Molding Heartz"/>
        <s v="Honey Bees Children's Book: How to Save Our Food"/>
        <s v="Runers"/>
        <s v="El Camion Roja"/>
        <s v="HUB Theatre Group presents John Logan's RED"/>
        <s v="'SCARAMOUCHE JONES'' by Justin Butcher"/>
        <s v="Casa Calabaza, Premio Nacional de Teatro Penitenciario."/>
        <s v="Tearing Down Cabrini-Green, a dynamic social commentary."/>
        <s v="fo/mo/deep heads back into the studio to record their 3rd CD"/>
        <s v="Manorkept"/>
        <s v="Lead Players Theatre Company"/>
        <s v="KabarettstÃ¼ck &quot;Dicht in da Nochtschicht&quot;"/>
        <s v="BLANK Short Movie"/>
        <s v="Spring Awakening Presented by Catoctin Mountain Players"/>
        <s v="SPECTRUM &quot;Adventures in Light&quot; (Canceled)"/>
        <s v="EL TORO SPEEDWRAPS - THE EVOLUTION OF SPORTS TRAINING"/>
        <s v="Justin &amp; Elly Heckel DEBUT ALBUM!"/>
        <s v="Little Clay Bible - Zacchaeus"/>
        <s v="The Military Moms Food Truck"/>
        <s v="PAXIEâ„¢: The most advanced GPS enabled child safety wearable"/>
        <s v="SiMpLy FreSH fOoD TrUck"/>
        <s v="Cafe Nomad back on the road! Coffee van's poorly."/>
        <s v="The Animal Shelter Network website (Canceled)"/>
        <s v="Peruvian King Food Truck"/>
        <s v="MEDiAN - The Colony (sci-fi exploration adventure game)"/>
        <s v="Lorem ipsum dolor sit amet, consectetuer adipiscing elit. Ae"/>
        <s v="Russ Spiegel's Uncommon Knowledge: The Deep Brooklyn Suite"/>
        <s v="SnuG Watchbands for Moto360 smartwatch (Canceled)"/>
        <s v="Give The Black Burro a Stable Stable"/>
        <s v="An album of 10 &quot;jazz art songs&quot; by Matthew John Mortimer"/>
        <s v="Zachariah Sheldon: A musical to chill your blood"/>
        <s v="Lovers and Other Strangers at The Cockpit"/>
        <s v="Little Red Brick House"/>
        <s v="ERA"/>
        <s v="True Faith : A Guitar Makers Promise to God by Tim Hawley"/>
        <s v="Cardiglow : Fitness Tracker and Biofeedback Device"/>
        <s v="MAMA'Z BA-B: The StagePlay"/>
        <s v="Kingdom Espionage"/>
        <s v="Fantastic Mr Fox - Novus Theatre"/>
        <s v="G-Pod ... the future of sustainable housing"/>
        <s v="OneLifeMen - Jeu d' Aventure smartphone en Voxel Art"/>
        <s v="Gooseberry Fool - Feature Film"/>
        <s v="Food Truck Funding"/>
        <s v="Straighter Road Album Fundraiser"/>
        <s v="Signum Indicators by Brighter Indication"/>
        <s v="Project Hedwig and the Angry Inch"/>
        <s v="First jazz album for Multidirectional, Now printing time!"/>
        <s v="From Box to Book: 34Â° 16' 28&quot;N - &quot;119Â° 13' 44&quot;W"/>
        <s v="PerfectGolf"/>
        <s v="Watermark the truth beneath the surface - Translate"/>
        <s v="100% Faith Jazz Gospel CD Recording Project 2012"/>
        <s v="Linkoo (Canceled)"/>
        <s v="Macbeth For President 2016"/>
        <s v="Dubai: A Synthetic City - Photobook &amp; Journal"/>
        <s v="The Gayatri Mantra for Jhansi, India"/>
        <s v="Drowning -Short animated Film"/>
        <s v="The Modern Theater's 'Play It Forward' Fund"/>
        <s v="Help Buttz Return From the Ashes"/>
        <s v="Â¡LlÃ©vame!"/>
        <s v="Portraits of Resilience"/>
        <s v="Auf geht's beim Schichtl"/>
        <s v="Book Tour &quot;Words of Fire! Women Loving Women in Latin Amer&quot;"/>
        <s v="&quot;I Dreamed Last Night&quot; Album (Canceled)"/>
        <s v="Lincoln High School presents: Little Shop of Horrors"/>
        <s v="Ginger Binge's first album"/>
        <s v="General Treatise on Chess. Tactics. by R. Grau, translation"/>
        <s v="Kick, Punch... Fireball"/>
        <s v="Picasso at The Lapin Agile, a play by Steve Martin"/>
        <s v="DAZLN: NFC Nails that Light Up Holiday Parties!"/>
        <s v="DisChord"/>
        <s v="Organic in India"/>
        <s v="Ghost Pirate Cruise on the Hudson Sept. 3rd"/>
        <s v="Arcus Motion Analyzer | The Versatile Smart Ring"/>
        <s v="New iPad/iPhone game development software needed"/>
        <s v="ALIVE! Gospel Chorus debuts Feb 11th, 2017: &quot;Love is ALIVE!&quot;"/>
        <s v="Threshold (Canceled)"/>
        <s v="Oregon Babyâ„¢ Diapers"/>
        <s v="Maven Makers: A Makerspace (It's Kinda Like a Gym)"/>
        <s v="Just Bryan, a radio drama"/>
        <s v="Avid Watch: Multi-Sport Smart Watch with Activity Tracking"/>
        <s v="The Girl With(out) The Camera"/>
        <s v="Farabel"/>
        <s v="An Interview With Gaddafi - The Stage Play"/>
        <s v="Positive music. Zachary Freedoms NEW album, campaign."/>
        <s v="Superheroes That Make Differences"/>
        <s v="MAGA Private Label Spicy Sauce"/>
        <s v="Let's Build MOUNTAIN HAVEN, a Community Events Campus (Canceled)"/>
        <s v="Esoteric Project Management"/>
        <s v="Purple Fishing - Trump Supporters/Critics Find Common Ground"/>
        <s v="Truth, Dare, Promise to be Faithful Stage Play"/>
        <s v="DE_dust2: Hacker's Wrath"/>
        <s v="Glenn Herman's EXPRESSIONS: The UnKnown"/>
        <s v="Medieval Village"/>
        <s v="Tales of guns, gold and a beagle in the Old West"/>
        <s v="WHAT CAN I DO?..."/>
        <s v="SpaceVR: Your Ticket to Space (Canceled)"/>
        <s v="While the Stars Fall"/>
        <s v="The Imaginary A Musical"/>
        <s v="Printing TONE Audio 10th Anniversary Edition! (Canceled)"/>
        <s v="Change the World through Color"/>
        <s v="The Little MAGIC Theatre"/>
        <s v="Unconscious Subconscious"/>
        <s v="Time Please Fringe"/>
        <s v="&quot;If They Come Back&quot;"/>
        <s v="Sleepy PIg Barbecue: Auburn's First BBQ Food Truck"/>
        <s v="PIGGYBACK Earbuds Designed for Sharing! (Canceled)"/>
        <s v="Six Days in September: A Civil War Novel"/>
        <s v="Citrus Heights Theatre In The Heights"/>
        <s v="Head Mounted Display Adapter for the dscvr VR Viewer"/>
        <s v="Vineyard Valley - A Social Winemaking Game!"/>
        <s v="ZoZo Skeleton Hand Planchette - Works with ANY Ouija Board"/>
        <s v="Waitresses.com"/>
        <s v="Something Precious"/>
        <s v="Skullforge: The Hunt"/>
        <s v="Scenes from New Orleans"/>
        <s v="Bare Bones Shakespeare 2015-16 Season"/>
        <s v="Debut Studio EP // Sam Hibbard"/>
        <s v="In Game: The Animated Series"/>
        <s v="NO HOMO at Atwater Village Theatre"/>
        <s v="Ryan Harner's Full Length Album - The Wonder of the Sea"/>
        <s v="The Zombie Next Door"/>
        <s v="Broadway Melodies: A Rock &amp; Roll Mystery Musical - Animated Feature Film"/>
        <s v="Tesla's Electric Mist"/>
        <s v="The Message (Canceled)"/>
        <s v="SleepMode"/>
        <s v="Hurricanes and Coastal Storms- Chapel Studio Project"/>
        <s v="Hippolytos - Polish Tour"/>
        <s v="The Canteen"/>
        <s v="Sunclipse Shadow â€¢ It's your skin, protect it (Canceled)"/>
        <s v="Translation of 'SOCIALCAPITALISM' (2014)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Ubivade - Vibrating navigation belt"/>
        <s v="MAMA BA-B: The Stage Play"/>
        <s v="Chef Po's Food Truck"/>
        <s v="Unveiled Debut Album"/>
        <s v="Pathfinder - Wearable Navigation for the Blind"/>
        <s v="C.O.V.D.--A brand new board app game"/>
        <s v="The Story Of Circle And Square"/>
        <s v="AZAMAR"/>
        <s v="Cole - A Short Film."/>
        <s v="The Most Basic of Truths"/>
        <s v="Heart Jewel: Advice from a Modern Tibetan Master (Canceled)"/>
        <s v="Project ThunderStruck - Testing a New Spacecraft Concept"/>
        <s v="Redemption - Debut Multi-cultural Worship Album"/>
        <s v="Bunyip Magic - Epic kids Adventures of the Mythical Bunyip!"/>
        <s v="SoÃ±Ã© una ciudad amurallada"/>
        <s v="iDEA On Demand Virtual Activities. Get Active! (Canceled)"/>
        <s v="Fischer Theatre Marquee"/>
        <s v="Scarlet Letters (a play with songs)"/>
        <s v="A Flying Sausage Food Truck"/>
        <s v="Yorick and Company"/>
        <s v="For Colored Girl Play Production"/>
        <s v="Help 2 Fat 2 Fly, with our Restaurant!"/>
        <s v="My TUSK â„¢ (Telephone Utility Support Kit!) (Canceled)"/>
        <s v="Catherine Kimbridge Chronicles - Live-Action SciFi TV Series"/>
        <s v="Community Theatre Project-Children's Show (Arthur)"/>
        <s v="LATENT TALENT: Leaping from de Poverty Line (Canceled)"/>
        <s v="COLLABORATION: WARHOL &amp; BASQUIAT"/>
        <s v="Hamilton: A Different Perspective"/>
        <s v="In a Jazzy Motown"/>
        <s v="Phone Tags: lost and found stickers (Canceled)"/>
        <s v="Africa Brass Master Class for youth"/>
        <s v="Leo's RainSong Artist program"/>
        <s v="&quot;A Measure of Normalcy&quot;"/>
        <s v="Anywhere but Here"/>
        <s v="Venus as Men"/>
        <s v="Head Cap - a 3rd party Iphone, Ipad, and touch app for the Battletech board game"/>
        <s v="The Rabbit on the Moon"/>
        <s v="Kickstart the Crossroads Community"/>
        <s v="BigBands XL for Apple Watch: Big Long Bands for Large Wrists"/>
        <s v="Tunnel Lab - Tech startup accelerator hubs in the favelas"/>
        <s v="Boost Band: Wristband Phone Charger (Canceled)"/>
        <s v="The Pelican, by August Strindberg"/>
        <s v="Theatre for Life, Youth Theatre Company, Southampton UK"/>
        <s v="MoonWatcher: A 24/7 Live Video of the Moon for Everyone (Canceled)"/>
        <s v="Mirror, mirror on the wall"/>
        <s v="An Ordinary Toad's Extraordinary Night!"/>
        <s v="VR Card - Customized Virtual Reality Viewer (Canceled)"/>
        <s v="Dream Rocket Project (Canceled)"/>
        <s v="Antonym Theatre - &quot;STAIRCASES&quot;"/>
        <s v="URGENT: Help Us Replace Our Ramp!"/>
        <s v="Shakulute (Shakuhachi mouthpiece for Alto Flute) (Canceled)"/>
        <s v="Printing Soraya Yvette's Children's books"/>
        <s v="THE PREACHER'S DAUGHTERS CD Hymns Recording Project"/>
        <s v="Shock Treatment - The Sequel to Rocky Horror!"/>
        <s v="Hogzilla S.O.W. (Squeals On Wheels) A Veteran Owned Company"/>
        <s v="Pretty Kitty Fuzzy"/>
        <s v="Live DVD Concert by Twice As Good"/>
        <s v="Red Origins"/>
        <s v="Bitch"/>
        <s v="Gold Coast Wake Park"/>
        <s v="Led Shirt - WiFi Controlled"/>
        <s v="Mots Ã‰crits"/>
        <s v="Mrs Roosevelt Flies to London UK tour"/>
        <s v="Take the Vagina Monologues to Main Street in Lexington, NC!"/>
        <s v="Food Truck for Little Fox Bakery"/>
        <s v="Broken Alley â€”Â Year 3"/>
        <s v="Hednadotter Jubileumskonsert"/>
        <s v="BLOXSHIELD"/>
        <s v="Uivo-fast,secure emergency contact system for your property"/>
        <s v="London Revolution - Open World RPG Minecraft Server"/>
        <s v="Jacs+Cam 2016 calendar"/>
        <s v="RUSSIAN PLAY &quot;HOW TO BE BRAVE&quot;"/>
        <s v="EMBER wear Ski and Snow Sport Heated Gloves and Mittens"/>
        <s v="The 'Theater of Community' Tour"/>
        <s v="Tales Of Tameria - Dawning Light"/>
        <s v="The Obsessive Line Collection (Canceled)"/>
        <s v="SICKNESS 2014 Build Killian's Bike"/>
        <s v="CHARM by Philip Dawkins"/>
        <s v="Thoroughly Modern Millie (Canceled)"/>
        <s v="R-CON: Run Faster, Run Longer (Canceled)"/>
        <s v="Kidswatcher"/>
        <s v="Run Rwanda: A Photo Book showcasing contemporary Rwanda"/>
        <s v="RoamingTails, The Connected Pet Tag"/>
        <s v="Women Beware Women"/>
        <s v="&quot;STUCK&quot; - Finishing Funds for a Sci-Fi Thriller Short Film"/>
        <s v="It's not easy being green: Costa Rican froglife"/>
        <s v="All along the Control Tower"/>
        <s v="Amoung Charros and Poetry/Entre Charros y Poesias"/>
        <s v="Map &amp; Palette: Chronicling The Voyage of Three Young Artists"/>
        <s v="Bump in the road short stop motion animation"/>
        <s v="Come, Bring, Punish"/>
        <s v="Screening for Unapologetically Black the Movie"/>
        <s v="Paradigm Spiral - The Animated Series"/>
        <s v="Star Wars Fan Film (Canceled)"/>
        <s v="MENTAL Play"/>
        <s v="Fair Play"/>
        <s v="Help get &quot;Don't Look&quot; on Steam Greenlight!"/>
        <s v="Letâ€™s Keep the San Jose Mexican Heritage Festival Alive!"/>
        <s v="&quot;Seven Zero Eight STL&quot; Burlesque, Restaurant, Pub and More!"/>
        <s v="Little Occhio, Wireless micro-cam for iPhone/Android"/>
        <s v="Still Alive"/>
        <s v="Welcome to Jangala Tribal Warriors: Book One"/>
        <s v="Fringe Fest: Take Comfort in Falling Forever"/>
        <s v="It's Okay To Wait"/>
        <s v="One"/>
        <s v="Mandy Harvey Christmas Album"/>
        <s v="crowd-funded public genome sequencing (Canceled)"/>
        <s v="ICE SHIRT; Running, Multi-Sport, Cycling, Athletic Wear"/>
        <s v="Pangea Cuisines &quot;Continental Drift&quot; A Paleo food Truck!"/>
        <s v="How to Make Innovative Apple Watch Apps with WatchKit"/>
        <s v="Jayster Wallet - Find your stuff using Bluetooth Technology."/>
        <s v="Prep Packs Survival Belt"/>
        <s v="MARTIN, LOVE, SEX &amp; RHYTHM The Musical Performance"/>
        <s v="America is at the Mall: A Post 9/11 Happily  Never After"/>
        <s v="10,000 Hours"/>
        <s v="Pixel Shades by R A V E Z (Canceled)"/>
        <s v="M39 - Action film / Drama"/>
        <s v="Build Our Ampitheater - Build Franklin County, MO!"/>
        <s v="THE MAGIC OF LAUGHTER WITH REGGIE RICE'S #TEAMDREAMERS"/>
        <s v="Burqa&amp;Rifle: A Drama: Two Women, Two Cultues, Two Histories"/>
        <s v="Lucky Tag: A Smart Dog Wearable That Cares (Canceled)"/>
        <s v="Alpamayo to Yerupaja"/>
        <s v="3D Xray Vision. State of the Art. Free for Everyone*."/>
        <s v="Elektra Bekent - Afstudeervoorstelling"/>
        <s v="Monolith Posture Coach"/>
        <s v="Keepers Of The Craft: Cocktails Across America. A Photobook"/>
        <s v="k5-jkt.by kiger (Canceled)"/>
        <s v="See It My Way"/>
        <s v="White Mountain"/>
        <s v="SNAKE EYES"/>
        <s v="AU Theatre Wing (Pygmalion Sound and Lighting Fees)"/>
        <s v="Three for 5: A King's Story"/>
        <s v="Various Unfortunate Deaths of Tâ€™Abbott and Rue Doch Juniors"/>
        <s v="Bustduck Theatre"/>
        <s v="The Imbalanced Heart of a Symmetric Mind (film)"/>
        <s v="The Martin and Lewis Tribute Show"/>
        <s v="Fashion loves Technology: Lamour, the connected heating shoe (Canceled)"/>
        <s v="Madame X"/>
        <s v="KISS ME GOODBYE - A REFRESHING VOICE IN INDIE FILMMAKING"/>
        <s v="The Case Of Soghomon Tehlirian"/>
        <s v="'LETTERS FROM WAR' Losing loved ones to Alzheimer's Disease"/>
        <s v="SHS presents Rodgers and Hammerstein's Cinderella"/>
        <s v="Southern Utah University: V-Day 2015"/>
        <s v="The Sins of Seven Tables at the Edinburgh Fringe Festival"/>
        <s v="Anansi the Spider - An African Folktale"/>
        <s v="Those That Fly"/>
        <s v="A Happy Home for Hagan's House of Horrors (Canceled)"/>
        <s v="Power Rope"/>
        <s v="Something Wicked This Way Comes"/>
        <s v="Think Green, Think Tea Trike! - A mobile cafe &amp; online shop."/>
        <s v="The Virgin of the Path"/>
        <s v="Help launch The Bunker: London's newest Off-West End theatre"/>
        <s v="The LUMIC Band by Cope4Golf creates a scientific golf swing."/>
        <s v="The Story of Life - Writing tomorrow's history today"/>
        <s v="Tinkr Tech - mobile makerspace"/>
        <s v="Terry Pratchett's Wyrd Sisters at Paeroa Little Theatre"/>
        <s v="'The Tempest' at the Minack Theatre Cornwall, July 2014"/>
        <s v="3D Animation Story of an Ancient Hero: Fly Forward"/>
        <s v="True Colors"/>
        <s v="Speechless"/>
        <s v="Tennessee Williams' ONE ARM @ Minnesota Fringe"/>
        <s v="DIANA's &quot;Late: A Cowboy Song&quot; by Sarah Ruhl"/>
        <s v="Life Music-Healing through Song (Canceled)"/>
        <s v="Better Beanie"/>
        <s v="dasGROUP Theatre: Savage in Limbo"/>
        <s v="Bugspeed Collider: Fast-Paced Platform Brawler (1â€“4 Players)"/>
        <s v="'GULF' - a new play by PIVOT THEATRE"/>
        <s v="Romeo and Juliet: A Mesh-n-Groove Production"/>
        <s v="Jazz arrangements of Mozart Horn Concertos #3 &amp; #4"/>
        <s v="The Complete Homilies of Blessed Oscar Romero: Volume 2"/>
        <s v="California Dreamin' Tour 2015"/>
        <s v="Sprocket Junkie"/>
        <s v="The Barrel Room Restaurant &amp; Tavern"/>
        <s v="CulBox , Open Source Wearable Smart Watch for Arduino"/>
        <s v="Propel Citizen Science to the Moon (Canceled)"/>
        <s v="Dust Bunnies &amp; the Carpet Rat publishing push"/>
        <s v="&quot;Skip To My Lou,&quot; a NEW play by Steve Romagnoli"/>
        <s v="Fire On High: Organic Food Truck on a Mission"/>
        <s v="Help us make &quot;The Odd Couple&quot; a show to remember."/>
        <s v="The CafÃ©"/>
        <s v="Spec Haus"/>
        <s v="Blood, Sweat &amp; Tears - Photobook"/>
        <s v="Benjamin Button the Musical Concept Album"/>
        <s v="Los Tradicionales"/>
        <s v="UB Fit (Canceled)"/>
        <s v="Creating Cabaret"/>
        <s v="Sustain: A Film About Survival"/>
        <s v="Some Enchanted Evening UK TOUR"/>
        <s v="Flush - David Dipper - Break Point Theatre"/>
        <s v="NTACTheatre - North Texas Actor's Collaborative Theatre"/>
        <s v="Sim Betting Football"/>
        <s v="Verge of Strife - The life and poetry of Rupert Brooke"/>
        <s v="The Scotty Karate Vinyl Round-Up (Scotch Bonnet)"/>
        <s v="A Midsummer Night's Dream"/>
        <s v="Undivided Heart - a worship album by John Gabriel Arends"/>
        <s v="Hank Bought A Bus - A photobook of our bus and adventure."/>
        <s v="Subway Mantras"/>
        <s v="Penmar Community Arts Society"/>
        <s v="The Sikh Project Book"/>
        <s v="Scenes and Things from New Orleans"/>
        <s v="Cupcake Wars Winners: Dreamy Creations Cupcake Truck"/>
        <s v="Pies not Lies"/>
        <s v="&quot;Miracle on 34th Street&quot; - We believe. Do you believe in us?"/>
        <s v="SEVEN, a Documentary Play: North Carolina Premiere!"/>
        <s v="Balloons (Canceled)"/>
        <s v="THE JOEY MORANT PROJECT:   JAZZIFIED R'nB"/>
        <s v="Immemorial"/>
        <s v="Valkyrie Theatre Company"/>
        <s v="Love Locks - a photographic journey"/>
        <s v="DeVito Art Skull Island Kongstarter (Canceled)"/>
        <s v="Healing"/>
        <s v="Vengeance Can Wait"/>
        <s v="&quot;Drakes Folly&quot;"/>
        <s v="storieChild: technology + art = your child's storybook"/>
        <s v="PETER PAN - a new play by Ebony Rattle"/>
        <s v="Measure For Measure"/>
        <s v="Christian DiLusso Watches"/>
        <s v="MY PRIVATE REVOLUTION"/>
        <s v="&quot;The Kris and Berman Show&quot; Adult Animated Series Pilot"/>
        <s v="youWare  |  A digital ID for the real world"/>
        <s v="Defendant Maurice Chevalier"/>
        <s v="Manman doudou tÃ©moignage d'une mÃ¨re Album"/>
        <s v="Elevation Twelfth Night"/>
        <s v="SERENDIPITY'S Pumpkin Pie Surprise"/>
        <s v="The Lighthouse and the Lock cartoon - funny stuff for kids."/>
        <s v="Shakespeare's The Tempest: In-The-Round"/>
        <s v="'Time at the Bar!' - Written and directed by Kieran Mellish"/>
        <s v="Kenema"/>
        <s v="Glowbelt, The World's First Retractable LED Safety Belt"/>
        <s v="HOWARD BARKER DOUBLE BILL - Arcola Theatre 2015"/>
        <s v="Hattie Bee's Second Album"/>
        <s v="Family"/>
        <s v="The 3G Smartwatch for Kids that Encourages Outdoor Play"/>
        <s v="Threads by David Lane at The Hope Theatre - 11-29 April"/>
        <s v="JoyShtick Food Truck"/>
        <s v="Theatre of the Black Butterfly's POOL (NO WATER)"/>
        <s v="Elbee: Wireless in-ear headphones with smart features"/>
        <s v="M dot Strange's &quot;I am Nightmare&quot;"/>
        <s v="Underwater Colors Of The Channel Islands (Canceled)"/>
        <s v="Step-By-Step Guide On How To Stay Secure &amp; Anonymous Online"/>
        <s v="Star Trek First Frontier (Canceled)"/>
        <s v="BELIEF on the Isle of Skye"/>
        <s v="The ClubHouse: A Community-Focused Sports &amp; Culture Space"/>
        <s v="The Chef Express Food Truck"/>
        <s v="Jon Udry's ABC Tour"/>
        <s v="Hues of my Vision"/>
        <s v="Miche Fambro - &quot;Forever Friday&quot; Jazz CD"/>
        <s v="Backdrops for Maplewood Barn Theatre Summer 2017 Production"/>
        <s v="The Connection Play 2014"/>
        <s v="FHE High School Presents: Snow Queen and Once On This Island"/>
        <s v="New Jerry Tachoir Group Recording"/>
        <s v="Central Coast Theatre Community Website - Plays &amp; Auditions"/>
        <s v="Filthy - Short Film"/>
        <s v="Escape from Reality's 1st Season &quot;Defying Gravity&quot;"/>
        <s v="Saving Americana: The Sidney Auto Vue Drive-In needs digital"/>
        <s v="Tarnish: A Fantasy Novel by J. D. Brink"/>
        <s v="iLumaware Shield TL - Radar technology for bicycle"/>
        <s v="Like Son, Like Father"/>
        <s v="&quot;PASHUT&quot;-(Means â€˜simpleâ€™ in Hebrew)"/>
        <s v="NewKings Album &quot;Rise Up&quot;"/>
        <s v="A Tale of Faith - An Animated Short Film"/>
        <s v="Mariah - A Children's Book with Included Doll Patterns"/>
        <s v="World's first Heated Jacket managed by Smartphone"/>
        <s v="2020 Vision: a love story told over sixty years"/>
        <s v="Political Views: 2016 US Presidential Election Photography"/>
        <s v="PosturePulse: The posture sensor worn on your waist or chair"/>
        <s v="Instantly Call for Help with Wearable SOS Ring - Mangos Ring"/>
        <s v="Fate Fighters - The Ultimate Decision Maker"/>
        <s v="Camp Songs: original worship songs inspired by summer camp"/>
        <s v="The Crossing Shore"/>
        <s v="Photography from Below"/>
        <s v="Dough Heads Food Truck: waffles stuffed with sweet + savory"/>
        <s v="HotBlack: The premium smartwatch that shows your custom data"/>
        <s v="All Puppet Players Need a Home"/>
        <s v="How many marbles do YOU have?"/>
        <s v="The Free Man - the story of Hurr"/>
        <s v="Save 'The Stage Door'."/>
        <s v="THE BACHELOR KNOWS NO BORDERS"/>
        <s v="Fellatia's-Fantastic-Fun-Time-Show"/>
        <s v="&quot;Amp&quot; A Story About a Robot"/>
        <s v="Popinjay Productions' The Odyssey"/>
        <s v="When Johnny Comes Marching Home"/>
        <s v="Speedwapp - The best webdesign tool for Wordpress, Bootstrap"/>
        <s v="4th Wall Theatre Project"/>
        <s v="Help us open a Makerspace for Kids"/>
        <s v="The Great Fear - Post Production Funds (Canceled)"/>
        <s v="Nomadica All purpose backpack with battery"/>
        <s v="Magic, Giggles and Love  A collection of children's poetry"/>
        <s v="EZC Smartlight"/>
        <s v="The Last King of the I.D.A. (Minnesota Fringe)"/>
        <s v="Nin"/>
        <s v="Toastie's Gourmet Toast"/>
        <s v="Late To The Party : A Cold War Espionage RPG in the Baltics"/>
        <s v="Shakespeare in Sarajevo"/>
        <s v="i-Davit: Hands Free System for iPad/Tablets/Devices"/>
        <s v="Help CRB obtain 501(c)(3) status! (Canceled)"/>
        <s v="Take Tartuffe to Edinburgh Fringe Festival!"/>
        <s v="Julius Caesar - Which side will you choose?"/>
        <s v="Three Monkeys - Part 1: Into the Abyss"/>
        <s v="Hen Harrier Wildlife Sanctuary"/>
        <s v="Ireland from a Kite, a unique photographic book"/>
        <s v="What a Zoo!"/>
        <s v="FINCLIP, the easiest way to don/doff your scuba diving fins"/>
        <s v="World artist Kat Maguire's debut CD entitled &quot;Gypsy&quot;"/>
        <s v="Legends of Callasia [Demo Available NOW!]"/>
        <s v="Wendu: Control your Climate, Wear the Future"/>
        <s v="Lokett: Customizable Smartphone Memory Necklace (Canceled)"/>
        <s v="CQ EAP Performing Arts 'THE LOFT'"/>
        <s v="TheM"/>
        <s v="&quot;In the Heights&quot; at The University of Michigan"/>
        <s v="Kyle Krysa debut EP Ground Effect"/>
        <s v="Theocalypse - Mythology and Modern day collide in this RPG"/>
        <s v="CHEMION: The World's First Smart Glasses (Canceled)"/>
        <s v="Bring jazz legend Peter BrÃ¶tzmann to Minneapolis"/>
        <s v="On the Verge, the book."/>
        <s v="Pace...Me | Visual Pace &amp; Interval Trainer | Sports Wearable"/>
        <s v="Publishing Book ll of The Merlin Chronicles Trilogy"/>
        <s v="The Ballad of Downtown Jake"/>
        <s v="&quot;Reflections Of Brownie&quot; a new tribute to Clifford Brown"/>
        <s v="Serenity: The World's First Intelligent Bag Guardian."/>
        <s v="The Last Encore Musical"/>
        <s v="Fike // You Say Speak We Say Move"/>
        <s v="Haberdasher Theatre Inc. : Richard Greenbergâ€™s, The Maderati"/>
        <s v="Publishing Persian version of IT AIN'T SO AWFUL, FALAFEL"/>
        <s v="Julius Caesar"/>
        <s v="The Taming of the Shrew"/>
        <s v="Aladdin Lucid Dreaming Stimulator (Canceled)"/>
        <s v="Shakespeare with Noodles:  Henry IV"/>
        <s v="A Facelift for the Facade--Spring Garden Mill, Newtown, PA"/>
        <s v="The Wedding"/>
        <s v="Out of the Box: A Mime Story"/>
        <s v="Harvard Math 55A and Stanford Math 51H Animated!"/>
        <s v="The Return of The Walthamstow Mysteries"/>
        <s v="Open Tools for Science and Science Education"/>
        <s v="The Rest of Us Mini-Series"/>
        <s v="Sing Like You Were Meant To!"/>
        <s v="Project Blue: A Space Telescope to Find Another Earth (Canceled)"/>
        <s v="Images: Remembrances of the Holocaust-The Eva Schloss Story"/>
        <s v="S2SA - Sport to Strap Adapter for Samsung Gear S2 Sport (3G)"/>
        <s v="&quot;Every Day&quot; CD by Amanda Joy Hall"/>
        <s v="Anti Snore Wearable"/>
        <s v="Goals not creeds"/>
        <s v="2016 Calendar:  Wonders of Nature"/>
        <s v="Waving Goodbye"/>
        <s v="The Pendulum Swings"/>
        <s v="Hygienic Art Amphitheater Project New London, Connecticut"/>
        <s v="Versa Prima: The First Portable And Wearable LED Strip"/>
        <s v="Android &amp; iPhone Magnetic Headphone and Earbud Cables!"/>
        <s v="A Season of Love and Music (Spring 2014)"/>
        <s v="Headaches - a play exploring the topic of mental health"/>
        <s v="No Dar Papaya:  Photographs from Colombia 2003-2013"/>
        <s v="SMOKEY AND THE BANDIT: THE MUSICAL"/>
        <s v="Prana: Wearable for Breathing and Posture"/>
        <s v="Johnny Rocketfingers: Violent Point &amp; Click Adventure!"/>
        <s v="Alexandra Petri's &quot;The Scrum&quot;  - Field Trip Theatre"/>
        <s v="Three Little Words"/>
        <s v="Dirty Quiet Money"/>
        <s v="Ozymandias : a photo book"/>
        <s v="Support Catalan Drama: Skin in Flames, by Guillem Clua"/>
        <s v="Book &quot;The Travellers&quot;"/>
        <s v="Mary's Son"/>
        <s v="The Drama Factory presents &quot; The Moon Princess &quot;"/>
        <s v="Live at the Speakeasy with Ryan Anderson"/>
        <s v="grplife, private social network for non-profit organizations"/>
        <s v="The Lost Boy"/>
        <s v="Lets get 48/14 pressed!!!"/>
        <s v="Ministers of Grace"/>
        <s v="Cielito Lindo (Pretty Little One)"/>
        <s v="Throw Like A Girl"/>
        <s v="Write Now 5"/>
        <s v="Help Launch LZA Theatre! The Eisteddfod + A Woman Alone"/>
        <s v="Halfway, Nebraska"/>
        <s v="&quot;Fortune's Child&quot; by Mark Scharf"/>
        <s v="The Nico Blues Recorded A Full-Length Album! Now Let's Master It!"/>
        <s v="Smart Harness"/>
        <s v="Until The End (PC, Mac, and Linux)"/>
        <s v="THE AFGHANS - A Photo Book"/>
        <s v="The Pi Watch - A Programmable, Open Source Smartwatch!"/>
        <s v="Rovin' Okie's Fried Pies gourmet southern fried pies."/>
        <s v="Theatre Bath Bus"/>
        <s v="WienerWÃ¼rze"/>
        <s v="Saint Sebastian's Debut Album &amp; Short Film"/>
        <s v="The Paranormal Idiot"/>
        <s v="Thinking Cleaner, Wifi for iRobotÂ® RoombaÂ® 700 &amp; 800 series"/>
        <s v="SmoothEye - Accurately Test Your Alertness and Focus Level"/>
        <s v="Nodiatis RPG: Steam, Android, &amp; iOS Clients"/>
        <s v="HEAT-O â€“ Wearable Modular Heating System (Canceled)"/>
        <s v="Native Nation"/>
        <s v="Vantage Point: Photographs of Milwaukee from on high"/>
        <s v="Audionoggin - Join the Earvolution"/>
        <s v="The Good Samaritan"/>
        <s v="Hardsoul Poets New Album!"/>
        <s v="Dana Lawrence Music NEW EP"/>
        <s v="The Interviewer (Charity Movie)"/>
        <s v="World's First Amphibious Heart Rate &amp; Fitness Wearable"/>
        <s v="ADCA's debut CD will bring the joys of great chamber music to you!  "/>
        <s v="Sound Of Dobells"/>
        <s v="Sap Laughter : Merch Fundraiser!"/>
        <s v="Backyard Zombies"/>
        <s v="Arnold's Happy Days Food Truck"/>
        <s v="BEAUTIFUL DREAMERS: An Adult Coloring Book (Canceled)"/>
        <s v="Sorry I Tripped in Your Yard"/>
        <s v="An Iranian Journey"/>
        <s v="Get &quot;Walken in His Shoes&quot; to Capital Fringe Festival in DC!"/>
        <s v="Help fund an album of LDS songs arranged for jazz piano trio"/>
        <s v="Ultimate Political Selfie!"/>
        <s v="Thunder Under Control"/>
        <s v="Becoming UNZIPPED"/>
        <s v="The first personal trainer and diet coach for your dog!"/>
        <s v="Paddock School Theater Improvement"/>
        <s v="Ethiopia: Beheld"/>
        <s v="Shift Records A New EP!"/>
        <s v="Macbook all-in-one Portable storage docking station PLUSDOCK"/>
        <s v="Fat Cheeks the Cannonball - iPhone and Android"/>
        <s v="Brightside - Side lighting for cyclists"/>
        <s v="A Wearable Twisting iPhone Case w/ Built in Selfie Extender"/>
        <s v="Mr Mineshaft - A Play about Julius Eastman"/>
        <s v="Christofer Scott: Dive In EP"/>
        <s v="SMART Knee Sleeve that Recommends Rest (Canceled)"/>
        <s v="Pre-production - The Heart of A Woman &amp; The Heart of A Man"/>
        <s v="West Canada - A Coffee Table Book"/>
        <s v="OR-GÃ“L-HO -A search for meaning during the World Cup"/>
        <s v="The World's Smartest Modular WiFi + Bluetooth Wearable Ring"/>
        <s v="The World Upside Down: Portraits"/>
        <s v="Kai - Turn any pair of Glasses into Smart Glasses!"/>
        <s v="Support Circus Factory's new training space in Cork"/>
        <s v="The Last Five Years: The Muse Arts Production's Debut Show"/>
        <s v="VR Lens Lab - Prescription Lenses for Virtual Reality HMDs"/>
        <s v="MiPointer"/>
        <s v="Make 100 | Geek &amp; Chic: Smart Safety Jewelry."/>
        <s v="3 Days In Savannah"/>
        <s v="Tempi - The Smart Way to Monitor Temperature and Humidity"/>
        <s v="LED Electronic Dice: assembled or kit, Arduino compatible"/>
        <s v="Observations in 6x6"/>
        <s v="R.U.R. at New Muses Theatre Company"/>
        <s v="Get Your Hopes Up"/>
        <s v="Beef Sticks, the Ultimate Protein Snack"/>
        <s v="Out Of The Dark"/>
        <s v="Over Here Theatre/Scotchbonnet present: Love, Sex and Apps"/>
        <s v="My Favourite Colour Was Yellow"/>
        <s v="Upstate Autumn: a photographic journey in Upstate New York"/>
        <s v="Ripple: World's Most Dependable Safety Device (Canceled)"/>
        <s v="STAGE READING for TETCNY"/>
        <s v="Misri Bunch: Names of Allah series 2"/>
        <s v="Toronto VR Co-Op"/>
        <s v="WHERE IS DANIEL? The feature film"/>
        <s v="Create The World's Music Shack for students! (education!)"/>
        <s v="Evo: An Original Rock Opera"/>
        <s v="Run Ragged"/>
        <s v="GUTS: Black Comedy"/>
        <s v="Children's book app: &quot;The story of Setanta&quot;"/>
        <s v="Help Milburn Stone Fly High With TARZAN The Musical"/>
        <s v="Through the Lens of Jerry Gustafson"/>
        <s v="Chronovisor:The MOST innovative watch for night time reading"/>
        <s v="Drinking with Angelika - Marlowe Studio Canterbury May 2016"/>
        <s v="American Pride"/>
        <s v="Christmas Ain't A Drag - A Musical"/>
        <s v="Another Brick In The Wall - Feature Film"/>
        <s v="hidn tempo - a wearable stress coach"/>
        <s v="Pit &amp; Paddock: Unseen 60s &amp; 70s European Motor Racing Images"/>
        <s v="Forsaken Angels-A New Play"/>
        <s v="CoreCon Asylum"/>
        <s v="Lifeclock One: The Escape from New York Inspired Smartwatch"/>
        <s v="be back soon (Canceled)"/>
        <s v="Life of Change"/>
        <s v="Ollinfit: The Wearable Personal Trainer"/>
        <s v="Emerson Sings!"/>
        <s v="SOLO TESTER: Electrical Wiring Testing &amp; Troubleshooter"/>
        <s v="Oklahoma, The Way I See It; The Book"/>
        <s v="A Stage for Stage Door Theater Company (Canceled)"/>
        <s v="Carolyn German Songbook &quot;Go From Here&quot; Sheet Music &amp; Concert"/>
        <s v="The Echo Theatre 2015"/>
        <s v="Pressure"/>
        <s v="Defiant Entertainment presents: The Park Bench"/>
        <s v="Help Shakespeare Troupe accept invite to perform in UK!"/>
        <s v="A Grimm Night for Hans Christian Anderson"/>
        <s v="Bensinger's: Photographs by Helaine Garren"/>
        <s v="Bring Oedipus Revenant to Life!"/>
        <s v="Kaptain Brawe 2: A Space Travesty"/>
        <s v="Building the Playa Blanca Community Wind Workshop!"/>
        <s v="Lost in the Shadows"/>
        <s v="A Brief History of Musical Theatre..."/>
        <s v="Jericho Down Worship Album"/>
        <s v="Muhammad Ali - The Comeback"/>
        <s v="BUHEL Sunglasses &amp; headphones with bone conduction &amp; more"/>
        <s v="The Comedy Catch Relocation to the Choo Choo"/>
        <s v="First Draft Theatre"/>
        <s v="A Saxidentals Music Video!!!"/>
        <s v="Remnants, A Photography Book to Send to Congress"/>
        <s v="Save the Larchmont Playhouse! (Canceled)"/>
        <s v="With His Presence"/>
        <s v="The Merchant of Venice as Shakespeare Heard It"/>
        <s v="Arabella makes her novel Pants On FIre! an audio book!"/>
        <s v="BRILLAR: World's First Kids' Smart Wearable Companion."/>
        <s v="David Facer, Paradox Magic"/>
        <s v="The Adventures of Bible Bear"/>
        <s v="The Most Advanced Dress Shirt- EVER!!"/>
        <s v="Origin - Cobrette Bardole's Sophomore Album!"/>
        <s v="Forcite Alpine - World's First smart helmet for snow sports"/>
        <s v="Benghazi Bergen-Belsen"/>
        <s v="Staged Right Theatre First Season Campaign"/>
        <s v="Hy - hidden wireless earbuds you never have to take off"/>
        <s v="Live 4 The Rush: Palooza Pics"/>
        <s v="AllerGuarder: Bluetooth wristband helps food-allergy kids"/>
        <s v="TapTap, a touch communication wristband"/>
        <s v="Trequant - First Wearable for Tremors"/>
        <s v="Jumpy, The World First Edutainment Smartwatch For Kids"/>
        <s v="Fever - a workshop production"/>
        <s v="FACING EAST: New LGBT Musical Eyes London Concert"/>
        <s v="RETURNING AT A LATER DATE"/>
        <s v="Roman Dead (Canceled)"/>
        <s v="Fly Away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Fury Theatre is Producing Oleanna"/>
        <s v="The Canterbury Shakespeare Festival - first season"/>
        <s v="Suggestion's Upcoming Album!"/>
        <s v="Changing Stations; London Underground Album Project"/>
        <s v="The Hat"/>
        <s v="&quot;T IS FOR TANTRUM&quot; - HORROR/COMEDY"/>
        <s v="The Tutors"/>
        <s v="Home"/>
        <s v="Ryan Caskey's BREAKOUT ALBUM, ready to CHARGE"/>
        <s v="Max's First Solo Album!"/>
        <s v="Good Bread Alley"/>
        <s v="Richard III"/>
        <s v="Trash is Treasure"/>
        <s v="Sizzling in the Kitchen Flynn Style"/>
        <s v="BRUTE"/>
        <s v="Red Lion Theatre Presents Shakespeare's Macbeth"/>
        <s v="Copyrighting 1978 Champs Finished Album"/>
        <s v="The Glasshouse"/>
        <s v="Tin Man's Broken Wisdom Fund"/>
        <s v="Arson In The Suburbs"/>
        <s v="MY EYES WENT DARK"/>
        <s v="From Digital to Reality - CD Printing for Three Albums"/>
        <s v="The Island Boys: A New Play"/>
        <s v="LOVENESS, the play @FringeNYC 2014"/>
        <s v="Shakespeare's Pericles, Prince of Tyre"/>
        <s v="Press Michael Zucker's 2012 album Technocracy on VINYL!"/>
        <s v="Journey to Japan"/>
        <s v="Courting Rites of Cranes CD recording"/>
        <s v="Eyes Closed - The First In-Dream Theater Experience"/>
        <s v="Moving Dust presents 'THIS MUCH' 2015"/>
        <s v="Nobody Rides For Free ~ Stone Horse"/>
        <s v="The BESPOKE GEEK: Cosplay for Everyday"/>
        <s v="The Butterfingers Angel... [By The Mummers]"/>
        <s v="The History Boys at USC"/>
        <s v="&quot;Momentum&quot; - The Series"/>
        <s v="Closure - A Paul Haasch Music Video"/>
        <s v="World Premiere of &quot;The Piano&quot;"/>
        <s v="Help to make Sam Sliva's new EP, &quot;Drained&quot;, come to life."/>
        <s v="Submarine: Diving Away From Adulthood"/>
        <s v="The Material - Let You Down music video"/>
        <s v="Finding Kylie Hard Read Fund"/>
        <s v="Foresight"/>
        <s v="Returning Home."/>
        <s v="ArtMoose TV Series"/>
        <s v="PICNIC, by William Inge: An Inaugural Production"/>
        <s v="death (and straight boys)"/>
        <s v="Over &amp; Out"/>
        <s v="Cycle of Life"/>
        <s v="Meditations for the Childbearing Year - a Book"/>
        <s v="The Flying Gambas"/>
        <s v="The Rules: Sex, Lies &amp; Serial Killers"/>
        <s v="TRAVIS KENT : MY FIRST TIME live and unprotected at 54 BELOW"/>
        <s v="The Dybbuk"/>
        <s v="Cancer patient Anne Bartram's bucket list wish..."/>
        <s v="MYFEVER's First Studio EP &quot;See The Light&quot;"/>
        <s v="Ray Gunn and Starburst"/>
        <s v="The Hurtling Stillness. A story about angels and clowns"/>
        <s v="Happiest Show On Earth Production Sponsor"/>
        <s v="Macbeth"/>
        <s v="TRUE WEST: Think, Dog! Productions"/>
        <s v="Voices of Swords"/>
        <s v="Surplus 1980 album funds for release on CD/LP."/>
        <s v="Unhinged Creations Presents 'Phantom Pain' - Ed Fringe 2014"/>
        <s v="Jenny &amp; Rossâ”‚To Sing in Germany"/>
        <s v="Release the Skyline Album"/>
        <s v="The Christopher Battles EP"/>
        <s v="Dog Show"/>
        <s v="Jared Mitchell: The Maiden Voyage"/>
        <s v="John Earle Dog Training Concept Development Reel"/>
        <s v="The Year It All Made Sense"/>
        <s v="&quot;Vision&quot; - New Album - Brent Brown"/>
        <s v="Colt Coeur's 6th Season"/>
        <s v="BABA YAGA: A Traveling Performing Arts Wagon"/>
        <s v="BREAKING A MONSTER a film about the band Unlocking The Truth"/>
        <s v="Peace In Our Time"/>
        <s v="Moth Theater Lives"/>
        <s v="Repetitive Beats: A new play premiering at Vault Festival"/>
        <s v="Help Get the Short Film Interior Design into Film Festivals!"/>
        <s v="Modern Chamber Music"/>
        <s v="&quot;The Holiday Bug&quot; 2014 Puppet Show"/>
        <s v="Shakespeare!! To fund or not to fund, that is the Question?"/>
        <s v="You, Me and That Guy"/>
        <s v="The Fringes Project: Photobook of a Dying Language"/>
        <s v="KILL FREEMAN"/>
        <s v="BEYOND LOCAL"/>
        <s v="&quot;Believable Lies&quot; - The Album"/>
        <s v="&quot;The Rounds&quot; by Justin Moriarty, presented by EggSalad"/>
        <s v="Stars on Stage, Kids be Heard!"/>
        <s v="Scrappy Shakespeare: A Midsummer Night's Dream"/>
        <s v="Immortal"/>
        <s v="(UN)CUT"/>
        <s v="The Zossom Phone Case"/>
        <s v="Sensory Station's First EP"/>
        <s v="Green Light Productions produces theatre created by women"/>
        <s v="Funding for Production of Short Dramedy 'Six Women'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Pacha's Pajamas: Award-Winning Healthy Kids Entertainment!"/>
        <s v="Shakespeare in the Park: Much Ado About Nothing"/>
        <s v="Lulu Watch Designs - Apple Watch"/>
        <s v="Princess Suffragette: a new play for VAULT Festival 2017"/>
        <s v="Prime Stage Theater Studio Upgrades!"/>
        <s v="Sam Lyons New Album - 2014"/>
        <s v="Company Company: Debut EP"/>
        <s v="Sub-Basement World Premiere"/>
        <s v="An Evening with Sarah Pettyfer"/>
        <s v="OMG! You Can Help Hello Kelly Make Their New Record!"/>
        <s v="Science, Sex and the Ladies"/>
        <s v="Fusion in a Bubblegum Machine"/>
        <s v="Swim for the Reef"/>
        <s v="Who Owns Yoga?"/>
        <s v="&quot;The Tale of The Cockatrice&quot; by Peafrog Puppetry"/>
        <s v="&quot;Vanya and Sonia and Masha and Spike&quot; by Christopher Durang"/>
        <s v="&quot;Homeward Bound&quot; a journey in sound. "/>
        <s v="Humble Pie"/>
        <s v="Autumn Ashley: The Bold New EP &quot;Battle Grounds&quot;"/>
        <s v="Pig by Alex Oates (London Run)"/>
        <s v="Mr. Marmalade"/>
        <s v="Luke O'Brien's Kickstarter"/>
        <s v="&quot;(more than) dust.&quot; - a feminist photo book"/>
        <s v="A Band of Orcs Official Gaming Miniatures Presale"/>
        <s v="Adam Sullivan - Recording 4 New EPs for 2012!"/>
        <s v="Anna Ash â˜† Recording Project â˜† 2011         â™˜"/>
        <s v="Pug-let: The First Ever All-Pug Production of Hamlet"/>
        <s v="Why Theatre"/>
        <s v="The Not So Curious Incident of the Man in the Green Volvo"/>
        <s v="The Red Shoes"/>
        <s v="Leon Claxton's HARLEM IN HAVANA"/>
        <s v="Cosmic Fear or The Day Brad Pitt Got Paranoia - EdFringe '16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elebrating 20 years of The 24 Hour Plays around the world!"/>
        <s v="Grano: The Good Place to Get Great Bread"/>
        <s v="Honest Accomplice Theatre 2015-16 Season"/>
        <s v="Gruesome Playground Injuries"/>
        <s v="Tell Me That You Love Me"/>
        <s v="MamaÃ­ Kickstarts its 2015 Season: Chekhov, Williams &amp; more!"/>
        <s v="Good Men, Bad Men, and a Few Rowdy Ladies"/>
        <s v="Singing City Children's Choir"/>
        <s v="BlodsbrÃ¶llop pÃ¥ Fredriksdal / Blood Wedding at Fredriksdal"/>
        <s v="Burners"/>
        <s v="Bine Brewing - Brewed Within Reach"/>
        <s v="RESTLESS: Ashley Bathgate and Karl Larson Record Ken Thomson"/>
        <s v="Omega Kids - a new play"/>
        <s v="KEEP THE HEART BEATING! HELP US FUND OUR FULL LENGTH RECORD!"/>
        <s v="Kylie for President"/>
        <s v="Afro-Iran:Â The Unknown Minority"/>
        <s v="&quot;Mukha-Tsokotukha&quot; SoloSchool Youth Play"/>
        <s v="A Performing Arts Complex in Central Square, Cambridge"/>
        <s v="Hearty Har Full Length Album"/>
        <s v="Fresco presents SNOW WHITE - GARAGE OPERA!"/>
        <s v="A Thought in Three Parts"/>
        <s v="American Lit or...Trespassing for Beginners"/>
        <s v="More than Gold: The Rhino Rescue Project"/>
        <s v="Launch Bitch's new project BEACH: violin indie-electro rock"/>
        <s v="Forbear! Theatre"/>
        <s v="&quot;Songs for Tsippora&quot; Byronâ€™s DEBUT EP"/>
        <s v="DESMADRE Full Album + Press Kit"/>
        <s v="3010 | Sci-fi Series"/>
        <s v="SUCKIN INJUN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The Scurvies to release new album this summer! Check it out!"/>
        <s v="Motive Makes a Man - Heavy Boots Album Production"/>
        <s v="Earth 360"/>
        <s v="Song of the Sea"/>
        <s v="stockplop - the most advanced external hard drive enclosure"/>
        <s v="OUT OF ORDER - NEW REVISED EDITION"/>
        <s v="GO FAR: The Christopher Rush Story (4)"/>
        <s v="To Kill a Machine"/>
        <s v="The Boogaloos need to record a 4-track CD of original music."/>
        <s v="500 Views of Japan"/>
        <s v="Action To The Word's DRACULA"/>
        <s v="the purple light theatre company's Into the Woods"/>
        <s v="A Race Redux"/>
        <s v="Be Part of Darkpine's Debut EP"/>
        <s v="Mountain Morsels: Nutritious, Tasty, Fruit &amp; Nut Treats!"/>
        <s v="New Works Lab @ PPAS: &quot;Begets: Fall of a High School Ronin&quot;"/>
        <s v="World premiere of BIRTHDAY SUIT at the Old Red Lion"/>
        <s v="The Adventurers Club"/>
        <s v="Outskirts Theatre Co. Finds a Home!"/>
        <s v="Baby It's Cold Outside: Silver Spring Stage HVAC Fund!"/>
        <s v="Slingers - A Documentary about Small Town Beekeepers."/>
        <s v="The Protest's Next Album"/>
        <s v="Greenlight the PATROL BASE JAKER Movie"/>
        <s v="The Little Girl with the Big Voice"/>
        <s v="Hung Yung Terrarist Needs to Order More Cassettes 4 Jacknife"/>
        <s v="Silent Planet"/>
        <s v="Skin: Film Production By 14 Year Old Aniya Wolfe"/>
        <s v="HANK &amp; CUPCAKES 'CA$H 4 GOLD' MEGA TOUR!"/>
        <s v="The Twilight Zone Play"/>
        <s v="Relatively Prime Series 2"/>
        <s v="Arias With A Twist: The Docufantasy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Send The Bad Arm to Edinburgh. Meet the Dodgy Irish Dancer!"/>
        <s v="Purpose: Your Journey To Find Meaning"/>
        <s v="Amy Lingamfelter's making of &quot;Open Safe Love&quot;."/>
        <s v="Introverts Web Series"/>
        <s v="The Ember Days Audio/Visual Experience"/>
        <s v="A BUSHMAN ODYSSEY"/>
        <s v="The portrait of the forgotten: Syrian refugees in Jordan"/>
        <s v="Peering Through The Lens Of Time - Dan Mumm - Studio Album"/>
        <s v="Orpheus Descending by Tennessee Williams"/>
        <s v="AnaiÌˆs Nin Goes to Hell"/>
        <s v="Far Out Isn't Far Enough: The Tomi Ungerer Story"/>
        <s v="&quot;Sherpa Stew&quot; - A documentary about  Sherpas from Nepal living in New York City"/>
        <s v="Vaz Tour/Musical Documentation of Australia and SE Asia"/>
        <s v="Regal Fare Season One"/>
        <s v="Madrone: New Album for 2013"/>
        <s v="Bookstory"/>
        <s v="Faith: A Documentary"/>
        <s v="Keep It Spinning."/>
        <s v="Me? A Caregiver?"/>
        <s v="Pretty Butch"/>
        <s v="NELL SHIPMAN:GIRL FROM GOD'S COUNTRY FILM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Making the Move--Edinburgh Fringe 2014"/>
        <s v="Slugs and Bugs - TWO &quot;Sing the Bible&quot; CDs!"/>
        <s v="Searching for Tookoolito. An Inuk Woman's Arctic Expedition."/>
        <s v="Dog sees God by Bert V. Royal @ FSU"/>
        <s v="Reverence: A Documentary Short on Branded Yarmulkes"/>
        <s v="The Other Group Theatre"/>
        <s v="Cosmic Surgery"/>
        <s v="Protect The Dream Debut Album"/>
        <s v="Manned Mock Mars Mission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The Undocumented"/>
        <s v="Familiar Strangers â€” A Staged Reading"/>
        <s v="WILKES EP"/>
        <s v="Help Vintage Blue Complete and Promote Our Record!"/>
        <s v="We Play Chekhov"/>
        <s v="The Bombing of the Grand Hotel. A compelling new play"/>
        <s v="Old Coast Ales: Brewery and Taproom"/>
        <s v="Haymarket Documentary"/>
        <s v="Bring Love's Labour's Lost to Minnesota"/>
        <s v="Sweet, Sweet Spirit"/>
        <s v="KEEP MOVING FORWARD - Documentary Film"/>
        <s v="HELP FUND SELF IMPLIED RESTRICTIONS DEBUT RELEASE"/>
        <s v="Les Bostonades' First CD"/>
        <s v="Help fund Black Enough!"/>
        <s v="Circadium: School of Contemporary Circus - Start Up"/>
        <s v="Culprit needs a van!"/>
        <s v="We just keep going"/>
        <s v="Ragman Rolls"/>
        <s v="GBS Detroit Presents Shone Nuisance"/>
        <s v="'Cornermen' - Smoke &amp; Oakum Theatre return to the Fringe!"/>
        <s v="At Swim, Two Boys"/>
        <s v="Uprising Theatre Company's First Production"/>
        <s v="HERESTOFIGHTIN Debut full length album &quot;Becoming Native&quot;"/>
        <s v="The Bus "/>
        <s v="PrincessFrank's MASTERSLAVE Album, EP &amp; Tour"/>
        <s v="Pie In Space! (Round 2)"/>
        <s v="Get. That. Snitch. - The World's Most Dangerous Play"/>
        <s v="Hydra Effect Debut EP"/>
        <s v="No Horizon - The forgotten story, told in a unique musical."/>
        <s v="THE FALL - A New Play at FringeNYC!"/>
        <s v="Jack Oblivian Harlan t Bobo Limes european tour"/>
        <s v="Fountains of Wayne guitarist Jody Porter - New solo LP"/>
        <s v="Flav Martin's 30-Year Overnight Success Project"/>
        <s v="Bringing First Love/Worst Love To Life"/>
        <s v="EMPATHITRAX, a new play by Ana Nogueira"/>
        <s v="These are your lives."/>
        <s v="The Power of Place"/>
        <s v="The Eulogy of Toby Peach - Edinburgh Festival 2015"/>
        <s v="2014 UASPA Theatre Showcase"/>
        <s v="IYSO Orchestra Academy &amp; Symphonic Concert 2016"/>
        <s v="This is why we Live ... (Astonishment)"/>
        <s v="Confessions of a Survivor â€” by Kathleen Barbee"/>
        <s v="Beyond the Victory recording their debut EP"/>
        <s v="Our Gay Group - Quality Online Programming For the Gay Man"/>
        <s v="THE UNDERSTUDY @ WORKING STAGE"/>
        <s v="Rumble Yell: Discovering America's Biggest Bike Ride"/>
        <s v="Coffee Table Girls Exclusive Art Photography Book"/>
        <s v="Wild Ruins"/>
        <s v="Strangeloop Theatre - A Focus on New Works"/>
        <s v="Picnic Pops in Your Grocery Store!"/>
        <s v="Misfits of London: The Gin Chronicle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The Judgment of Paris"/>
        <s v="Royalty Free: The Music of Kevin MacLeod"/>
        <s v="AdA (Author directing Author)"/>
        <s v="Reality of Love Remix (Love in Disguise)"/>
        <s v="Beauty and the Beast"/>
        <s v="Dandelion Theatre: 'Body Awareness' by Annie Baker"/>
        <s v="Railway Playhouse: Setting up a community arts space"/>
        <s v="Right On Cue Kids Theater (ROCKT) First Show"/>
        <s v="INVISIBLE HOUSE: a history of the world - new CD/Album"/>
        <s v="AMONG WOLVES â€¢ Doc film about wild horses &amp; bikers"/>
        <s v="Imaginary Problems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Emily Bell is releasing her debut album"/>
        <s v="Britten in Song: A Centennial Celebration"/>
        <s v="World Premiere of Sket - a play by  Maya Sondhi"/>
        <s v="Ben &amp; Bill Down Under: 2 Canadians Tour America"/>
        <s v="The Last Days of Judas Iscariot"/>
        <s v="Honest"/>
        <s v="Sharing the secrets of profitable specialty food marketing!"/>
        <s v="Iceland Impressions: photographs by Iwona and Adam Balcy"/>
        <s v="WORSE THAN TIGERS"/>
        <s v="Gifts of War"/>
        <s v="The Acro Cats Mobile Foster and Kitty Tour Bus"/>
        <s v="Scriba - the stylus reinvented"/>
        <s v="Amy's Cupcake Shoppe, Bringing sweet treats to Hopkins"/>
        <s v="Syrian Children's Play: Romeo &amp; Juliet Separated by War"/>
        <s v="reVILNA: the vilna ghetto project"/>
        <s v="A Modern-Day Salt Works in Gloucester, Mass.!"/>
        <s v="2015 Philadelphia Premier: Bonhoeffer's Cost"/>
        <s v="Sleepman: The First Sleep Enhancement &amp; Fatigue Alert Device"/>
        <s v="NDWK The North Dakota Wine Kitchen"/>
        <s v="A Revolutionary Leadership Resource Book"/>
        <s v="SHE! Is History!"/>
        <s v="Luigi's Ladies"/>
        <s v="Hear Me Roar: A Season of Powerful Women"/>
        <s v="WolfHunt | Social Commentary Rock Project"/>
        <s v="Two &quot;Gentlemen&quot; of Verona by William Shakespeare"/>
        <s v="Expedition (to NYC)"/>
        <s v="A New Season of Destination DIY"/>
        <s v="Sugarglass Theatre"/>
        <s v="Support 1140 Productions' 'Romeo Juliet'"/>
        <s v="How You Kiss Me... at FringeNYC 2015"/>
        <s v="Let's Launch Griffo Distillery's Whiskey Barrel Program!"/>
        <s v="Mamahood: turn and face the strange"/>
        <s v="Invisible People of Belarus"/>
        <s v="Bring &quot;Snow White and the Seven Bottoms&quot; to NYC!"/>
        <s v="reAPPEARANCES   a limited edition photography book"/>
        <s v="Vanessa Lively's New Album 2014"/>
        <s v="PRETTY LITTLE VICTIM - A Short Film by Paul Jones"/>
        <s v="Lift The Decade Debut Full-Length Record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Kyana"/>
        <s v="Send 'Bin Laden: The One Man Show' to Hollywood!"/>
        <s v="The Inspectors Call"/>
        <s v="Gregorian Rock"/>
        <s v="A book no one should have to write-but everyone should read."/>
        <s v="Following Boruch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Let there be sound! A sound and hearing assistance system"/>
        <s v="US National Parks: Picturing the Little Things"/>
        <s v="Rosaline debut record"/>
        <s v="Miami Singer/Songwriter Cat Shell- Album &quot;Illusion&quot;"/>
        <s v="Jonathan Cody White Makes His Debut EP!!!"/>
        <s v="Once Upon A Nightmare"/>
        <s v="Not This Year ... I Have a Headache: a comedy about marriage"/>
        <s v="Held Momentarily The Musical Takes FringeNYC"/>
        <s v="An Impossible Project"/>
        <s v="Twelfth Night by William Shakespeare"/>
        <s v="Village Pub Theatre- FRINGE 2015"/>
        <s v="43 and 80"/>
        <s v="Chaotic Resemblance 2015 album, Produced by Oz Fox - Stryper"/>
        <s v="Arbor Oasis's First Album!"/>
        <s v="Mozart Requiem with Bach Cantata 106 &amp; Brahms NÃ¤nie"/>
        <s v="the dreamer examines his pillow"/>
        <s v="CREDITORS | Jack Studio Theatre | Smith after Strindberg"/>
        <s v="Three Postcards: Pre-Production Costs"/>
        <s v="New Mo' Cut: David Peoples' lost film of Moe's Books"/>
        <s v="Dead Tree Duo's first full length album! Let's make it!"/>
        <s v="Licensed To Ill"/>
        <s v="The Miller's Wife, a new opera"/>
        <s v="214: A Photobook of Dallas Hip Hop"/>
        <s v="THE INCREDIBLE FOX SISTERS"/>
        <s v="thisisstuttering: A Documentary"/>
        <s v="Help Support Brad Dassey's Music"/>
        <s v="The Recursion Theorem (Short Film)"/>
        <s v="The Divine Comedy Show"/>
        <s v="Daughter Vision remix album on limited vinyl, cassette &amp; CD"/>
        <s v="Dreamgirls - Skyline got a Matching Grant!"/>
        <s v="Daily Bread: Stories from Rural Greece"/>
        <s v="Summer Camp - A creative space for makers and artists alike."/>
        <s v="Goldfish Memory Productions"/>
        <s v="Gloaming"/>
        <s v="'Time Please'"/>
        <s v="Miles From Los Angeles - A Photo Book of the Western U.S."/>
        <s v="The Erlkings"/>
        <s v="Chivo Funge and the Extensions"/>
        <s v="One-Man Show: &quot;The Book Of oded, Chapter 2&quot;"/>
        <s v="KoalaSafe -  Healthier Internet. Happier Families.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The Window"/>
        <s v="A bigger, better home for the New Orleans comedy scene"/>
        <s v="Prison Boxing: A New Play by Leah Joki"/>
        <s v="Nobody Knows Anything (except William Goldman)"/>
        <s v="The Last One: Unfolding the AIDS MEMORIAL QUILT"/>
        <s v="The Seshen - Let's Take This Show on the Road!"/>
        <s v="Jollyheads Circus Debut Album &quot;The Kaleidoscope Dawn&quot;"/>
        <s v="Twelve Angry Women"/>
        <s v="Geoff Zimmerman's Urban-Folk/ Indie-Rock Album"/>
        <s v="The Stolen Inches, Edinburgh 2015"/>
        <s v="A Sign for 34 West"/>
        <s v="Nathan Evans - Remove The Illusion EP "/>
        <s v="There's No Place Like Home!"/>
        <s v="Catapult OYL to the next levelâ€”in Edinburgh!"/>
        <s v="Oxyana - A Feature Documentary Directed by Sean Dunne"/>
        <s v="Calli Dollinger and The Dusters Fall Tour Fund"/>
        <s v="gimmeLIVE @ 9 Wallis"/>
        <s v="Ever Since - Short Film"/>
        <s v="l'esprit d'escalier-a senior film"/>
        <s v="Losing Wings EP Release &amp; Our First Tour"/>
        <s v="GBS Detroit Presents Hampshire"/>
        <s v="Vertical Garden Prototype"/>
        <s v="The Night Before Christmas"/>
        <s v="Wagner in English"/>
        <s v="Game Changer: Lithuania's Nonviolent Revolution"/>
        <s v="Jesus Days, 1978-1983"/>
        <s v="Uncalled For Presents: Playday Mayday in Toronto!"/>
        <s v="El muro de BorÃ­s KiÃ©n"/>
        <s v="Vladimir in Butterfly Country"/>
        <s v="Unusual Charles Dickens adaptation at Edinburgh Fringe"/>
        <s v="The Hitchhiker's Guide to the Family"/>
        <s v="HackSchool: Students, Technology, and Empowerment"/>
        <s v="AtteroTerra's Sophomore Album - Pray for Apocalypse"/>
        <s v="Pennywinkle: A New Chicago Comedy"/>
        <s v="TULIPS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CAUCUS! THE MUSICAL"/>
        <s v="Get Joy Shannon's Album &quot;Out of My Dreams and Into My Arms&quot;"/>
        <s v="Butch County Rocks San Francisco Pride"/>
        <s v="Assimilation - A history lesson you will never forget"/>
        <s v="Classical Music by Marquita"/>
        <s v="Clear of People â€” A photobook by Michal Iwanowski"/>
        <s v="Bard Beyond the Big Top"/>
        <s v="Maggie LumiÃ¨re and The Ghost Train: an exciting new play!"/>
        <s v="Edgar Allan Poe: Buried Alive"/>
        <s v="The Promise"/>
        <s v="Food On You presents Baby's First Parental Advisory"/>
        <s v="Off The Turnpike | A Loud New Way to Release Loud New Music"/>
        <s v="We Lived Alone: The Connie Converse Documentary"/>
        <s v="Sonorous Road is Expanding! Join Us!"/>
        <s v="Bisagra Teatro: Foro Multidisciplinario"/>
        <s v="In Sickness and in Health- a couples journey through cancer"/>
        <s v="Spinning Wheel Youth Takeover"/>
        <s v="Second Act: The Four Disgracers"/>
        <s v="All The People"/>
        <s v="Peter's New Album!!"/>
        <s v="Mark Hayes Requiem Recording"/>
        <s v="Theatrum Mundi releasing debut album &quot;Eyes of the Realm.&quot;"/>
        <s v="We Fly to Philly / Release new album / Tour west coast"/>
        <s v="Christian &amp; The Sinners"/>
        <s v="ICONS"/>
        <s v="Present and Unaccounted For: Black Women in Medicine"/>
        <s v="93.5 KNCE: True Taos Radio"/>
        <s v="Brad Hoshaw &amp; the Seven Deadlies - New Studio Album"/>
        <s v="Unsure/Positive: A Dramedy Series About Life with HIV"/>
        <s v="The Collector, a play by Daniel Wade"/>
        <s v="Nam Holtz's maiden voyage back to S. Korea: a documentary film exploring adoption"/>
        <s v="The Carousel - 2016 Tribeca Film Festival Official Selection"/>
        <s v="KAREN  KUEHN - MAVERICK CAMERA - The Photographs &amp; Stories"/>
        <s v="A QUEER COUNTRY"/>
        <s v="&quot;The Last Adam&quot; A New Musical, NYC reading"/>
        <s v="LED sports clothing for running cycling and walking, we make (Canceled)"/>
        <s v="&quot;Paper Chase&quot; Students can make family friendly short films."/>
        <s v="MITOSIS | a short film"/>
        <s v="Wess Meets West - Press Our New Album on CD!"/>
        <s v="Love Water Tour"/>
        <s v="Monk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Universal Thump&quot; - The New Album by Greta Gertler"/>
        <s v="House of Dunbar-The Rise and Fall of a Scottish Noble Family"/>
        <s v="American Standard Needs to Release Their Debut EP"/>
        <s v="The Sticking Place Interactive Documentary"/>
        <s v="Mary Fagan's CD Project!"/>
        <s v="Swimming with Byron: A Documentary Film"/>
        <s v="&quot;SUNDANCERS: The Men of Utah&quot;"/>
        <s v="Feels Like Coming Home Tour"/>
        <s v="New equipment for Joy's World!"/>
        <s v="Get Trip The Light Theatre's show to its 2nd London Stage!"/>
        <s v="ITALIANA"/>
        <s v="Aly Jados: the New EP rOckNrOLLa"/>
        <s v="KLIPPIES"/>
        <s v="Hermes Spacecraft"/>
        <s v="Help Falling From One complete their CD!!!"/>
        <s v="UrbanArias is DC's Contemporary Opera Company"/>
        <s v="Good Men Wanted at ANT Fest"/>
        <s v="CybatiWorks - ICS/SCADA/IoT Cybersecurity Education Platform"/>
        <s v="Roughly Speaking: Voices from The Soup Kitchen"/>
        <s v="&quot;Frontiers&quot; A new full-length LP by Ontario's Unsacred Seed"/>
        <s v="Rainbowtown"/>
        <s v="FRESH PRODUCE'd LA presents: Friends in Transient Places"/>
        <s v="Pink Confetti at The Courtyard Theatre, Hoxton"/>
        <s v="The Floorwalkers New Album!"/>
        <s v="NETIZENS - a documentary about women and online harassment"/>
        <s v="The Chameleon Fools Theatre Troupe Project"/>
        <s v="MR. DREAM GOES TO JAIL"/>
        <s v="Visions"/>
        <s v="A Hard Rain - New York Debut"/>
        <s v="Golden Animals NEW Album!"/>
        <s v="Matt Stansberry &amp; The Romance - Debut EP"/>
        <s v="McChi Luggage: It's a Luggage, USB Charger and a Table Top"/>
        <s v="Foragers"/>
        <s v="Neorings secures, mounts, stands, your smartphone and tablet"/>
        <s v="Th'underGrounds"/>
        <s v="Lakotas and the American Theatre"/>
        <s v="I Can Ski Forever 3"/>
        <s v="Play A 'Role' In &quot;Kickstarting A Battle Stage Plays Tour&quot;"/>
        <s v="Brooklyn Quartet, directed by reg e gaines. Spring of 2016"/>
        <s v="Inspire CANCER survivors to tell their STORIES"/>
        <s v="From Providence to Cuba: A Historic Theater Adventure"/>
        <s v="A New Life for an Old School"/>
        <s v="Village Films Summer Project Fund (TK 2)"/>
        <s v="Peter Pan by J.M. Barrie @ Open Space Arts"/>
        <s v="Wisconsin Rising"/>
        <s v="U.S. Premiere of &quot;dirty butterfly&quot; by debbie tucker green"/>
        <s v="Dinosaur Dreams"/>
        <s v="Theatre for restorative justice - help us get to Belgium!"/>
        <s v="&quot;CIRQUE CAPRICIEUX, the greatest one woman show on earth&quot;"/>
        <s v="SBYET 2016 Hairspray at the Lobero Theatre!"/>
        <s v="Rise With Us Campaign"/>
        <s v="The Mathare Project"/>
        <s v="Henry VI: The War of the Roses"/>
        <s v="THE RATIONALES present: The Distance in Between"/>
        <s v="JAYSIN + HOT MUSIC VIDEO = EPICNESS!! GRAMMY POP SOUL"/>
        <s v="BRANDTSON - &quot;Send Us A Signal&quot; Vinyl LP"/>
        <s v="Clearwater"/>
        <s v="DEVIL MAY CARE"/>
        <s v="'Gretel and Hansel' - A Children's Theatre Production"/>
        <s v="VANITY BITES BACK by Helen Duff"/>
        <s v="Make TES a success at The Edinburgh Fringe Fest"/>
        <s v="MOONFACE"/>
        <s v="Afraid Of Figs - Help Fund our New CD - &quot;SAFE&quot;"/>
        <s v="Audience Unlock: &quot;The UK Gold&quot;"/>
        <s v="Us, Naked: Trixie &amp; Monkey â€” World Premiere"/>
        <s v="Summer Underground // Honeycomb LP"/>
        <s v="Yesterday Again, Please - A New Play by Dezi Gallegos"/>
        <s v="&quot;The Next Event&quot;"/>
        <s v="The Debut Album from Lynette!"/>
        <s v="2016/2017 Cyclocross Album"/>
        <s v="'Tulip, my mother's favourite flower' - A Photo Book."/>
        <s v="Help Austin's Blue Starlite Drive-in MOVE + ADD 35MM"/>
        <s v="Covers Album - Limited Vinyl Pressing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Broccoli Samurai: Tour Van or Bust!"/>
        <s v="Arts &amp; Crafts"/>
        <s v="Give a Puppet a Hand"/>
        <s v="Eurisko's &quot;Wild Animal&quot; Project"/>
        <s v="Janus Word Album"/>
        <s v="Jonny Gray: First Full Length Album"/>
        <s v="Through the Fire: Rebuilding Somalia"/>
        <s v="Magpie- A Melbourne Written Dramatic Musical"/>
        <s v="Faustus"/>
        <s v="Sic Vita - New EP Release - 2017"/>
        <s v="I'M TWENTY SOMETHING"/>
        <s v="The Irish play MISTERMAN by Enda Walsh, heads to Boulder"/>
        <s v="Euphoria"/>
        <s v="Bluebirds by Joe Brondo"/>
        <s v="Netro - Scientifically Water Your Garden"/>
        <s v="MONDO BANANA"/>
        <s v="The Man from Willow's Brook, a new play by Kevin Kordis"/>
        <s v="University of Utah presents V-Day 2015-The Vagina Monologues"/>
        <s v="Begins Again"/>
        <s v="Help us get &quot;Old Friends&quot; to the El Portal!!!"/>
        <s v="FEEL BETTER: Derek Fawcett's solo, full-length debut"/>
        <s v="A Bad Plan"/>
        <s v="SPACE ART FEATURING ASTRONAUTS #WeBelieveInAstronauts"/>
        <s v="Dickhead"/>
        <s v="Help keep girls in school in Burkina Faso"/>
        <s v="Katrina  Reflections"/>
        <s v="E15 at The Pleasance and CPT"/>
        <s v="The Adventure Access Guide: How to Walk Across America"/>
        <s v="A History, w Nowell Edmurnds at the Edinburgh Fringe!"/>
        <s v="Struggle &amp; Hope - Documentary Film Music Soundtrack"/>
        <s v="Higher Education"/>
        <s v="Fefu and Her Friends"/>
        <s v="Grind Violin: Analog DIYalog: Composers Vinyl Compilation"/>
        <s v="Lindsey Ray's new album recorded? âˆš Mixed? âˆš On the radio? That's where YOU come in."/>
        <s v="The Williams Project"/>
        <s v="chartwellwest.com"/>
        <s v="The Age of the Platform: My Fourth Book"/>
        <s v="Before Us - a Feature Length Documentary about Adoption"/>
        <s v="BOONE- THE DOCUMENTARY"/>
        <s v="Race Bandit's Debut EP Validated"/>
        <s v="Femme Fatality 'Stranger' T-shirt and/or Tote bag"/>
        <s v="Save the Astronomy Van"/>
        <s v="Two Noble Kinsmen: Fire &amp; Shadows"/>
        <s v="Krimston TWO - Dual SIM case for iPhone"/>
        <s v="Doughnuts with love by Strange Matter Coffee"/>
        <s v="M4 Collapsible Cardboard Scenery"/>
        <s v="The Maltese Bodkin"/>
        <s v="Phone Silks - The best way to carry your smart phone!"/>
        <s v="Giggle Chips:  ABC Computer Science Game Cards"/>
        <s v="AG Theater RÃ¤mibÃ¼hl Projekt 2017"/>
        <s v="ACT's Spotlight Initiative- Let's Build a Theater!"/>
        <s v="Open Letter Theatre presents 'Boys' by Ella Hickson"/>
        <s v="â€œDamselflyâ€ Gracing the stage"/>
        <s v="The Book's the Thing - Welcome to Hamlet's Library"/>
        <s v="Half Moon Bay Distillery"/>
        <s v="Cancel The Sunshine"/>
        <s v="'Gilead', an original theatre piece"/>
        <s v="Quintessential: The Journey"/>
        <s v="Luke and Jedi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Shake Your Power"/>
        <s v="BEAT: An Original Short Film"/>
        <s v="Project Stardust Part 2"/>
        <s v="Adopt a School for Shared Shakes Artists in the Schools"/>
        <s v="Joe West's THEATER OF DEATH"/>
        <s v="Brainspoonâ€™s New Record"/>
        <s v="Galli Theater Fresh Start Fundraiser"/>
        <s v="HELP NATE HENRY MAKE AN ALBUM"/>
        <s v="Laughter is Sacred Space 2.0"/>
        <s v="Seven Minutes in Eternity"/>
        <s v="Make a record, write a song, take the Vinyl Skyway. "/>
        <s v="iolite the musical"/>
        <s v="Innsmouth at 9000 ft. A Short Horror Film Project"/>
        <s v="CUT OUT"/>
        <s v="Tissue by Louise Page. A play about Breast Cancer."/>
        <s v="Coming Home"/>
        <s v="'Hello From Bertha' &amp; '27 Wagons Full of Cotton'"/>
        <s v="The Glass Menagerie: Independent Student-Run Production"/>
        <s v="Organic, Small Batch Dried Pastas Made in Los Angeles"/>
        <s v="Indian As Apple Pie TV"/>
        <s v="PL@Y, an all-original fusion of comedy, rock, and dance"/>
        <s v="Escaramuza: Riding from the Heart (a feature documentary)"/>
        <s v="A Kansas City Fringe Festival premiere: &quot;The Art is a Lie&quot;"/>
        <s v="SECOND CHANCE - DEUXIÃˆME CHANCE"/>
        <s v="Racing Age"/>
        <s v="POINT HOPE"/>
        <s v="Join us in releasing &quot;Evening Lights&quot; FREE online!"/>
        <s v="DAVID, The Oratorio"/>
        <s v="MUMBURGER by Sarah Kosar"/>
        <s v="Skyline Sounds - First Studio Album (and Merch!)"/>
        <s v="HAMLET presented by AC Productions"/>
        <s v="HELP BUILD &quot;THE CASTLE&quot;"/>
        <s v="FOREVER PURE: A team spiralling out of control. DOCUMENTARY"/>
        <s v="Cien&amp;Cia"/>
        <s v="Death Valley"/>
        <s v="LittleBear"/>
        <s v="Living On Soul: The Family Daptone"/>
        <s v="Strangers To Peace: A Documentary"/>
        <s v="Bones - The New EP by Matt Phillips"/>
        <s v="The Boing Heard 'Round the World"/>
        <s v="No Act of Ours Film"/>
        <s v="Pickerington Community Theatre's Set Capabilities Expansion"/>
        <s v="// Marny Lion Proudfit /\/\/\ Album Release \\"/>
        <s v="The Respectful Prostitute"/>
        <s v="INTOTHEWOODS.TV â€“ Music Media from the Pacific Northwest"/>
        <s v="Guilford Center Stage Lights Up"/>
        <s v="Pull Some Strings For Jameson Elder"/>
        <s v="Peter Pan is out of pixie dust &amp; can't fly without your help"/>
        <s v="Video of Connections: A Mural"/>
        <s v="Mother to Earth - A Documentary about Earthbound Beginnings"/>
        <s v="xoxosms: a documentary about love in the 21st century"/>
        <s v="Under the Sour Sun: Hunger through the Eyes of a Child"/>
        <s v="Children of Zanskar. Happiness is not in things, itâ€™s in us."/>
        <s v="Cook Up a Record with Dewveall"/>
        <s v="Better Than Shakespeare Presents: Much Ado About Something"/>
        <s v="The Mini Maker, a kid focused makerspace"/>
        <s v="See Bob Run by Daniel MacIvor"/>
        <s v="Green School Stories: a film to inspire change in education"/>
        <s v="STREET, New York City, The 70's, 80's, 90's"/>
        <s v="One Funny Mother: I'm Not Crazy!!"/>
        <s v="The Village - one woman show"/>
        <s v="Lee Malone - Get Us To The Converse Rubber Track Sessions!"/>
        <s v="Some Late Help for The Early Reset"/>
        <s v="It's Now or Never for the Icarus Witch Project!"/>
        <s v="Completion of Unique Recording of British and Finnish Music"/>
        <s v="Aaron Long-New Full Length Album &quot;Sounds of Awakening&quot;"/>
        <s v="Silver anti-radiation underwear. Keep body cool in summer"/>
        <s v="The Defiant Tour Documentary with LoNero"/>
        <s v="&quot;Me &amp; Eugene&quot; - NEW EP by Jameson and the Sordid Seeds"/>
        <s v="Chlorine Edinburgh 2014"/>
        <s v="FOUR STAR MARY &quot;PIECES&quot;"/>
        <s v="Equus at Frenetic Theatre"/>
        <s v="The Roots of Magic Miniatures Game: Students of Sorcery"/>
        <s v="New &quot;Jesse Denaro&quot; Album!"/>
        <s v="ITAVA Players &quot;Little Shop of Horrors&quot;"/>
        <s v="Three Voices"/>
        <s v="Swingers Anonymous"/>
        <s v="TWIST: adapted from the novel Oliver Twist"/>
        <s v="BE A PART OF HISTORY!"/>
        <s v="Voxwomen Cycling Show"/>
        <s v="Bret Coats' &quot;Music For The People&quot; KickStarter"/>
        <s v="THE SADDEST LANDSCAPE: Deluxe Vinyl Reissues"/>
        <s v="Send Brandon Rumsey to Brevard Music Center"/>
        <s v="Hopeless Jack First National Tour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Single Parent Date Night-A Comedic Short Film"/>
        <s v="The most mysterious star in the Galaxy"/>
        <s v="Three Christs - Presented at Dixon Place"/>
        <s v="Ninja Narwhal Coffee Company 13oz. Campfire Coffee Mug"/>
        <s v="Jayhawk Makeover"/>
        <s v="Brief Hiatus: Little Deaths 2016"/>
        <s v="Hello World - Post Production Funds"/>
        <s v="Lust Control NEW CD!!!"/>
        <s v="ONetSwitch: Open Source Hardware for Networking"/>
        <s v="Tarantella"/>
        <s v="That Still Small Voice Stage Play"/>
        <s v="Jane Don't Date - TV pilot (sitcom)"/>
        <s v="Hackers in Uganda: A Documentary"/>
        <s v="Rose of June"/>
        <s v="Sharaz &quot;Project Nintendo&quot; Collector Edition 2x12&quot; Vinyl"/>
        <s v="Unexpected Stage's Dani Girl, A New Musical"/>
        <s v="The Healing Effect Movie"/>
        <s v="Nevada Color recording first full-length album &quot;Adventures&quot;"/>
        <s v="The Desert River Bends"/>
        <s v="SHADFLY - NEW PLAY AT THE ARTS PROJECT"/>
        <s v="ACKER Studio Album and Vinyl Pressing"/>
        <s v="Stitching by Anthony Neilson"/>
        <s v="Mickey &amp; Worm: The Tour"/>
        <s v="ONTARIO STREET THEATRE in Port Hope."/>
        <s v="The Man Who Ate New Orleans (and rebuilt it too!)"/>
        <s v="Road Ramblers"/>
        <s v="&quot;The Colored Museum&quot; by George C. Wolfe"/>
        <s v="Corners Grove"/>
        <s v="The Vagabond Halfback"/>
        <s v="Dark Disco Club's new album"/>
        <s v="The Seagull Project Presents: The Three Sisters"/>
        <s v="DINOWALRUS: 3RD RECORD ON VINYL"/>
        <s v="WAYO 104.3 FM ROCHESTER, NY"/>
        <s v="Bring Alchemy Pops to the People!"/>
        <s v="&quot;Iconic Sea Birds&quot; a photobook project"/>
        <s v="Last of the Big Tuskers"/>
        <s v="Bibo Time! Maximize your Cocktail time in seconds!"/>
        <s v="'Noir' A New Independant Tech-Noir TV Pilot"/>
        <s v="Hell Has No Fury by TwentySomething @ Edinburgh Fringe"/>
        <s v="ghost -- a music video"/>
        <s v="The Hero-In Me // Heroinmaleren - en mÃ¥de at leve pÃ¥"/>
        <s v="Born to Crunch - Jackson Holesome Granola"/>
        <s v="Songs for a New World"/>
        <s v="Down the Rabbit Hole"/>
        <s v="Sid the tour 2016"/>
        <s v="Count Your Blessings - A Verbatim Performance"/>
        <s v="The Peace Agency Documentary Kickstarter Campaign!"/>
        <s v="A Man, A Plan, A Palindrome (Feature)"/>
        <s v="Dice Bazaar - Dice rolling, card trading, family fun"/>
        <s v="Holocene"/>
        <s v="Bring Bigger, Badder BRIEF HISTORY Back To The Stage!"/>
        <s v="'Pope Head' - The World Tour of Australia"/>
        <s v="Dundee: A Hip-Hopera"/>
        <s v="PiSoC: Learn to Create"/>
        <s v="&quot;Hurt N' Wrong&quot; New Album Fundraiser!"/>
        <s v="Release Soundzero's Debut Album!"/>
        <s v="The Ruby Darlings Show"/>
        <s v="Star Man Rocket Man"/>
        <s v="The Diary of a Nobody"/>
        <s v="Project: Ballerina Black UK Tour"/>
        <s v="Finding the Funk"/>
        <s v="the last echo AM/PM Project"/>
        <s v="Trickle"/>
        <s v="The Local Global Mashup Show"/>
        <s v="Book Club: A Comedy"/>
        <s v="Street Kings Boardgame"/>
        <s v="Phantom Ship / Coastal (Album Preorder)"/>
        <s v="the southland company - LAUNCH LOS ANGELES"/>
        <s v="The Tragedy of Mario and Juliet"/>
        <s v="Help Fund the &quot;Back Room&quot; Arts Space at Jimmy's No 43!"/>
        <s v="Anti-Bullying Musicalâ€¦ &quot;It's Easy!&quot;"/>
        <s v="Unbound: Fiction on the Radio"/>
        <s v="Being Patient"/>
        <s v="I Died... I Came Back, ... Whatever"/>
        <s v="Trish's Truffles &amp; Sweet Treats."/>
        <s v="Go People does 'Almost, Maine'"/>
        <s v="Casablanca - The Gin Joint Cut (The Play)"/>
        <s v="The S Word - a film that changes how we talk about suicide"/>
        <s v="Heterotopia: a New Rock Opera &amp; Double Album from Schooltree"/>
        <s v="WELCOME HOME // a multipath photobook by Judith Stenneken"/>
        <s v="Ocean Versus Daughter's New Album!"/>
        <s v="Zero Down"/>
        <s v="Send SACKERSON to SD Fringe"/>
        <s v="Shelter the Schmee"/>
        <s v="Curriculum-Based Rock Music For Kids"/>
        <s v="Winter Tour"/>
        <s v="Clark &amp; Addison: A Limited Edition Wrigley Field Photo Book"/>
        <s v="The Coalition Theater"/>
        <s v="Back To Blackbrick- A new play with live music"/>
        <s v="Bring STL Up Late to TV"/>
        <s v="The Fall - an epic theatrical adaptation"/>
        <s v="AHS Theater - Help us light up our stage!"/>
        <s v="Hopkins Sinfonia 2015 Season"/>
        <s v="City of the Weak on Tour!"/>
        <s v="DisHonesty - A Documentary Feature Film"/>
        <s v="Imaginary Theater Company Presents the Premiere of The Boat"/>
        <s v="ENDURING SONG"/>
        <s v="The Seagull on The River"/>
        <s v="Better to Have Loved...?"/>
        <s v="Good Morning Japan"/>
        <s v="A Fantastic Affair: Karl Barth in America 1962â€“Research"/>
        <s v="The Secret Lives of Baba Segi's Wives; A Workshop Production"/>
        <s v="New Music Video/Artist Development"/>
        <s v="Goodness &amp; Mercy EP - Marty Mikles"/>
        <s v="Life of an Ingredient: The Pilot Episode"/>
        <s v="George Tice: Seeing Beyond the Moment"/>
        <s v="Nineteen Fifty Eight - Untitled EP"/>
        <s v="INDEPENDENCE NYC"/>
        <s v="The Tulip Tree 2014"/>
        <s v="SANKARA"/>
        <s v="Keep the Art of Marionettes Alive With PUPPETWORKS!"/>
        <s v="Minnsky's Theater- A Vaudeville Circus Experiment"/>
        <s v="Abby Travis Vinyl Picture Disc/ Limited edition CD"/>
        <s v="5 Bucks from 500 Friends"/>
        <s v="Cubs: an Original Work"/>
        <s v="The 2015 Pro Football Beast Book"/>
        <s v="Reluctant Hero's &quot;All As One&quot; EP"/>
        <s v="Actors &amp; Musicians who are Blind or Autistic"/>
        <s v="Filmharmonic Brass: The Music of John Williams (Recording)"/>
        <s v="Kevin Wood - Out Among The Wolves"/>
        <s v="Good People by David Lindsay-Abaire at Waterfront Playhouse"/>
        <s v="The One Man Traveling Tennessee Williams Festival"/>
        <s v="Royal Holloway's Drama Society Presents 'Posh'"/>
        <s v="Andy's iLL - The Invisible City"/>
        <s v="Save &quot;The Stage Door&quot;"/>
        <s v="The Killing Room"/>
        <s v="Shakespeare in the Park! A Comedy of Errors"/>
        <s v="Rolling out Vegan Mashup's Season 2"/>
        <s v="Love Letters"/>
        <s v="I GOT FIRED - Keith and Jenny are back!"/>
        <s v="Latitude 90Â° : The Origin"/>
        <s v="Ground Floor Theatre"/>
        <s v="We Invite You to Come &quot;Back to the 80's with StonyCold!&quot;"/>
        <s v="EverScape"/>
        <s v="The Mount, new play about Edith Wharton"/>
        <s v="Liberty Falls, 54321"/>
        <s v="Terry Matthews to be the NEXT star on the Network Television"/>
        <s v="&quot;Holmes for the Holidays&quot; Larceny &amp; Mystery For Christmas"/>
        <s v="#CLOUD$ - a modern adaptation of Aristophanes' Clouds"/>
        <s v="[NUREN] The New Renaissance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Like This Post (The Post at 750)"/>
        <s v="Geschichten sollen leben"/>
        <s v="Brewz Brothers TV"/>
        <s v="BEASTS OF BAVERLY GROVE"/>
        <s v="2000 Student Projects to the Edge of Space"/>
        <s v="Cinderella"/>
        <s v="DOG SEES GOD: Confessions of a Teenage Blockhead"/>
        <s v="Queer Genius"/>
        <s v="Alpine Zone"/>
        <s v="Wild Familyâ€”Connecting to Your Calling in Your Family Life."/>
        <s v="Smoke, Loaf &amp; Saucer"/>
        <s v="Rules and Regulations"/>
        <s v="MADAM Album"/>
        <s v="Das Ding - A Globetrotting Comedy"/>
        <s v="Make &quot;Tonya and Nancy&quot; a Rock Opera!"/>
        <s v="Pared Down Productions"/>
        <s v="The Freakniks Debut Album: Infinite Love"/>
        <s v="Pie In Space!"/>
        <s v="Pressing On: The Letterpress Film"/>
        <s v="Curious Comedy's Remodel &amp; Technical Equipment Upgrade"/>
        <s v="Chi Might Project"/>
        <s v="Island - Japan, from the view point of many"/>
        <s v="THE PENGUIN COUNTERS Documentary Film"/>
        <s v="Lend a Hand in Our Home"/>
        <s v="CORIOLANUS | THE NORMAL HEART @ The Lab Theater"/>
        <s v="OFFICIAL OTTAWA (an unofficial portrait)"/>
        <s v="THE GOODS Theatre Company Premiere DROPPED @ Old Fitz"/>
        <s v="&quot;Someday Everyday&quot; Short Film"/>
        <s v="&quot;Lucy &amp; Vincente&quot; A New Play about Lucille Ball"/>
        <s v="The Hudson Standard Bitters and Shrubs"/>
        <s v="HOLOGRAPHIC - 2013 Concert and Commission Campaign"/>
        <s v="Websmith Studio : Think, Build, Break, Play."/>
        <s v="Tackett &amp; Pyke put on a Play"/>
        <s v="Saturate &quot; The Separation Effect &quot; CD"/>
        <s v="Help I Am Clay Release Their First CD For FREE"/>
        <s v="Help CHURCHES turn this song into an LGBT anthem!"/>
        <s v="&quot;My Life As Julia Roberts, Snapshots Of A LIfe"/>
        <s v="&quot;Laser Beretta&quot;"/>
        <s v="Hercules PalmTop-Palm Size Mobile PC of Invincible Resources"/>
        <s v="Nights On First's First CD!"/>
        <s v="The Metronome Society"/>
        <s v="Teaterforestilling: Shakespeare patchwork"/>
        <s v="Destino by Michelle Frankfurter: A Photo Book About Destiny"/>
        <s v="Making the Next Traveling Suitcase Album"/>
        <s v="John Clark Records His Debut Album â€œAll I Haveâ€"/>
        <s v="Caught off Guard"/>
        <s v="A Krumpus Story - World Premiere"/>
        <s v="Nothing More's New Album"/>
        <s v="More Than A Drive"/>
        <s v="Puberty the Musical: Original Cast Recording"/>
        <s v="The Fairy Tale: A Little Daylight"/>
        <s v="AENY's Production of An Invisible Piece of this World"/>
        <s v="Lord of the Flies - Syracuse University"/>
        <s v="Bleeding Audio: A Doc About The Matches &amp; The Music Industry"/>
        <s v="Attention: People With Body Parts"/>
        <s v="The Garden Summer"/>
        <s v="The Enemy Feathers NEW EP"/>
        <s v="Bring &quot;SONNY&quot; To Toronto This Summer!"/>
        <s v="Welcome To The Club - Music Video Project"/>
        <s v="PSYCHOC une comÃ©die libertine de Bernard Granger"/>
        <s v="The Gray Man"/>
        <s v="India Meets String Quartet"/>
        <s v="Keep Live Music on WMSE"/>
        <s v="Grammar Revolution"/>
        <s v="La Tierra de los Adioses"/>
        <s v="Holden Lane High School photobook"/>
        <s v="Oh When The Blues - Oldham Athletic Photography Book"/>
        <s v="The Seshen's Debut Album Release"/>
        <s v="&quot;The Annual Neighborhood Garage Tour&quot;"/>
        <s v="SLUTEVER DO AMERICA TOUR"/>
        <s v="&quot;Getting Naked: A Burlesque Story&quot;"/>
        <s v="J. Walter Makes a Record"/>
        <s v="The Masada Story Project"/>
        <s v="Andrius Pojavis new album &quot;Seven&quot;"/>
        <s v="ELECTRO GIRL raises awareness to remove the fear of Epilepsy"/>
        <s v="Cor Cantiamo's First Commercially Released Recording"/>
        <s v="Gore Vidal's THE BEST MAN, by Seat of the Pants Productions"/>
        <s v="B-Rabbit TV Comedy Pilot"/>
        <s v="StrobeHouse presents Valborg 2015"/>
        <s v="Where is Home?"/>
        <s v="Jimbo Mathus &amp; The Tri-State Coalition | WHITE BUFFALO"/>
        <s v="Hidden Mother"/>
        <s v="SparkTruck: stories from a cross-country maker journey"/>
        <s v="Quiet Oaks Full Length Album"/>
        <s v="Light in Taranto (Luce di Taranto) feature-length film"/>
        <s v="&quot;So Amazing&quot; produced at the Kraine Theater NYC"/>
        <s v="CORE : Roam (Canceled)"/>
        <s v="SAGANet STEM Mentoring Lab Accreditation"/>
        <s v="Waiting for Godot - Blue Sky Theatre &amp; Arts"/>
        <s v="Tickets for the Tenderloin"/>
        <s v="And Now: The World!"/>
        <s v="By Morning"/>
        <s v="Nurse Mare Foals: Born to Die"/>
        <s v="YOSEMITE PEOPLE"/>
        <s v="Titus Andronicus (with an all-female cast &amp; crew)"/>
        <s v="Ain't She Brave FringeNYC 2014 Project"/>
        <s v="Bring the Seattle Geekly podcast back!"/>
        <s v="&quot;Then &amp; Now&quot;"/>
        <s v="Nordo's Culinarium: Where Food Meets Art"/>
        <s v="From Two Sticks - the fight against hunger and malnutrition"/>
        <s v="All Bare Theatre bring THE MAIDS to Edinburgh 2015"/>
        <s v="Bring Kyrstyn's Album to Life!"/>
        <s v="Jake Lazarow's Eagle Project"/>
        <s v="Infectious, love at the end of the 21st century!"/>
        <s v="Home (The Place Where My Stuff Resides)"/>
        <s v="Save Our Butts The Seat-quel"/>
        <s v="&quot;LESLIE&quot;"/>
        <s v="EDIBLE CITY - a movie in the making"/>
        <s v="ZoMbushed! - A Zombie Co-Op Survival Card Game"/>
        <s v="&quot;Oh, the Humanity&quot; at the Tabard Theatre this September"/>
        <s v="Loading Dock Theatre Presents: The Dudleys! A Family Game"/>
        <s v="New Joe Rut Album: Live From the Great American Music Hall"/>
        <s v="The Penny Arcade Quartet's Christmas EP"/>
        <s v="Save the Agawam Cinemas"/>
        <s v="Suddenly Split &amp; Swiping Over"/>
        <s v="The Chrome Cranks launch PR campaign for new album!"/>
        <s v="Bee the Change National Campaign - Vanishing of the Bees documentary"/>
        <s v="&quot;Bright Ideas&quot; By Eric Coble"/>
        <s v="Love Letters for My Children - The Maggie Doyne Documentary."/>
        <s v="L'oiseau la nuit - Court-mÃ©trage"/>
        <s v="High Altotude Debut Album"/>
        <s v="10 Years and Counting...a new album by Valor Brass!"/>
        <s v="Kickstart my music career with 300 CDs"/>
        <s v="VST presents Sincerity Forever"/>
        <s v="POP! Community Cabaret Presents..."/>
        <s v="ExtraCore (Arduino Compatible)"/>
        <s v="Changing of the Gods"/>
        <s v="Me, Myself and Albinoni"/>
        <s v="DENOUNCED - A Short Film"/>
        <s v="The North Pole at the Fair - A Christmas Paradise for kids."/>
        <s v="The World War I's &quot;The Bite And The Boogie&quot;"/>
        <s v="BULL by Mike Bartlett at the Coal Mine Theatre"/>
        <s v="These Old Streets Album"/>
        <s v="Completing &quot;God's Justice&quot;"/>
        <s v="Score"/>
        <s v="An Evening of Original One Acts"/>
        <s v="MASKS: Off-Broadway Debut"/>
        <s v="Before and After"/>
        <s v="Vieux Carre: from Binghamton, NY to Provincetown, MA"/>
        <s v="Hardwater"/>
        <s v="The Attic"/>
        <s v="Brava Theater and Cultural Odyssey present â€œBIRTHRIGHT?â€"/>
        <s v="SITU Smart Food Nutrition Scale for iPad and Android tablets"/>
        <s v="CHILD Z"/>
        <s v="Fat Pig, The Play!"/>
        <s v="Telesomniac's Debut Album"/>
        <s v="Magnificence"/>
        <s v="Villanelle"/>
        <s v="Cub Country &quot;Repeat Until Death&quot; master and vinyl production"/>
        <s v="Some Dark, Beautiful Morning - Greg Byers' EP"/>
        <s v="Intangible Animal's &quot;Oh The Humanity&quot; Tour"/>
        <d v="2008-11-04T00:00:00"/>
        <s v="THE SECRET TRIAL 5 - GRASSROOTS CROSS-CANADA TOUR"/>
        <s v="LACORSA Grand Prix Game (relaunch)"/>
        <s v="Halls of the Machine - All Tribal Dignitaries"/>
        <s v="Annabel Lost"/>
        <s v="Scissortail: A play about the Oklahoma City Bombing"/>
        <s v="Victory by Madicken Malm"/>
        <s v="Antimatter Fuel Production"/>
        <s v="Nursery Crimes"/>
        <s v="THE DRESSER     TETCNY    The Ensemble Theatre Company of NY"/>
        <s v="The Youth Shakespeare Project 2014"/>
        <s v="Things I do in Detroit - A Guidebook by The Nain Rouge"/>
        <s v="PRE ORDER Reno Divorce Digital CD &quot;Stuck On You&quot; $15 or more"/>
        <s v="I Do Wonder"/>
        <s v="Mahayla CD Pressing"/>
        <s v="Unbranded"/>
        <s v="Macbeth in the Basement"/>
        <s v="House of Rabbits  - &quot;Songs of Charivari&quot;"/>
        <s v="SOLE SURVIVOR"/>
        <s v="Good People at The Hudson Guild Theatre"/>
        <s v="The Lower Depths"/>
        <s v="Dragon's Eye Recordings: Label Relaunch"/>
        <s v="PIN UP! THE MOVIE The documentary with vintage style"/>
        <s v="The 'Songs from the Bookmark' Sessions"/>
        <s v="TOP FUEL FOR LIFE - Life Lessons from a Crew Chief"/>
        <s v="Tommy and Me by Ray Didinger - Theatre Exile"/>
        <s v="Help me release my first 3 song EP!!"/>
        <s v="As You Like It? by Purple Ostrich Productions"/>
        <s v="Chimera Ensemble Productions Fund"/>
        <s v="James Webb Deployable Model"/>
        <s v="Our Vintage Film: Summer Tour Kickstarter"/>
        <s v="Starship Congress 2015: Interstellar Hackathon"/>
        <s v="Ice Hockey"/>
        <s v="COMPASS PLAYERS"/>
        <s v="Yashica TLR Cameras History -Playing Cards"/>
        <s v="Secret Diaries"/>
        <s v="Resolution15 records their next album, Svaha"/>
        <s v="Mr. Chibbs (Documentary about NBA great Kenny Anderson)"/>
        <s v="Romeo and Juliet at Moody's Pub"/>
        <s v="Eric Stuart Band 4 Song EP &quot;Character&quot;"/>
        <s v="Sammy Bananas - Bootlegs Vol. 2!!"/>
        <s v="Skybuds - truly wireless earbuds and smartphone case"/>
        <s v="Rho Board"/>
        <s v="Until I Gush Forth / Limited Edition Zine by Esthaem"/>
        <s v="The Piano Man"/>
        <s v="Outcry Theatre presents &quot;Dark Play or Stories for Boys&quot;"/>
        <s v="Whitehall Theatre Presents: Little Shop of Horrors"/>
        <s v="Insect Surfers 2013 Release !"/>
        <s v="The Southwest Chronicles"/>
        <s v="Radio Ambulante"/>
        <s v="Help Friends and Family Release Their Debut Album"/>
        <s v="Napoleon in Scotland / NapolÃ©on en Ecosse"/>
        <s v="THE SOPHOCLES PROJECT"/>
        <s v="Bridge 19 CD Release Tour"/>
        <s v="PCSF's Biannual 24-Hour Play Festival"/>
        <s v="&quot;DAD&quot; - A USC Short Film"/>
        <s v="Boss Balls Protein Balls"/>
        <s v="Fishcakes"/>
        <s v="Pramkicker - Edinburgh and Beyond"/>
        <s v="4SeTVâ„¢ - Watch 4 TV Channels on Any Screen At Once"/>
        <s v="Chris Dorman - Sita worldwide"/>
        <s v="Corvus Corax Miniatures - Outcasts"/>
        <s v="Low Weather // Debut Album"/>
        <s v="Devastated No Matter What"/>
        <s v="&quot;Hello, World!&quot; - Modern Biotechnology for High Schools"/>
        <s v="CallMeGhost DEBUT ALBUM preorder!"/>
        <s v="UnConventional - Worldcon 2011 Research"/>
        <s v="Our Band Van Needs Serious Repairs!!!"/>
        <s v="VisiÃ³n Latino Theatre Company"/>
        <s v="Jon Shirley: Live Worship Album + Short Film"/>
        <s v="The Resurgence of Femininity Photo Thesis"/>
        <s v="Become the subject of my next composition!"/>
        <s v="BEEP! BEEP! 2ND STORY IS ON THE MOVE!"/>
        <s v="Wake Up Call @ IRT Theater"/>
        <s v="Melbin the Accidental"/>
        <s v="The Unknowns"/>
        <s v="Official Debut EP for Stereo Jo"/>
        <s v="Destiny is Judd Nelson: a new play at FringeNYC"/>
        <s v="The Maid, in the Common Room, with the FiancÃ©: A Comedy"/>
        <s v="Kode Orange - New TV Series"/>
        <s v="You are a Priest Forever"/>
        <s v="Emma Ate the Lion &quot;Songs Two Count Too&quot;"/>
        <s v="REZA ABDOH -Theatre Visionary"/>
        <s v="The Tumbleweed Zephyr"/>
        <s v="OCTOBER IN THE CHAIR &amp; Other Fragile Things...This Halloween"/>
        <s v="KATA 'The Rising' - Double LP (Vinyl Release)"/>
        <s v="The Crane Theater"/>
        <s v="Grandkids Record a Full-length Album!"/>
        <s v="Art Therapy: The Movie - The Final Push"/>
        <s v="The Waffle Stompers - We'll Never Die"/>
        <s v="Yuri in Edinburgh"/>
        <s v="Full Devil Jacket 2nd Album Release"/>
        <s v="Shakespeare is Boffo! Teachers' Edition"/>
        <s v="Accidental Artists Lab"/>
        <s v="Jestia and Raedon"/>
        <s v="Celluloid Wizards in the Video Wasteland"/>
        <s v="We The Astronomers"/>
        <s v="LIBERTY! EQUALITY! AND FIREWORKS!... A Civil Rights Play"/>
        <s v="Darryl Reuben Hall's THE DINNER Nat'l Premiere in NY Fest!"/>
        <s v="The Rooftop"/>
        <s v="&quot;I Clown You&quot; Documentary"/>
        <s v="Radiolucent - Electric City."/>
        <s v="Candy Warpop &quot;Smilef**ker&quot; Music Video"/>
        <s v="River Of Thorns - First CD Release"/>
        <s v="The Stage at KDHX"/>
        <s v="smartCaster: Open source automatic roto-casting machine"/>
        <s v="Up-lifting Up-Fit!"/>
        <s v="CREATURES OF HABIT!"/>
        <s v="Samuel B. Lupowitz &amp; The Ego Band - first album release"/>
        <s v="BRAND NEW GUYVER ALBUM &quot;Alien on Earth&quot; + Extras"/>
        <s v="Tilted Field presents NO STATIC AT ALL in New York City"/>
        <s v="Kick Out a Record"/>
        <s v="The Eternal Space Brings the Old Penn Station Back to Life"/>
        <s v="Shemdegi Sadguri: photopoetic commentary on Eastern Europe"/>
        <s v="&quot;I'm Alright&quot;...an Enso Theatre Education production."/>
        <s v="Fierce"/>
        <s v="Organic Portraits / A Photo Book of Polaroid &amp; Film Images"/>
        <s v="TREKKAYAK"/>
        <s v="DylanCarlson Wonders from the House of Albion lp/cd/dvd/book"/>
        <s v="Joey De Noble needs YOUR help!"/>
        <s v="TDJ - All Part of the Plan EP/Tour"/>
        <s v="AMERICAN WINTER: A Documentary Film"/>
        <s v="The Comedy Project"/>
        <s v="A Moment in Her Story,  1970s Boston Women's Movement"/>
        <s v="Westfield Massacre - Sophomore Album &amp; Tour"/>
        <s v="BrightFingers â€” The Fast &amp; Fun Way To Learn Typing"/>
        <s v="Much Further Out Than You Thought @ Edinburgh Fringe 2015"/>
        <s v="Get Still the Sky's Limit on the Road! (&amp; with a new album!)"/>
        <s v="old man's Gift"/>
        <s v="Random Us"/>
        <s v="Send Truth AND Consequences To TNT's 2014 Youth Conference"/>
        <s v="Cassandra Violet &quot;Beyond the Fray&quot; Music Video"/>
        <s v="European Tour"/>
        <s v="Water World"/>
        <s v="Bad Boy of Beauty and Bride Crashers!"/>
        <s v="Surviving the Journey: Letters from the Railroad"/>
        <s v="Nature Boy Explorer EP"/>
        <s v="The Flu Season"/>
        <s v="A Stagnant Fever: Short Film"/>
        <s v="The Last Art Fact Album Ever"/>
        <s v="&quot;The Rock History Through J.S.Fuck&quot; ExtremeRock Double Album"/>
        <s v="Only Forever at The Hope Theatre"/>
        <s v="Bel Borba Is Here!"/>
        <s v="WORLD FAIR"/>
        <s v="64 Squares"/>
        <s v="FIX THE FITZ"/>
        <s v="RAT Fund-Riser"/>
        <s v="One Good Night by Aisling Caffrey"/>
        <s v="SOLE SURVIVOR FILM - Finishing Funds"/>
        <s v="&quot;I Will Speak For Myself&quot;"/>
        <s v="New Tropic Bombs EP ~ &quot;Return to Bomber Bay&quot;"/>
        <s v="&quot;The Santaland Diaries&quot; by David Sedaris in Los Angeles 2014"/>
        <s v="The Lost Boy (a play)"/>
        <s v="The Five One [NEW ALBUM] RED BLUE GREEN GOLD"/>
        <s v="Help fund research of dual action compression breast pump"/>
        <s v="Soul Easy - Making music for our friends."/>
        <s v="DAY OF THE DOG by Blue Sparrow Theatre Company"/>
        <s v="AFTER LIFE: Minnesota Fringe Festival 2014"/>
        <s v="Kickstart Kiya Heartwood's &quot;Bold Swimmer&quot; solo CD."/>
        <s v="King Kirby, a play by Crystal Skillman and Fred Van Lente"/>
        <s v="Sea Life by Lucy Catherine at The Hope Theatre"/>
        <s v="Simply Put is recording an album!"/>
        <s v="Ryubix Manor--Madness, Betrayal, Murder, Vengeance... Family"/>
        <s v="'I and The Village' by Silva Semerciyan - World Premiere"/>
        <s v="Chokehold"/>
        <s v="Oracle b*sides and Hawkeye Plainview present SUPER-WELLESIAN"/>
        <s v="SpecForce Rangers: Outlanders Phase 4"/>
        <s v="Titus &amp; Two Conversations. Huzzah!"/>
        <s v="Glass Mountain: An Original Fairytale"/>
        <s v="Montauk Surf Museum"/>
        <s v="Classical Guitar Music of Hawaii"/>
        <s v="The Nightingale: A Gothic Fairytale"/>
        <s v="sandy mcknight records 3 new songs with your kind assistance"/>
        <s v="Crushed Out - TEETH - album pre-order / 12&quot; vinyl LP debut"/>
        <s v="Berlin's first international, alternative comedy stage!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Zoe Goes Running - The Film: Running The Tour De France"/>
        <s v="A Home for Comedy in Vermont!"/>
        <s v="LOCK8 - the World's First Smart Bike Lock"/>
        <s v="Fire in the Heart of the City"/>
        <s v="Cmoar Virtual Reality Headset with integrated electronics"/>
        <s v="Help Smokey Folk Create Our First Album &amp; Music Video"/>
        <s v="The Pennington School Alumni Theater Series: Charlie &amp; Bruno"/>
        <s v="Pickles &amp; Hargraves Murder Mystery Comedy at the FringeNYC"/>
        <s v="BODYSCAPES II: Theater of Life"/>
        <s v="Purgatoria: City of Angels"/>
        <s v="Linkio: the $100 Smart Home Devices Solution"/>
        <s v="Shadow and Steel: The new album from Master Sword"/>
        <s v="Little Moses EP"/>
        <s v="Carl King's New Album: Grand Architects Of The Universe"/>
        <s v="Tiffany Alvord's First Album of Original Songs"/>
        <s v="Sinatra Cookbook - Recipes for the Ruby framework"/>
        <s v="Pangea House Revitalization Project"/>
        <s v="2016 TAPR DCC Video on HamRadioNow"/>
        <s v="Be A Buddy Not A Bully (Anti-Bullying Stage Play TOUR)"/>
        <s v="ONE LOVES ONLY FORM"/>
        <s v="Seashell Radio: Slick Machine album and US tour!"/>
        <s v="Do It Again: One Man's Quest to Reunite the Kinks"/>
        <s v="&quot;The Star on My Heart&quot; Original Play Project on Holocaust"/>
        <s v="New Lions After Dark EP!"/>
        <s v="Deathtrap America Spring 2015 Tour"/>
        <s v="Songs For Unusual Creatures"/>
        <s v="CoAction Hero: 32-bit Open-Source ARM Cortex-M3 Board"/>
        <s v="The First Full Length Fifth Freedom Album"/>
        <s v="Get JunkBox Theatre To Edinburgh Fringe!"/>
        <s v="Gorilla Theater Productions Presents: Phase 3"/>
        <s v="Generations (Senior Project)"/>
        <s v="Small town theatre, the Gibson Theatre goes Digital"/>
        <s v="The Drama Factory presents : The Magic Flute"/>
        <s v="Blue Sky Alert &amp; The Retro Rock Machine of Fun"/>
        <s v="The Offbeats Summer Tour 2012"/>
        <s v="PIZAZZ: Pigeons Playing Ping Pong's New Album"/>
        <s v="KICK It's Not How High. It's How Strong! Written &amp; Performed"/>
        <s v="React Aerial Studio"/>
        <s v="Romeo &amp; Juliet"/>
        <s v="Publicity for &quot;When Yellow Were the Stars on Earth&quot;"/>
        <s v="Take 147 - Nothin' to Lose CD Project"/>
        <s v="Grassroots Shakespeare Company â€¢ Arizona"/>
        <s v="HELMER'S LOO"/>
        <s v="Montclair Shakespeare Series: A Midsummer Night's Dream"/>
        <s v="CURVE: The debut album from Miroist needs awesome merch"/>
        <s v="Hola Mohalla: Festival of Soldier Saints"/>
        <s v="Cans at Theatre503"/>
        <s v="Totally &quot;not&quot; For Drugs: A Kentucky Knife Fight music video"/>
        <s v="Celebrating Brit Shalom â€” Now at CelebratingBritShalom.Com"/>
        <s v="&quot;Intrusive Thoughts&quot;: first full LP by The Reckless Scamps"/>
        <s v="BRAIN DEAD to record debut EP with SLAYER producer!"/>
        <s v="A Hand of Talons"/>
        <s v="Eat Mendocino: Writing the Book"/>
        <s v="Grace Sings Grace"/>
        <s v="Internationalisation of Sherlock's Home: The Empty House"/>
        <s v="Patagonia Winds: Wind Quintet Commission Project"/>
        <s v="Idiot Stare &quot;Unknown to Millions&quot; CD"/>
        <s v="Open Source Programmable Solar BMS Li-ion, LiFePO4 dev board"/>
        <s v="Party Monsters"/>
        <s v="The Silence at the Song's End"/>
        <s v="White Ravens: A feature-length documentary film"/>
        <s v="Gilman Playground Builds a Tech Center"/>
        <s v="Walken On Sunshine"/>
        <s v="The Beautiful Refrain's &quot;Page One&quot; Project"/>
        <s v="Red Wolf Revival: An Uncertain Tomorrow"/>
        <s v="The JOB Prelude."/>
        <s v="REBATEnsemble Presents: &quot;The Tempest&quot; by William Shakespeare"/>
        <s v="E FOTOGRAFESCHE RECKBLECK - 367 DEEG AM AUSLAND ASAZ"/>
        <s v="SoundBrake- Headphone gadget alerts you to outside sounds"/>
        <s v="Eikon // Dustin Hecocks Records His Debut Album"/>
        <s v="Who Said Theatre Presents: The Calm"/>
        <s v="Natalie York presents: &quot;PROMISES&quot;"/>
        <s v="The City Never Sleeps Needs A Tour Vehicle!"/>
        <s v="Claudius Schulze: STATE OF NATURE"/>
        <s v="Katharsis Teatro en Navidad"/>
        <s v="bassAware Holster"/>
        <s v="Diggin Deep to help find &quot;A Man, Buried&quot;"/>
        <s v="the bridge"/>
        <s v="The (out)Siders Project"/>
        <s v="Ted Lukas &amp; the Misled new CD - &quot;FEED&quot;"/>
        <s v="Seliges Theater presents &quot;The God of Carnage&quot;"/>
        <s v="Jeremy Buck &amp; The Bang â€“ Brand New Album and 2 Music Videos"/>
        <s v="Manny Manriquez' new rock opera journey: Outland Warrior"/>
        <s v="THE RIDGE: TEN FOR THIRTY"/>
        <s v="Cosmicomics"/>
        <s v="J. Lee Vocque's BASED ON ACTUAL EVENTS"/>
        <s v="Resurrecting LIZZIE BORDEN LIVE"/>
        <s v="This Is All Now's Brand New Album!!"/>
        <s v="Shakespeare in ASL - and FREE for everyone"/>
        <s v="Taming of the Shrew - New Wimbledon Theatre"/>
        <s v="Contact by Jake Shivery"/>
        <s v="Tell the World - My journey from Islam to Christianity"/>
        <s v="SUPER NICE EP 2012"/>
        <s v="Mirror Image - An Original Musical"/>
        <s v="a colder water than here - VAULT 2017"/>
        <s v="Somaliland: The Abaarso Story"/>
        <s v="No Brains for Dinner"/>
        <s v="SparkLab: the educational build-mobile!"/>
        <s v="Skelton-Luns CD/7&quot;             No Big Deal."/>
        <s v="Oceana High School MAKER club requesting a 3D Printer"/>
        <s v="The CASAMENA Radio Hour Volume 1 CDx2"/>
        <s v="Acanvas: The cord-free art display and streaming platform"/>
        <s v="Picking Up the Pieces: Child Holocaust Survivors Rebuild"/>
        <s v="CUBAN FOOD STORIES - A Feature Documentary"/>
        <s v="Stereo Dogs! 14-Year Old Teen Rock Band Plan CD Project!"/>
        <s v="SHADOWRAPTR: The Second Coming. (Sophomore LP)"/>
        <s v="Arches - Wide Awake on Vinyl "/>
        <s v="Becoming Alicia"/>
        <s v="The World Over's New EP, &quot;MOUNTAINS&quot;."/>
        <s v="Wild Equus"/>
        <s v="WPG Drummer Boy's band &quot;Bold as Lions&quot; Releases debut album!"/>
        <s v="In Her Voice: short film"/>
        <s v="Sideswiped"/>
        <s v="The Way Back to Yarasquin: A Coffee Pilgrimage"/>
        <s v="ROOMIES - Atlantic Canada Tour 2016-17"/>
        <s v="Modern Nomads"/>
        <s v="Shine: first App control Laser Light Bluetooth Headphones"/>
        <s v="&quot;The Red Herring&quot; World Premiere"/>
        <s v="Migrants' Theatre"/>
        <s v="HEDDA"/>
        <s v="Young Mountain Tea: A New White Tea from India's Himalayas"/>
        <s v="Little Dungeon: Turtle Rock"/>
        <s v="Me, Myself &amp; I - the dark art of big wall soloing"/>
        <s v="The Academy: Mockumentary Sitcom TV Pilot"/>
        <s v="Portland Boat Tours:  From Dream to Business"/>
        <s v="The Commission Theatre Co."/>
        <s v="An Evening With Durang"/>
        <s v="Mike Farley Band - New Album!"/>
        <s v="Gramofon: Modern Cloud Jukebox"/>
        <s v="The Pacific Guitar Ensemble's Debut Recording!"/>
        <s v="Rocket And A Bomb Live DVD/Album + new Michael Knott 7&quot;EP"/>
        <s v="Another Man's Treasure documentary"/>
        <s v="Building the Open Source Bussard Fusion Reactor "/>
        <s v="CYRIL THE SQUIRREL a magical children's theatre tour"/>
        <s v="Young Philosophers Theater Company Winter Productions"/>
        <s v="Campo Maldito"/>
        <s v="Jelly Beans at Theatre503"/>
        <s v="Kick It! A Tribute to the A.K.s"/>
        <s v="Blue Stockings @ The Cockpit Theatre"/>
        <s v="Save the Studio!"/>
        <s v="Audio Jacket"/>
        <s v="Southern Oregon VS. LNG"/>
        <s v="Celeste Amadee &quot;A Sign of Weakness&quot; EP and Music Video"/>
        <s v="Luminite (LED lighting)"/>
        <s v="AirEnergy 3D - A 3D printed, opensource, mobile wind turbine"/>
        <s v="Brother K's first full length album, One Eyed King"/>
        <s v="Japanese/International Short Film &quot;Mtn.&quot;"/>
        <s v="Magnetic Flowers Presents: Old, Cold. Losing It."/>
        <s v="Mine by Polly Teale A Paper Parachutes Production"/>
        <s v="Spotlight Youth Theater Production of Wizard"/>
        <s v="Your Radio Adventure!"/>
        <s v="King Eider: Short Film"/>
        <s v="Scraps"/>
        <s v="Silent Valley : A Haunting"/>
        <s v="boom- a play by Peter Sinn Nachtrieb"/>
        <s v="Help Pat The Human Get A Tour Van!"/>
        <s v="First Day Off in a Long Time by Brian Finkelstein"/>
        <s v="YO GALGO â€œA documentary film about the Spanish sighthoundâ€"/>
        <s v="&quot;Safer in the Sky&quot;: Should We Run's debut album launch."/>
        <s v="2016 Next Stage Residents Class Presents: When She Had Wings"/>
        <s v="God is a Woman (The Untitled Mitchell Buckley Project)"/>
        <s v="Vinyl Pressing for &quot;Nine Different Kinds of Gone&quot;"/>
        <s v="Hi, Are You Single? by Ryan J. Haddad"/>
        <s v="Project Dragonfly - Sail to the Stars"/>
        <s v="Dear God No!"/>
        <s v="Jericho Creek"/>
        <s v="Heroines"/>
        <s v="Modern Love"/>
        <s v="Civil Rogues"/>
        <s v="Princess Cut: A young girl's reality inside a TN sex ring"/>
        <s v="Most Dangerous Man in America (WEB DuBois) by Amiri  Barak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SKY CITY HAYA"/>
        <s v="Pro Tabletop Gaming Audio Collection"/>
        <s v="Paperhand Puppet Intervention 16th Annual Summer Show"/>
        <s v="Mastering and Vinyl Production for The Astronomer LP"/>
        <s v="Becoming Rainbow: A Music, Art &amp; Virtual Reality Experience"/>
        <s v="January's Story - A One Of A Kind Transgender Woman"/>
        <s v="'Patagonia' - by Robert George"/>
        <s v="RaceCapture and Podium: Race it. Share it. Prove it."/>
        <s v="'Mooring' - Vocal Point Theatre Project"/>
        <s v="Lets Make A Record Together!"/>
        <s v="The Black and White Theatre Company Inc."/>
        <s v="Help DORO &amp; DIEGA find their way to the Orlando FRINGE 2016"/>
        <s v="Creation of the Dublin Circus Centre"/>
        <s v="Di FAMILY"/>
        <s v="Fools Rush In: A Cabaret Benefiting BC/EFA Kickstarter"/>
        <s v="Faces of Yoga: A Coffee Table Photo Book"/>
        <s v="Jason (Georgia on My Mind)"/>
        <s v="The Fall of Wallace Winter at the Plaza Theatre"/>
        <s v="In the Raw: the ink &amp; the Echo's debut album"/>
        <s v="Retro Rhapsody"/>
        <s v="So It Is: Vancouver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American Pixels - a Game Music Tribute Album by Mazedude"/>
        <s v="We Beat Leukaemia: my family's journey with childhood cancer"/>
        <s v="Forward Arena Theatre Company: Summer Season"/>
        <s v="Critical Ambition - BLINK by Phil Porter"/>
        <s v="My Friend Mott-ly"/>
        <s v="YOYO WARRIOR - A premium yoyo for any budget"/>
        <s v="Snowglobe Theatre presents: &quot;Much Ado about Nothing&quot;"/>
        <s v="M.F.Crew, 1er Album &quot;First Ride&quot;"/>
        <s v="#Josh: T.V. Show Sizzle Reel"/>
        <s v="The Honeymoon is Over - An Original Play by Zakry Fin"/>
        <s v="Bird Language with Jon Young; an instructional video"/>
        <s v="The Malformation of Health Care"/>
        <s v="Earlids"/>
        <s v="The Addams Family Comes To Tuscaloosa"/>
        <s v="Deep Cuts - Series"/>
        <s v="VANS Warped Tour or BUST!"/>
        <s v="The Aurora Project: A Sci-Fi Epic by Bella Poynton"/>
        <s v="U-PHOS: Upgraded Pulsating Heatpipe Only for Space"/>
        <s v="Honorable Men - Poor Yorick's Players 2016 Season"/>
        <s v="Hoterway - Hot shower from the first second"/>
        <s v="The Voix De Ville! : A Pop-up Theater and Cabaret"/>
        <s v="Gotham Knight Terrors: Comedic Batman Short"/>
        <s v="Help ReNew the Rainbow Stage (&amp; office) for Future Stars"/>
        <s v="Uncharted Amazon"/>
        <s v="L.E.D Portable Charger"/>
        <s v="Framed Himalaya: Lachen Valley (Campaign Part - 2)"/>
        <s v="Queen Kwong Tour to London and Paris"/>
        <s v="Body Armor - The Super Female Police Officer of the Future!!"/>
        <s v="The Colossus Of Destiny - A Melvins Tale"/>
        <s v="Face Off Theatre Company Inaugural Season 2015-2016"/>
        <s v="The BANGGAI Rescue Project"/>
        <s v="Encyclopedia of Surfing"/>
        <s v="Help MONGREL record our new cd !"/>
        <s v="New Amy Rivard album!!!"/>
        <s v="Roosevelt Died."/>
        <s v="Small Steps Are Giant Leaps"/>
        <s v="GGC Productions 2016"/>
        <s v="Colorado ACTS Black Box Painting"/>
        <s v="Press Mirror Kisses' New Album &quot;Heartbeats&quot; on Vinyl"/>
        <s v="Rivals: Masters of the Deep"/>
        <s v="EUTCo presents 'One Flew Over the Cuckoo's Nest'"/>
        <s v="Help take 'Conversations With Rats' to Edinburgh Fringe 2017"/>
        <s v="Rocky Horror Saved My Life - A Fan Documentary"/>
        <s v="Touring the United States This July"/>
        <s v="A Dream Play"/>
        <s v="RAM- An independent writer's breakthrough tv production"/>
        <s v="Casual Encounters: The Quest For a PA"/>
        <s v="Ukulele Songs from the Zombie Apocalypse"/>
        <s v="UCAS"/>
        <s v="FUEL FAKE NATIVES"/>
        <s v="A Simple Complex's 2013 CD Release Party DVD"/>
        <s v="right left with heels: US Premiere at City Garage"/>
        <s v="Waxwing: A New Play"/>
        <s v="MIDI Sprout - Biodata Sonification Device"/>
        <s v="Kickstart for a Startup Nebraska Food Business"/>
        <s v="Finish The Script! - A College Writing Course in Book Form"/>
        <s v="Time Crash"/>
        <s v="&quot;Death Anxiety&quot;, a new album by Pocket Vinyl"/>
        <s v="Wyatt Lowe &amp; the Ottomatics Summer 2014 Tour!"/>
        <s v="Deja-Vu: Dissecting Memory on Camera"/>
        <s v="Hi Ho Silver Oh - The West Coast Tour"/>
        <s v="Werewolf: Full Moon Expansion"/>
        <s v="PORCHES. vs. THE U.S.A."/>
        <s v="Cirque Inspired Alice's Adventures in Wonderland"/>
        <s v="Ghosts of Jupiter: The Great Bright Horses"/>
        <s v="A 4-year-old's Portrait of the American West"/>
        <s v="Glass Cloud on the road!"/>
        <s v="The Reality Of Chronic Illness - The Book"/>
        <s v="CALAMITA/Ã€ project"/>
        <s v="Before The Lights Go Up"/>
        <s v="Glad Hearts New Album: Twenty Two - On Vinyl!"/>
        <s v="Help Ben Hardt Release 3 Albums In 9 Months!"/>
        <s v="The Music Never Stopped:Epic Live Music Photos by Bob Minkin"/>
        <s v="The Guru releases &quot;Native Sun&quot;"/>
        <s v="MTA's National Theatre Connections Show!"/>
        <s v="Xavier Project: Leftovers"/>
        <s v="Will's SmileBook Project"/>
        <s v="MAX &amp; ELSA: NO MUSIC. NO CHILDREN."/>
        <s v="ODIN2: Smart Projector for movies, video calls, and apps"/>
        <s v="Constellations by Nick Payne at the Nottingham New Theatre"/>
        <s v="Finding Beauty In the Rubble"/>
        <s v="Nemes wants you to be able to hear their new songs!"/>
        <s v="FAMILY BUSINESS KICKSTARTER"/>
        <s v="GBS Detroit Presents The Skylit Letter"/>
        <s v="The Lost Generation"/>
        <s v="The Fine Spirits are making an album!"/>
        <s v="GIRLS STATE a new musical comedy TV project"/>
        <s v="University Rocket Science"/>
        <s v="Dead Fish Handshake - follow up record to Across State Lines"/>
        <s v="Let's Talk Calmly About Security and Privacy"/>
        <s v="28mm Fantasy Miniature range Feral Orcs!"/>
        <s v="The Great Party's Debut Album!"/>
        <s v="The Forest for the Trees"/>
        <s v="Seance Theatre Performs Noel Coward's Blithe Spirit"/>
        <s v="Remaster and Re-release &quot;Reality vs the Optimist&quot; on vinyl."/>
        <s v="Michael Angelo Batio &quot;Intermezzo&quot; Album Project"/>
        <s v="Rounds. Set design campaign."/>
        <s v="King Lear"/>
        <s v="Prowl Theatre Company"/>
        <s v="Old Trunk - Edinburgh 2014"/>
        <s v="building the world's longest marble run relaunch"/>
        <s v="Red Planet (or One Way Ticket) Staged Reading"/>
        <s v="The Saltbox Theatre Collective Seed Money Project"/>
        <s v="Le Temps Nous Est ComtÃ©"/>
        <s v="The Letter Black - New Record"/>
        <s v="The Longest Shortest Time: Season 2"/>
        <s v="INSIDE TRACKS: Alone Across the Outback"/>
        <s v="Foolish Mortals present Shakespeare's Twelfth Night"/>
        <s v="Cassiopeia"/>
        <s v="POW WOW: Share the arts community of Hawaii"/>
        <s v="&quot;Unexpectedly Expecting&quot; - A One-Woman Show"/>
        <s v="Summer Gill 'Stormy Weather' EP"/>
        <s v="VIVO Solar Bag"/>
        <s v="And That's How The Story Goes"/>
        <s v="Memoir of a Forgotten Past"/>
        <s v="Mega Bar: The most versatile and affordable workout product."/>
        <s v="Eyes Shut. Door Open - A New Play by Cassie M. Seinuk"/>
        <s v="The Impossible Adventures Of Supernova Jones"/>
        <s v="The World's Greatest Lover"/>
        <s v="&quot;The First Day&quot; by Julia Othmer- Music Video"/>
        <s v="Police Precinct"/>
        <s v="&quot;Loving Alanis&quot; Rocky Mountain Regional Premier"/>
        <s v="Quirky Bird Theatre's Young Actors on Tour"/>
        <s v="Restore the Pluto Discovery Telescope"/>
        <s v="Wearsafe: Wearable technology on a mission to save lives"/>
        <s v="Steamboat Springs Van Clan"/>
        <s v="The Psalm Praise Project, Vol. 2"/>
        <s v="In My Head - A new mental health theatre project"/>
        <s v="DVD Jesus Alive Again: From the Last Supper to the Ascension"/>
        <s v="BROS TV Pilot (Iraq)"/>
        <s v="THE LISTENING BOX"/>
        <s v="Buffer: Edinburgh Fringe 2014"/>
        <s v="FannibalFest Fan Convention"/>
        <s v="Georgia - the full cast production"/>
        <s v="New Album: BRICK AND MORTAR. New Book: HITLESS WONDER."/>
        <s v="Black Swan Theories Debut CD"/>
        <s v="Meg Porter Debut EP!"/>
        <s v="The Musical Adventure of Mimi and the Ghosts"/>
        <s v="The Bohemian Balcony - A Creative Space For All"/>
        <s v="TUSENTACK THEATRE"/>
        <s v="riots - Affordable wireless IoT microcontrollers and sensors"/>
        <s v="#TeamMopra - Save the Mopra Telescope &amp; Map the Milky Way"/>
        <s v="Without Utterance: Tales from the Other Side of Language"/>
        <s v="SPILL - A verbatim show about sex"/>
        <s v="Gehtika - New Album - A Monster in Mourning"/>
        <s v="Alix in Wundergarten"/>
        <s v="Carbon mini bikes / race / MTB / FAT ~ Carbon tow placement"/>
        <s v="Meadowlands Chocolate"/>
        <s v="3 Years Hollow is Going On Their First Ever Tour!"/>
        <s v="Welcome Back To Harlem: A Hellfighter's Story"/>
        <s v="Degenerate Matters EP Funding Campaign"/>
        <s v="Digital MPPT and Solar BMS for a Net Zero energy House"/>
        <s v="The Spring Standards LIVE at the Arden Gild Hall!"/>
        <s v="New Tour Bus for The Slants"/>
        <s v="The Cancer Family Book Project"/>
        <s v="Brouhaha (an Original Sitcom)"/>
        <s v="Last of the Lost Boys: New Music from Matthew Blake"/>
        <s v="Be a part of The Paper Melody's next chapter: EP and Videos"/>
        <s v="Pre-order DANCEHALL's first record!!!"/>
        <s v="The Eventful Life of Al Hawkes"/>
        <s v="In Training: a book of Bonsai photographs"/>
        <s v="Enso Theatre Ensemble's &quot;Pride &amp; Prejudice&quot;"/>
        <s v="The Coffis Brothers 2nd Album!"/>
        <s v="Vulcan I: Rocket Powered by 3D Printed Engine"/>
        <s v="COME OUT SWINGIN'!"/>
        <s v="Monte Pittman's new album &quot;M.P.3: The Power Of Three, Pt. 2&quot;"/>
        <s v="Matthew Moon's New Album"/>
        <s v="3 Days In Savannah Part II"/>
        <s v="A Sundered World"/>
        <s v="Stagelights Studio by Pam Kinter, Greensboro"/>
        <s v="Build the House of Dad's!"/>
        <s v="Johnny Rock &amp; Friends: For The Record"/>
        <s v="Spark: The Watch That Keeps You Awake"/>
        <s v="Decadolo. Flip it!"/>
        <s v="Islam and the Future of Tolerance: The Movie"/>
        <s v="Anthology of Stories from LGBT Nepal"/>
        <s v="Abalimi"/>
        <s v="The River Runs Through Us, a Six-Part Public Radio Series"/>
        <s v="You Said It Would Go Down Like This"/>
        <s v="iPhone7 inVIIctus batterycase customize 3D printed top cover"/>
        <s v="A Tale as Rich as Soil: Preserving Valmont's History"/>
        <s v="Up to 4 axis Beaglebone black based CNC control"/>
        <s v="Edge â€¢ France | Witnessing Those Unseen"/>
        <s v="Fund The Red Masque's New Album, &quot;Mythalogue&quot;"/>
        <s v="SPLITTING THE SYNAPSE"/>
        <s v="The Siva Cycle Atom - Powering your life one pedal at a time"/>
        <s v="ThreeWay - A new play about dating and relationships."/>
        <s v="Acting V Senior Showcase"/>
        <s v="HAMELL ON TRIAL IS RECORDING AN ALBUM"/>
        <s v="eMersion Gesture Control System for Music Performance &amp; More"/>
        <s v="Dusk Theatre Company presents... Macbeth Rebothered"/>
        <s v="She Kills Monsters"/>
        <s v="Russian Interiors"/>
        <s v="The Babushkas of Chernobyl"/>
        <s v="Send &quot;Pawn&quot; to Edinburgh!"/>
        <s v="NYPC's North American (+ Colombia!) Tour May 2014 - Part 2"/>
        <s v="The Vandies // Full length album!"/>
        <s v="Don Walrus wants to press a record!!"/>
        <s v="Lestat - Midnight Toll Video"/>
        <s v="The Beautiful House"/>
        <s v="LF4 WildFire"/>
        <s v="abode - The Future of Home Security."/>
        <s v="rock on: inside the archive of an unlikely rock photographer"/>
        <s v="BROKEN BISCUITS EDINBURGH"/>
        <s v="Broken Contract Rulebook Relaunch"/>
        <s v="On the Verge (Or, The Geography of Yearning) goes Steampunk!"/>
        <s v="Miniature Scenery Terrain for Tabletop gaming and Wargames"/>
        <s v="KHOJALY - Giving a voice to refugees across the world"/>
        <s v="Star Wars: Insidious"/>
        <s v="Paria Exchange at Dave's Leicester Comedy Festival"/>
        <s v="MEASURE FOR MEASURE: an all-female adaptation"/>
        <s v="TYLT Energi Backpack - charge your mobile devices on the go."/>
        <s v="IT'S JUST MY LIFE"/>
        <s v="Zombie Apocalypse Geocaching"/>
        <s v="House of Yes"/>
        <s v="Motion Device Debut EP"/>
        <s v="Riders: A Game About Cheating Doomsday"/>
        <s v="&quot;Next Stop&quot; - Adjusting to dating in NYC"/>
        <s v="Judi Dench is Cool in Person"/>
        <s v="Bounce Jerky - Natural - Hand-Crafted - Quality"/>
        <s v="SPECIMEN 0625c - Sci-Fi Thriller"/>
        <s v="Jay Gonzalez presents &quot;The Bitter Suite&quot;"/>
        <s v="Assembly of Dust - &quot;Sun Shot&quot;"/>
        <s v="I Wanted To See Boobs"/>
        <s v="&quot;Lifted&quot; - The Theatre Shed's 10 Year Anniversary Show"/>
        <s v="Yet Further: Sioum's Second Full-Length Album"/>
        <s v="You, Me &amp; Sicily:  Part I Editing"/>
        <s v="Might As Well Live: Dorothy Parker Does Hollywood Fringe"/>
        <s v="Into The Great White Sands"/>
        <s v="Redemption's New DVD!"/>
        <s v="CHRISTIAN MERCY: Compassion, Proclamation, and Power"/>
        <s v="Help Fund Tara's Album of Rare 18-19th Century Italian Songs"/>
        <s v="Repair Orwell's tour van for a West Coast Tour!"/>
        <s v="Sylvia (a benefit show)"/>
        <s v="The Sweet Remains record their sophomore studio album!"/>
        <s v="In Search of Nabad (Documentary Film)"/>
        <s v="Korengal Theatrical Release"/>
        <s v="Night of Ashes"/>
        <s v="&quot;Something to See, Not to Say&quot; - Anemometer's First EP Album"/>
        <s v="AM 1610 :: The Station &gt;&gt; Live Studio Project &gt; Phase 1"/>
        <s v="Pater Noster Project"/>
        <s v="Heat Seek NYC"/>
        <s v="Barebones Black Box Theater in Braddock, PA"/>
        <s v="Eliot &amp; Ead's First Studio Album, &quot;The Flyover States&quot;"/>
        <s v="Eyes as Big as Plates"/>
        <s v="Instructions on Parting"/>
        <s v="Mechabrick - A Minifig/Mecha board game and models"/>
        <s v="Asteroid What! - Very Near Earth Asteroids"/>
        <s v="Put Your Money Where Your Ear Is!"/>
        <s v="William Shakespeare's The Tempest"/>
        <s v="Brother's Keeper: Lessons Learned in Gaining Access"/>
        <s v="The Box"/>
        <s v="StartMart - NEW $40,000 Stretch Goal to Match $40,000 Grant"/>
        <s v="Collision Course"/>
        <s v="The Faculty Lounge"/>
        <s v="Can't Go Home"/>
        <s v="Rules of Civility and Decent Behavior"/>
        <s v="Chess puzzles in your pocket: a new eBook"/>
        <s v="Support new theatre piece IT DOESN'T MATTER"/>
        <s v="Verdigris - A Play by Jim Beaver"/>
        <s v="Because Dance."/>
        <s v="Venus On Fire + Extraordinary Producer = Legendary New EP"/>
        <s v="Strong Poison Stage Play adapted fr. Dorothy L. Sayers novel"/>
        <s v="Woodhouse EP"/>
        <s v="Atmoph Window - Your Room Can Be Anywhere"/>
        <s v="THE WATCHERS:  a book of the Wait Watchers photographs"/>
        <s v="BLOODGOOD's 1st Studio Album in 22 Years!"/>
        <s v="The Florence Company presents 'America'"/>
        <s v="Dog Sees God - Calgary Production"/>
        <s v="Passing Shot: Dice Tennis Game"/>
        <s v="THE MOON PLAY"/>
        <s v="Science Studio"/>
        <s v="Mission Space"/>
        <s v="&quot;Where was I&quot; - an autobiographical play on Dementia"/>
        <s v="Spinward Traveller (T.V. Pilot)"/>
        <s v="Portraits by Aris Jerome"/>
        <s v="STACIE COLLINS' new cd is RECORDED but needs a KICK-START cause &quot;SOMETIMES YA GOTTA&quot;"/>
        <s v="SPEED OF LIGHT: Biggest Mystery of the Universe"/>
        <s v="This is Nowhere"/>
        <s v="December Match Campaign"/>
        <s v="Bear. is recording their first ep!"/>
        <s v="Why Adam? A TV show about the science behind everyday life!"/>
        <s v="Help JUICE (Boston) Record Their First Album"/>
        <s v="The I2C and SPI Education System"/>
        <s v="Stone Kings: From Creation To Devastation"/>
        <s v="freeSoC and freeSoC Mini"/>
        <s v="Brooklyn Cookie Company is growing!"/>
        <s v="A Home for Vegas Theatre Hub"/>
        <s v="Raspberry Pi Debug Clip"/>
        <s v="Centurion: Legionaries of Rome"/>
        <s v="As the Naked Lead the Blind (Play)"/>
        <s v="Action Man (GI Joe) Mission Mercury 10"/>
        <s v="Lovers and Poets- music video"/>
        <s v="Thank You For Smoking"/>
        <s v="THE ABILITY EXCHANGE - a documentary"/>
        <s v="Yaba - Portable Speaker &amp; Guitar Amp"/>
        <s v="Threefold Social Organism Theatre Project"/>
        <s v="Love Letters To My Children, directed by Charles J. Ouda"/>
        <s v="Wildcat Strike's 2nd album release - Digital Age"/>
        <s v="Thank You For Waiting"/>
        <s v="UOttawa Makermobile"/>
        <s v="History Grows: New K. Record"/>
        <s v="Tessen - A quick-playing card game set in feudal Japan"/>
        <s v="PAMPA FOLKS - 1st &quot;Indie Pop Western&quot; Album"/>
        <s v="Debut Album"/>
        <s v="Pizza Delique"/>
        <s v="The Girl Who Touched the Stars"/>
        <s v="Cutting Off Kate Bush"/>
        <s v="Starscraper: The Next Generation of Suborbital Rockets"/>
        <s v="Sea Tea Improv's Comedy Theater in Hartford, CT"/>
        <s v="The Alaska Range"/>
        <s v="Magic Punches are making debut LP with producer John Askew"/>
        <s v="Story Rock by The Jolly Llamas -- Our First Album!"/>
        <s v="Create thatwasthen's new album with them!"/>
        <s v="Joe's Cellar Phase 1 - Sit down, shut up &amp; EAT!"/>
        <s v="So Bad, It's Good! - A Book of Bad Movies"/>
        <s v="Millennial, The Movie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CST's As You Like It goes to Canada!"/>
        <s v="Do You Want to Ride on my Rocket Ship? - An Album Pre-Order"/>
        <s v="Henry V"/>
        <s v="The Boy at the Edge of Everything NEXT STAGE RESIDENT SHOW"/>
        <s v="The Complete Works of William Shakespeare (Abridged)"/>
        <s v="A SUNNY DAY IN GLASGOW"/>
        <s v="Smell the [City of] Roses"/>
        <s v="In Country: A Documentary Film (POSTPRODUCTION)"/>
        <s v="Let's Light Up The Gem!"/>
        <s v="Do It Again... Promoting the Film About My Irrational Quest to Reunite the Kinks"/>
        <s v="BrewNanny Home Brew Monitor"/>
        <s v="ReMade: The Rebirth of the Maker Movement"/>
        <s v="Help Launch the Most Amazing Online Organizing Guide Ever."/>
        <s v="FACE TO FAITH | MOUNT KAILASH | TIBET photobook"/>
        <s v="Bethlem"/>
        <s v="Roll The Dice Theatre Company"/>
        <s v="Thunder Alley : Crew Chief by Richard Launius - Final Lap!"/>
        <s v="The Lion Oh My - Our first full length release"/>
        <s v="The Untold Tales of the Brothers Grimm"/>
        <s v="Treedom's NEW album fund!"/>
        <s v="STETSON'S NEW EP"/>
        <s v="Beef Sticks to Chomp On!!"/>
        <s v="The Food Cure"/>
        <s v="The Aspect - Reinventing the Grow Light for Interior Design"/>
        <s v="Yo Mama's Sauces &amp; Rubs"/>
        <s v="Kick-in-the-A** Starter: Between the Lines, the Book"/>
        <s v="The Journey"/>
        <s v="MIRAMAR"/>
        <s v="Amateur production of The Blue Room by David Hare"/>
        <s v="Good Grief: Making CARTOON COLLEGE - a documentary about comics"/>
        <s v="Overlords of Infamy - A Board Game of Silly Super-Villainy!"/>
        <s v="Lewis Robertson Band EP!"/>
        <s v="Sage King's Debut Album"/>
        <s v="Reading of a New Play by Garrett Zuercher"/>
        <s v="A KC Fringe World Premiere: DESPERATE ACTS"/>
        <s v="Land of the Three Towers"/>
        <s v="GBS Detroit Presents My Pal Val"/>
        <s v="Starduster II - Photographing Earth from Near-Space"/>
        <s v="Mars on Earth: An Art Residency"/>
        <s v="Stage Adaptation of Studio Ghibli's Princess Mononoke"/>
        <s v="30-Hour Comedy Podcast Marathon and Tour"/>
        <s v="Sisters of Murphyâ€™s full-length album"/>
        <s v="Pushers"/>
        <s v="improvMANIA Improv Comedy Theater - Chandler, Arizona"/>
        <s v="HOW TO START A REVOLUTION a new documentary film"/>
        <s v="Lightpack â€” ambient backlight for your displays"/>
        <s v="THIEF"/>
        <s v="Low Voltage Metal Sensor for use with Arduino type boards"/>
        <s v="AttoDuino - Turbocharged, Wireless, Arduino Compatible"/>
        <s v="FROSTBURN - Lords of the Trident's new album!"/>
        <s v="Larchmere String Quartet Debut Album: Music by Stephan Krehl"/>
        <s v="Invisible Allies - Hyperdimensional Animals"/>
        <s v="Kickstart the Future (of Telefuture)"/>
        <s v="SmartQuad 4-Port (9.6 Amps / 48W) Travel USB Charger"/>
        <s v="Carrying Place: A film of Maine hauntings"/>
        <s v="Nix Color Sensor"/>
        <s v="Album4"/>
        <s v="Snooperscopeâ„¢: Night Vision for Your Smartphone iPhone iPad"/>
        <s v="&quot;Angus O'Callaghan. Melbourne.&quot; 1968 - 1971"/>
        <s v="WINTER WALK WITH ME ~ Hasenfang Album"/>
        <s v="Willy Porter - Human Kindness"/>
        <s v="KICKSTART OUR &lt;+3"/>
        <s v="Trebuchette - the snap-together, desktop trebuchet"/>
        <s v="BuddyGuard: Smart Home Security In One Device"/>
        <s v="Love Wins- A Powerful Book of LGBTQ Love Stories"/>
        <s v="Candice Russell New EP: IGNITE"/>
        <s v="Multi-Function SSD Shield for the Raspberry Pi 2"/>
        <s v="Upstart Crows of Santa Fe Stage Weapons"/>
        <s v="Promised Land"/>
        <s v="CableKnife - The World's best cable insulation stripper"/>
        <s v="The Space Bards Present Their First Album, &quot;Neon Milk&quot;!"/>
        <s v="VEGA: One-of-A-Kind Coffee that Changes Lives"/>
        <s v="Ryan Hamilton : UK House Party Tour 2013"/>
        <s v="SIX BY SEVEN"/>
        <s v="HELP UNRB GO ON TOUR!"/>
        <s v="Northern Exposure A Jasper Rock Climbing Guidebook"/>
        <s v="Help The King of Mars Record Their First EP!"/>
        <s v="Amelia and the Animals: Photographs by Robin Schwartz"/>
        <s v="Sleepwreck - Disasterpiece EP (Jump Drives!)"/>
        <s v="Tornado Pursuit: 2014 Storm Chasing Web Series"/>
        <s v="InkCase Plus: E Ink screen for Android phone"/>
        <s v="Heath - Limited Edition Split Zine - Make 100"/>
        <s v="Bugle2: A DIY Phono Preamp"/>
        <s v="Corium"/>
        <s v="The White Bike"/>
        <s v="&quot;She Has a Name&quot; on tour"/>
        <s v="OpenBCI: Biosensing for Everybody"/>
        <s v="Sketching In Stereo 3rd Album!"/>
        <s v="Two Hundred Chocolate Truffles"/>
        <s v="Help Monochrome Seasons Fund His New Album ''Space Culture''"/>
        <s v="Connect. Code. Create. With SBrick Plus"/>
        <s v="Mustard Plug New Record!"/>
        <s v="Help SHE&amp;HER PRODUCTIONS raise money for our new space in the West Bottoms!!"/>
        <s v="Motion Control Camera Camcorder HD Bluetooth Smart Glasses"/>
        <s v="On the Back of a Tiger"/>
        <s v="Different is Dangerous"/>
        <s v="It's Better In The Wind - A Documentary Photobook!"/>
        <s v="JeVois: Open-Source Quad-Core Smart Machine Vision Camera"/>
        <s v="POWERHEAD - Wir wollen ins Studio!!!"/>
        <s v="Gypsy Stage Presents &quot;The Importance of Being Earnest&quot;"/>
        <s v="Garage Beacon - Turn your phone into a garage door remote"/>
        <s v="MALTESE CROSS: The First Album"/>
        <s v="Dapper Dan - &quot;Fly As I Wanna&quot; Music Video"/>
        <s v="Get Adler! Premium Edition"/>
        <s v="Montclair Shakespeare Series"/>
        <s v="Bitcoin Empire"/>
        <s v="TRAVELING needs a Reading"/>
        <s v="Giant Leaps in Space Poster Series"/>
        <s v="Run Away"/>
        <s v="The Violet Tone and the City of Angels!"/>
        <s v="NTH Music Synthesizer"/>
        <s v="Picade: The arcade cabinet kit for your mini computer"/>
        <s v="The AOA Presents: The Maiden of Orleans"/>
        <s v="The Phantom Tollbooth: Beyond Expectations - Final Push"/>
        <s v="Beyond Iconic: Distribution for film on Dennis Stock"/>
        <s v="Angel Comedy Club"/>
        <s v="Let The 7Horse Run!"/>
        <s v="Printeer - a 3D printer for kids &amp; schools"/>
        <s v="FishBit: Your Aquarium Made Simple (Beta Release)"/>
        <s v="'Pathfinder' - a High Five Spaceship album"/>
        <s v="Celebrating Orlando's Historic Haunts Release"/>
        <s v="PUNK ROCK"/>
        <s v="The Last Cosmonaut"/>
        <s v="Help Lions&amp;Creators print their album!"/>
        <s v="Sweeney Todd: The Panto at the Edinburgh Fringe!"/>
        <s v="Widow's Wedding Dress"/>
        <s v="The Dread House (Pathfinder/5th Edition/Call of Cthulhu)"/>
        <s v="The PowerPot X: Most Reliable 10-Watt Portable Generator"/>
        <s v="Build a New Home for Improv Comedy in Pittsburgh"/>
        <s v="GLASS: A Love Story"/>
        <s v="MAID Oven - Make All Incredible Dishes"/>
        <s v="Programmable Capacitor"/>
        <s v="Repulsur's First Record"/>
        <s v="We Call This Home: 3 yrs of travel to 60 countries photobook"/>
        <s v="Dead Pirates / HIGHMARE LP 2nd pressing"/>
        <s v="Ransomly | A bluetooth beacon to make any room app-free."/>
        <s v="Brewtography Project: Discovering Colorado Breweries"/>
        <s v="Layla The Wolf Debut E.P. &quot;Sugar&quot;"/>
        <s v="Det Andra GÃ¶teborg"/>
        <s v="Bravado Spice | Bigger &amp; Bolder"/>
        <s v="99% Declaration Mini-Doc"/>
        <s v="Lightpack 2 - Ultimate Light Orchestra For Your Living Room"/>
        <s v="Clairy: The Most Amazing Natural Air Purifier"/>
        <s v="Adfectus Book"/>
        <s v="The White Desert: Wildlife &amp; Antarctica photobook"/>
        <s v="BoardX: The Open Source Miniature Motherboard [Redemption]"/>
        <s v="HAIRcyclopedia Vol. 2 - The Vault"/>
        <s v="castAR: the most versatile AR &amp; VR system"/>
        <s v="Good Good Comedy Theatre (Philadelphia, PA)"/>
        <s v="Golden Grenade Records Their Debut EP"/>
        <s v="Help Michael Trieb make CD's for his new EP!"/>
        <s v="The New Album: Dig Deeper"/>
        <s v="TRASENSE MOVEMENT: The Smartest Daily Tracker for Under $30"/>
        <s v="NAKED IBIZA - A Large Scale Photography Book by Dylan Rosser"/>
        <s v="Dice Base 2: Vault - Case - Rolling Surface"/>
        <s v="Eternity Dice - Regular and D6 Charms Edition"/>
        <s v="So The Story Goes: The New Album by &quot;Just Joe&quot; Altier"/>
        <s v="Punkapocalyptic - Black Blood Children Band"/>
        <s v="RYU X RIO"/>
        <s v="Carbon Fiber Collar Stays"/>
        <s v="Project Pilgrim"/>
        <s v="easyFeed Automatic Pet Feeder w/ Webcam and Amazon Delivery"/>
        <s v="m!lTone- Portable Air Synth &amp; MIDI controller"/>
        <s v="Don't Go Outside: Tokyo Street Photos"/>
        <s v="Man vs Meeple Season One Kickstarter"/>
        <s v="Friend Request: Accepted"/>
        <s v="Liguria"/>
        <s v="XSHIFTER: World's First Affordable Wireless Shifting System"/>
        <s v="Dick Whittington - our 2016 community pantomime!"/>
        <s v="Jumbo Jets - Jet Set Expansion Set #2"/>
        <s v="REALLY REALLY"/>
        <s v="Pi PoE Switch HAT - power over Ethernet for Raspberry Pi"/>
        <s v="Training young artists! Act Yo' Age Theatre Co debut"/>
        <s v="Other Worlds - A Make 100 Project"/>
        <s v="Spiff is ready to join the digital age!"/>
        <s v="Escape/Artist: The Jason Escape Documentary"/>
        <s v="Sparx Skate Sharpener - Pro Skate Sharpening. At Home."/>
        <s v="CACOCO - The Drinking Chocolate Revival"/>
        <s v="Three Lobed Recordings 10th ann 4xLP set (Sonic Youth, SCG+)"/>
        <s v="RasPiO GPIO Quick Reference Ruler for Raspberry Pi RPi.GPIO"/>
        <s v="Blind Beggar Miniatures presents Second Chance Specials!"/>
        <s v="Much Ado About Nothing"/>
        <s v="Sofft: Blocks Stains &amp; Softens Clothes!"/>
        <s v="Pedal Power -- Human Scale Energy For Everyday Tasks"/>
        <s v="The Other Room â€“ Cardiffâ€™s First Pub Theatre"/>
        <s v="Shakespeare Orange County's HAMLET: Match This!"/>
        <s v="ArduSat - Your Arduino Experiment in Space"/>
        <s v="PocketLab Voyager | Explore Science in Your World"/>
        <s v="KiÃ«n Light: Intelligent daylight at your fingertips"/>
        <s v="LEAVING ATLANTA THE FILM"/>
        <s v="Shady Grady &amp; The Nobodies - HELP US GO ON TOUR SUMMER 2012"/>
        <s v="Anglicon 2015: A Doctor Who &amp; British media fan convention"/>
        <s v="velosynth"/>
        <s v="Nude: A play by Paul Hewitt"/>
        <s v="What Happens in Vegas Stays on YouTube"/>
        <s v="DAN Cases A4-SFX - The World's Smallest Gaming Tower Case"/>
        <s v="New Comedy Venue and Training Facility"/>
        <s v="Weighitz: Weigh Smarter"/>
        <s v="GOAT LORDS."/>
        <s v="Atlantic Light: The West Coast of Ireland in Photographs"/>
        <s v="Historic Robotic Spacecraft Poster Series"/>
        <s v="Cryptex Dice Vault"/>
        <s v="The Merchant of Venice"/>
        <s v="Cadaver - A Card Game For Aspiring Necromancers"/>
        <s v="Terminator the Second"/>
        <s v="Howard's End 3.0"/>
        <s v="The Gothsicles - I FEEL SICLE"/>
        <s v="Pi Lite white - Bright white LED display for Raspberry Pi"/>
        <s v="Oval - The First Digital HandPan"/>
        <s v="HELP FLY RADIO FINISH THEIR FULL LENGTH ALBUM!"/>
        <s v="The Pocket Theater - No one should have to pay to perform!"/>
        <s v="Rick and Morty Album &amp; Music Video"/>
        <s v="Monster Mansion"/>
        <s v="The World's Lightest &amp; Smartest E-Scooter  - ZAR"/>
        <s v="ISS-Above"/>
        <s v="YOUMO - Your Smart Modular Power Strip"/>
        <s v="Lumin8 Pro"/>
        <s v="Ion: A Music Detecting Mood Light with Bluetooth Low Energy"/>
        <s v="RAPIRO: The Humanoid Robot Kit for your Raspberry Pi"/>
        <s v="Warbands of the Cold North III"/>
        <s v="A Masters Guide to The Way of the Warrior"/>
        <s v="Stones Dungeon Tiles"/>
        <s v="Nuimo: Seamless Smart Home Interface"/>
        <s v="Superpowerless - Princess - Music Video"/>
        <s v="LPLC - Low Power, Low Cost PIC18 Development Board"/>
        <s v="Making Mail: A Documentary"/>
        <s v="Impression Ï€: Wireless VR+AR with Gesture+Position Tracking"/>
        <s v="Jonah and the Crab"/>
        <s v="Bukobot 3D Printer - Affordable 3D with No Compromises!"/>
        <s v="Ario: Smart Lighting. Better Health."/>
        <s v="Song of Blades: Hammer and Forge"/>
        <s v="Historic Robotic Spacecraft Poster Series Two"/>
        <s v="Samurai Dwarves (Korobokuru)"/>
        <s v="PHOENIX DICE: A New Approach to an Outdated Gaming Tool"/>
        <s v="The Art of Abandonment - Photo Book by Walter Arnold"/>
        <s v="OWL Programmable Effects Pedal"/>
        <s v="BARNFEST 2015"/>
        <s v="The Workingman's Cake by Delectabites"/>
        <s v="John Vanderslice's DAGGER BEACH: The New Album"/>
        <s v="Astonishing Swordsmen &amp; Sorcerers of Hyperborea 2E"/>
        <s v="Idle Thumbs Video Game Podcast"/>
        <s v="St. Michael Boat Parties - Halloween and Beyond!"/>
        <s v="Green Couch Games Limited: FrogFlip!"/>
        <s v="Hubble Laser Cutter: Affordable, Versatile &amp; Open Source"/>
        <s v="Geiko and Maiko of Kyoto"/>
        <s v="ReSpeaker - Add Voice Control Extension To Anything You Like"/>
        <s v="D12 Trap Dice + Trapped The Dice Game"/>
        <s v="PiDrive: Low-power, mSATA SSD for the Raspberry Pi"/>
        <s v="Portal: Turbocharged WiFi"/>
        <s v="Backstory Cards"/>
        <s v="Michale Graves â€œVagabond Acousticâ€ Extremely Limited Edition"/>
        <s v="Odyssey: ARGONAUTS"/>
        <s v="PS-1A Adjustable Miniature Switch Mode DC-DC Power Supply"/>
        <s v="Tinker Tie Beta - Programmable RGB LED Bow Tie!"/>
        <s v="SOSU Barrel-Aged Sriracha"/>
        <s v="Broken World - A Post-Apocalypse Tabletop RPG"/>
        <s v="Kraut Source - Fermentation Made Simple"/>
        <s v="Alienation - an intergalactic card drafting game"/>
        <s v="Monster Lab"/>
        <s v="Concept Cards for Fantasy RPGs -Monsters, Treasures and more"/>
        <s v="Earin - The Worlds Smallest Wireless Earbuds"/>
        <s v="UnPresidented: Trump's Inaugural &amp; the People's Response"/>
        <s v="Puck.js - the ground-breaking bluetooth beacon"/>
        <s v="RA 3D printer controller by Elefu"/>
        <s v="&quot;The Hab Block&quot; multi build 28mm gaming terrain building"/>
        <s v="Students building a near-space balloon with live video"/>
        <s v="Launch a TARDIS into SPACE!"/>
        <s v="The Comedy Button Podcast"/>
        <s v="Jog It! Open source controller pendant for EMC2 and Mach3!"/>
        <s v="Orison â€“ Rethink the Power of Energy"/>
        <s v="zircon - &quot;Identity Sequence&quot;: A cyberpunk-inspired journey"/>
        <s v="MCG Premium Sleeves &amp; Accessories"/>
        <s v="Hero: Aluminum dice inspired by super heroes :)"/>
        <s v="ShootTokyo: The Book"/>
        <s v="The BIG Turtle ShellÂ®: Rugged, Wireless BoomBox &amp; Power Bank"/>
        <s v="UDOO X86: The Most Powerful Maker Board Ever"/>
        <s v="Savage Worlds Zombie Squad"/>
        <s v="OPEN RAIL Open Source Linear Bearing System"/>
        <s v="FLUXO â€“ The Worldâ€™s First Truly Smart Lamp"/>
        <s v="Equatorial Sundial - Learn about planetary motion!"/>
        <s v="&quot;The Naked Pixel&quot; Ali Pakele"/>
        <s v="Hydra: a triple-output power supply for electronics projects"/>
        <s v="Battle Systemsâ„¢ Fantasy Dungeon Terrain"/>
        <s v="Trickerion - Legends of Illusion"/>
        <s v="Caelum - Photos from stratosphere"/>
        <s v="The Game Anywhere Table"/>
        <s v="Pi Supply - Intelligent Power Switch for Raspberry Pi"/>
        <s v="Tesla vs. Edison"/>
        <s v="B9Creator - A High Resolution 3D Printer"/>
        <s v="Legends Untold: As deep as an RPG, as fast as a card game!"/>
        <s v="Public Lab DIY Spectrometry Kit"/>
        <s v="APOC: Mini Radiation Detector"/>
        <s v="Pine Tar Baseball: 1936 Negro League + 1960 Season"/>
        <s v="Tournament &amp; Transport Solution for X-Wing, STAW and D&amp;D AW"/>
        <s v="Planet Money T-shirt"/>
        <s v="Kingdom"/>
        <s v="Risotto fragole e champagne"/>
        <s v="Pick the Lock"/>
        <s v="The Princess Bride Playing Cards from USPCC"/>
        <s v="Space Elevator Science - Climb to the Sky - A Tethered Tower"/>
        <s v="Mojo: Digital Design for the Hobbyist"/>
        <s v="Gauss - Redefining Eye Protection for the Digital Age"/>
        <s v="Pi Crust - Easily Connect Electronics To Your Raspberry Pi"/>
        <s v="The Practical Meter: Know your power!"/>
        <s v="RuuviTag - Open-Source Bluetooth Sensor Beacon"/>
        <s v="Treasure Decks for 5th Edition - Only $12!"/>
        <s v="Empire of the Dead: REQUIEM"/>
        <s v="The Second Breakfast"/>
        <s v="TimeWatch: GUMSHOE Investigative Time Travel RPG"/>
        <s v="Daemon's scale up - Brieuc Le Meur _ Berlin"/>
        <s v="The Universe in a Sphere (Relaunch)"/>
        <s v="Tonight I'll be April"/>
        <s v="3Doodler: The World's First 3D Printing Pen"/>
        <s v="HALLAM new york SMART JACKET 2.0 for TRAVEL with 29 FUNCTION (Canceled)"/>
        <s v="Suburban Legends: New Album"/>
        <s v="Innocents, a truly terrifying roleplaying game"/>
        <s v="THE 'mi8' RISES | The Best Wireless Duo Stereo Sound System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FR"/>
        <s v="IT"/>
        <s v="NZ"/>
        <s v="CA"/>
        <s v="NL"/>
        <s v="DE"/>
        <s v="CH"/>
        <s v="SE"/>
        <s v="IE"/>
        <s v="ES"/>
        <s v="MX"/>
        <s v="NO"/>
        <s v="HK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49">
      <sharedItems count="41">
        <s v="science fiction"/>
        <s v="web"/>
        <s v="audio"/>
        <s v="world music"/>
        <s v="wearables"/>
        <s v="translations"/>
        <s v="art books"/>
        <s v="food trucks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people"/>
        <s v="restaurants"/>
        <s v="space exploration"/>
        <s v="children's books"/>
        <s v="plays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rin Connors" refreshedDate="43330.18218171296" createdVersion="6" refreshedVersion="6" minRefreshableVersion="3" recordCount="4114" xr:uid="{22B720F2-F4F3-4C33-832E-47B0BB749D6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rimary Category" numFmtId="49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49">
      <sharedItems/>
    </cacheField>
    <cacheField name="Deadline1" numFmtId="165">
      <sharedItems containsSemiMixedTypes="0" containsNonDate="0" containsDate="1" containsString="0" minDate="2009-08-10T13:26:00" maxDate="2017-05-03T13:12:00"/>
    </cacheField>
    <cacheField name="Launched_At1" numFmtId="165">
      <sharedItems containsSemiMixedTypes="0" containsNonDate="0" containsDate="1" containsString="0" minDate="2009-05-16T21:55:13" maxDate="2017-03-15T09:30:07" count="4114">
        <d v="2016-08-11T04:21:47"/>
        <d v="2015-04-20T16:17:22"/>
        <d v="2014-08-31T16:29:43"/>
        <d v="2014-05-19T15:58:12"/>
        <d v="2016-06-20T14:06:01"/>
        <d v="2016-05-01T13:23:04"/>
        <d v="2015-08-05T15:50:18"/>
        <d v="2015-04-02T03:50:34"/>
        <d v="2015-08-23T07:46:33"/>
        <d v="2015-02-17T22:45:32"/>
        <d v="2016-07-07T19:32:22"/>
        <d v="2014-11-26T12:25:40"/>
        <d v="2014-09-21T19:50:28"/>
        <d v="2015-05-19T13:03:35"/>
        <d v="2014-07-28T18:50:56"/>
        <d v="2015-10-23T13:48:56"/>
        <d v="2015-03-23T13:56:26"/>
        <d v="2015-11-20T07:27:17"/>
        <d v="2016-08-02T18:45:46"/>
        <d v="2016-05-24T19:29:00"/>
        <d v="2015-08-25T20:55:59"/>
        <d v="2017-01-26T03:01:47"/>
        <d v="2015-11-09T13:26:43"/>
        <d v="2015-04-27T18:13:17"/>
        <d v="2015-04-14T17:44:01"/>
        <d v="2017-02-24T15:29:37"/>
        <d v="2014-06-13T10:37:37"/>
        <d v="2015-10-26T09:49:25"/>
        <d v="2017-01-27T17:05:18"/>
        <d v="2014-07-10T19:26:32"/>
        <d v="2015-11-11T14:26:00"/>
        <d v="2016-01-13T04:20:45"/>
        <d v="2015-08-15T13:07:57"/>
        <d v="2014-07-29T18:20:25"/>
        <d v="2016-04-23T13:08:15"/>
        <d v="2014-07-11T14:26:39"/>
        <d v="2016-02-06T17:49:05"/>
        <d v="2015-02-23T11:16:17"/>
        <d v="2016-11-04T14:54:43"/>
        <d v="2015-02-12T15:37:23"/>
        <d v="2015-02-11T12:57:36"/>
        <d v="2016-03-03T00:38:28"/>
        <d v="2016-07-31T18:44:22"/>
        <d v="2014-07-07T16:03:36"/>
        <d v="2011-01-25T17:20:30"/>
        <d v="2015-07-08T16:36:08"/>
        <d v="2015-01-03T12:55:42"/>
        <d v="2012-07-20T10:19:24"/>
        <d v="2012-08-04T00:47:45"/>
        <d v="2011-12-06T17:06:07"/>
        <d v="2016-12-27T19:26:48"/>
        <d v="2014-06-15T20:33:45"/>
        <d v="2014-07-16T08:17:33"/>
        <d v="2014-06-28T10:52:43"/>
        <d v="2017-03-01T10:42:27"/>
        <d v="2015-10-12T15:30:44"/>
        <d v="2014-07-11T10:56:00"/>
        <d v="2015-11-03T22:54:56"/>
        <d v="2014-10-03T15:31:38"/>
        <d v="2009-09-23T07:35:16"/>
        <d v="2013-04-25T10:18:34"/>
        <d v="2012-03-21T19:12:06"/>
        <d v="2015-06-12T13:31:44"/>
        <d v="2014-09-15T10:51:10"/>
        <d v="2015-02-24T18:02:36"/>
        <d v="2015-07-13T12:37:08"/>
        <d v="2016-12-04T14:12:50"/>
        <d v="2015-04-07T09:12:32"/>
        <d v="2015-04-09T10:13:42"/>
        <d v="2015-05-06T12:48:24"/>
        <d v="2015-09-17T08:52:58"/>
        <d v="2014-12-05T16:20:36"/>
        <d v="2016-04-06T14:36:48"/>
        <d v="2015-11-13T18:16:40"/>
        <d v="2015-09-01T16:25:56"/>
        <d v="2015-12-08T11:40:25"/>
        <d v="2016-01-11T13:30:11"/>
        <d v="2015-05-26T12:39:56"/>
        <d v="2016-08-10T14:03:57"/>
        <d v="2016-10-26T14:53:03"/>
        <d v="2015-07-27T18:18:50"/>
        <d v="2015-08-20T18:23:36"/>
        <d v="2014-11-11T14:07:04"/>
        <d v="2014-11-25T00:17:44"/>
        <d v="2015-09-28T20:53:43"/>
        <d v="2016-12-12T20:54:47"/>
        <d v="2014-12-03T15:14:16"/>
        <d v="2015-06-02T15:59:44"/>
        <d v="2014-11-13T14:28:26"/>
        <d v="2016-03-15T00:26:04"/>
        <d v="2015-09-13T06:41:29"/>
        <d v="2015-05-30T21:20:51"/>
        <d v="2014-07-01T18:58:19"/>
        <d v="2014-07-22T17:32:28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7-02-24T08:00:03"/>
        <d v="2016-03-09T12:41:57"/>
        <d v="2016-05-07T18:12:05"/>
        <d v="2014-08-12T12:10:23"/>
        <d v="2015-12-07T22:57:52"/>
        <d v="2015-01-30T14:33:49"/>
        <d v="2015-06-24T21:29:56"/>
        <d v="2015-09-08T10:42:15"/>
        <d v="2015-01-02T18:23:42"/>
        <d v="2016-09-02T02:19:25"/>
        <d v="2014-12-26T14:39:56"/>
        <d v="2016-01-04T17:36:10"/>
        <d v="2014-08-03T08:27:49"/>
        <d v="2015-03-02T12:59:52"/>
        <d v="2016-04-09T16:49:51"/>
        <d v="2014-11-10T23:28:22"/>
        <d v="2015-06-16T15:54:51"/>
        <d v="2015-08-27T17:04:14"/>
        <d v="2015-12-13T09:48:44"/>
        <d v="2015-02-12T03:28:43"/>
        <d v="2015-01-29T07:45:08"/>
        <d v="2015-03-09T12:12:56"/>
        <d v="2015-07-06T13:46:39"/>
        <d v="2015-10-27T16:55:45"/>
        <d v="2016-12-07T18:17:12"/>
        <d v="2017-02-01T13:30:34"/>
        <d v="2014-08-05T22:23:35"/>
        <d v="2014-09-29T16:26:06"/>
        <d v="2015-05-11T10:05:32"/>
        <d v="2016-08-01T20:58:22"/>
        <d v="2015-09-08T16:16:04"/>
        <d v="2016-07-15T18:06:23"/>
        <d v="2014-11-16T02:52:47"/>
        <d v="2015-06-10T16:08:55"/>
        <d v="2015-01-27T14:06:04"/>
        <d v="2016-04-21T19:09:10"/>
        <d v="2015-05-10T23:38:46"/>
        <d v="2016-03-09T17:04:14"/>
        <d v="2015-06-09T15:27:21"/>
        <d v="2015-04-02T10:28:25"/>
        <d v="2016-01-14T16:24:57"/>
        <d v="2015-12-03T17:00:51"/>
        <d v="2016-08-30T15:52:52"/>
        <d v="2015-06-09T15:48:17"/>
        <d v="2015-11-12T20:01:39"/>
        <d v="2016-12-09T17:06:00"/>
        <d v="2015-10-08T15:49:00"/>
        <d v="2009-09-14T15:38:02"/>
        <d v="2015-08-12T09:07:02"/>
        <d v="2013-07-01T02:41:53"/>
        <d v="2016-08-09T01:38:46"/>
        <d v="2014-10-07T12:16:58"/>
        <d v="2013-10-03T13:03:16"/>
        <d v="2013-12-26T11:09:51"/>
        <d v="2014-07-17T12:25:12"/>
        <d v="2013-05-13T14:19:27"/>
        <d v="2011-06-10T21:02:21"/>
        <d v="2012-05-11T22:01:23"/>
        <d v="2014-07-07T17:45:24"/>
        <d v="2015-04-05T20:04:03"/>
        <d v="2012-03-19T14:02:14"/>
        <d v="2015-03-02T15:51:49"/>
        <d v="2016-10-26T08:16:34"/>
        <d v="2016-12-09T19:18:20"/>
        <d v="2012-07-23T17:14:45"/>
        <d v="2015-12-28T17:34:59"/>
        <d v="2016-08-13T18:50:30"/>
        <d v="2015-04-20T11:25:38"/>
        <d v="2015-06-16T13:51:45"/>
        <d v="2011-06-08T23:37:31"/>
        <d v="2016-01-30T22:13:59"/>
        <d v="2015-03-28T12:41:20"/>
        <d v="2015-08-07T08:47:04"/>
        <d v="2016-01-11T10:42:44"/>
        <d v="2015-11-10T08:48:16"/>
        <d v="2016-05-13T02:29:03"/>
        <d v="2015-02-22T15:11:45"/>
        <d v="2016-11-18T03:20:15"/>
        <d v="2015-06-10T12:50:49"/>
        <d v="2014-12-02T14:13:14"/>
        <d v="2015-10-05T11:11:28"/>
        <d v="2015-07-02T18:18:24"/>
        <d v="2015-02-20T11:45:19"/>
        <d v="2015-10-06T03:22:57"/>
        <d v="2015-07-04T10:09:30"/>
        <d v="2016-11-02T17:53:03"/>
        <d v="2014-07-17T17:38:22"/>
        <d v="2016-10-27T12:20:13"/>
        <d v="2016-11-16T14:36:10"/>
        <d v="2015-08-10T22:09:21"/>
        <d v="2015-01-17T12:48:03"/>
        <d v="2013-11-15T22:58:10"/>
        <d v="2013-01-15T17:59:29"/>
        <d v="2015-09-01T11:22:11"/>
        <d v="2012-04-27T17:00:55"/>
        <d v="2012-10-29T10:31:48"/>
        <d v="2010-04-23T13:28:34"/>
        <d v="2014-02-10T22:33:10"/>
        <d v="2011-08-11T22:37:03"/>
        <d v="2010-06-11T13:14:15"/>
        <d v="2014-01-02T18:07:25"/>
        <d v="2012-07-26T12:19:07"/>
        <d v="2010-09-13T14:28:54"/>
        <d v="2013-10-15T10:07:02"/>
        <d v="2010-06-08T18:28:50"/>
        <d v="2012-04-14T13:44:55"/>
        <d v="2012-03-09T23:42:49"/>
        <d v="2011-12-05T18:34:49"/>
        <d v="2016-05-01T12:45:06"/>
        <d v="2016-09-01T02:33:45"/>
        <d v="2015-10-18T12:04:53"/>
        <d v="2014-07-09T15:53:24"/>
        <d v="2014-05-16T11:08:07"/>
        <d v="2014-06-23T14:40:24"/>
        <d v="2011-09-13T14:56:40"/>
        <d v="2013-05-16T10:53:45"/>
        <d v="2015-07-27T08:58:50"/>
        <d v="2015-11-24T15:47:48"/>
        <d v="2015-07-07T05:05:21"/>
        <d v="2015-06-09T10:47:30"/>
        <d v="2015-01-17T18:08:47"/>
        <d v="2015-03-29T22:22:00"/>
        <d v="2014-08-20T17:19:43"/>
        <d v="2015-08-07T20:27:43"/>
        <d v="2015-01-24T19:42:42"/>
        <d v="2015-05-30T11:26:05"/>
        <d v="2015-04-28T09:06:29"/>
        <d v="2014-07-10T11:22:00"/>
        <d v="2016-05-19T11:23:02"/>
        <d v="2014-07-21T10:22:32"/>
        <d v="2014-09-15T09:51:36"/>
        <d v="2014-11-01T21:12:15"/>
        <d v="2015-10-22T16:13:39"/>
        <d v="2015-03-29T21:09:19"/>
        <d v="2015-06-25T03:22:00"/>
        <d v="2015-03-10T19:27:22"/>
        <d v="2015-06-20T12:43:48"/>
        <d v="2016-04-25T09:29:18"/>
        <d v="2016-12-03T16:13:29"/>
        <d v="2015-07-14T14:57:42"/>
        <d v="2015-05-15T07:00:55"/>
        <d v="2016-04-01T04:44:38"/>
        <d v="2015-04-21T16:28:38"/>
        <d v="2015-03-23T13:28:25"/>
        <d v="2012-05-23T22:49:23"/>
        <d v="2016-07-03T16:01:11"/>
        <d v="2012-10-16T08:40:52"/>
        <d v="2013-05-17T14:47:55"/>
        <d v="2011-07-28T12:57:11"/>
        <d v="2014-07-18T05:24:19"/>
        <d v="2015-02-17T19:13:44"/>
        <d v="2017-02-16T04:14:42"/>
        <d v="2015-04-27T13:47:19"/>
        <d v="2015-08-03T00:47:27"/>
        <d v="2015-07-03T00:03:10"/>
        <d v="2015-08-25T08:43:52"/>
        <d v="2014-05-20T09:35:01"/>
        <d v="2015-03-05T20:30:22"/>
        <d v="2014-12-31T23:59:59"/>
        <d v="2015-09-09T17:38:06"/>
        <d v="2015-02-10T19:44:45"/>
        <d v="2016-08-21T02:29:57"/>
        <d v="2016-03-09T06:56:16"/>
        <d v="2015-08-28T18:24:06"/>
        <d v="2015-06-24T01:21:12"/>
        <d v="2016-03-22T14:48:26"/>
        <d v="2015-05-01T15:55:53"/>
        <d v="2015-11-11T05:04:23"/>
        <d v="2016-04-10T19:15:06"/>
        <d v="2015-09-24T20:06:23"/>
        <d v="2015-05-28T15:45:52"/>
        <d v="2015-11-17T10:24:41"/>
        <d v="2016-09-01T10:12:54"/>
        <d v="2015-06-16T13:37:02"/>
        <d v="2014-08-04T14:38:08"/>
        <d v="2014-07-09T15:20:12"/>
        <d v="2015-06-17T15:45:37"/>
        <d v="2015-03-03T23:37:30"/>
        <d v="2014-12-27T01:12:21"/>
        <d v="2016-12-04T18:04:09"/>
        <d v="2014-05-17T00:50:05"/>
        <d v="2015-01-30T18:42:05"/>
        <d v="2014-05-13T18:12:35"/>
        <d v="2016-11-04T08:04:47"/>
        <d v="2015-11-21T08:07:17"/>
        <d v="2016-10-07T18:09:02"/>
        <d v="2014-06-10T13:40:11"/>
        <d v="2014-07-27T16:20:12"/>
        <d v="2014-10-14T23:39:19"/>
        <d v="2010-06-25T18:35:56"/>
        <d v="2015-12-03T18:56:47"/>
        <d v="2015-08-08T03:47:55"/>
        <d v="2016-10-12T11:41:13"/>
        <d v="2014-07-11T15:13:07"/>
        <d v="2014-12-20T11:43:09"/>
        <d v="2015-06-08T22:04:52"/>
        <d v="2016-01-28T15:35:43"/>
        <d v="2015-01-27T17:09:48"/>
        <d v="2015-09-18T13:38:49"/>
        <d v="2016-05-08T15:35:08"/>
        <d v="2014-10-15T18:22:14"/>
        <d v="2015-02-11T19:20:16"/>
        <d v="2015-04-10T19:45:04"/>
        <d v="2014-07-15T16:50:34"/>
        <d v="2016-01-02T04:43:33"/>
        <d v="2014-11-28T15:02:41"/>
        <d v="2016-12-27T18:09:49"/>
        <d v="2014-10-30T09:40:52"/>
        <d v="2014-10-14T10:20:28"/>
        <d v="2016-08-30T08:24:45"/>
        <d v="2015-05-15T22:09:29"/>
        <d v="2016-01-19T08:08:17"/>
        <d v="2015-03-26T14:17:06"/>
        <d v="2016-06-14T23:55:08"/>
        <d v="2014-09-10T17:23:43"/>
        <d v="2015-05-30T09:21:58"/>
        <d v="2014-07-09T15:31:03"/>
        <d v="2016-09-19T01:53:27"/>
        <d v="2012-06-18T15:35:45"/>
        <d v="2014-04-18T15:17:22"/>
        <d v="2014-08-12T09:15:51"/>
        <d v="2013-05-21T05:04:18"/>
        <d v="2012-10-12T07:53:48"/>
        <d v="2012-12-14T06:45:40"/>
        <d v="2013-09-20T14:51:34"/>
        <d v="2017-02-08T04:44:48"/>
        <d v="2014-05-25T16:51:35"/>
        <d v="2016-05-02T11:42:30"/>
        <d v="2015-04-14T10:36:34"/>
        <d v="2016-03-24T13:21:05"/>
        <d v="2016-01-20T18:03:49"/>
        <d v="2014-07-15T22:34:57"/>
        <d v="2014-11-11T07:04:55"/>
        <d v="2014-11-06T20:44:19"/>
        <d v="2015-04-20T20:47:18"/>
        <d v="2015-06-16T11:51:19"/>
        <d v="2014-10-04T08:20:36"/>
        <d v="2014-10-10T06:50:40"/>
        <d v="2015-02-02T17:40:15"/>
        <d v="2016-05-24T19:52:38"/>
        <d v="2015-03-13T21:06:20"/>
        <d v="2015-04-23T21:21:00"/>
        <d v="2015-12-24T02:45:52"/>
        <d v="2015-01-23T13:59:14"/>
        <d v="2014-07-31T09:16:24"/>
        <d v="2016-03-04T09:36:51"/>
        <d v="2014-07-14T12:49:08"/>
        <d v="2015-10-16T16:09:06"/>
        <d v="2014-07-23T09:10:50"/>
        <d v="2016-11-08T21:37:55"/>
        <d v="2015-06-26T19:29:58"/>
        <d v="2015-06-17T10:27:59"/>
        <d v="2015-08-20T00:37:31"/>
        <d v="2015-10-14T13:59:56"/>
        <d v="2015-08-10T10:40:29"/>
        <d v="2014-09-17T09:02:59"/>
        <d v="2015-10-07T21:27:19"/>
        <d v="2015-04-08T18:35:08"/>
        <d v="2015-11-17T16:05:50"/>
        <d v="2014-06-03T11:02:44"/>
        <d v="2014-06-03T13:32:32"/>
        <d v="2016-10-23T10:00:23"/>
        <d v="2014-05-07T10:36:32"/>
        <d v="2015-09-21T21:01:46"/>
        <d v="2016-06-05T18:13:44"/>
        <d v="2015-09-06T09:11:45"/>
        <d v="2014-08-16T09:39:17"/>
        <d v="2015-06-30T18:16:05"/>
        <d v="2016-05-04T05:19:12"/>
        <d v="2014-10-14T07:00:55"/>
        <d v="2016-03-04T02:07:48"/>
        <d v="2015-08-11T21:38:27"/>
        <d v="2016-11-01T00:18:40"/>
        <d v="2015-04-17T15:41:54"/>
        <d v="2015-07-28T09:54:35"/>
        <d v="2014-07-09T01:48:43"/>
        <d v="2016-06-28T19:09:46"/>
        <d v="2014-05-15T09:37:44"/>
        <d v="2016-03-28T16:22:07"/>
        <d v="2015-10-18T21:41:57"/>
        <d v="2016-06-13T14:48:18"/>
        <d v="2015-10-09T11:59:41"/>
        <d v="2015-03-06T03:23:41"/>
        <d v="2015-04-02T07:04:09"/>
        <d v="2016-02-18T23:54:29"/>
        <d v="2016-02-08T17:59:23"/>
        <d v="2015-10-05T09:43:59"/>
        <d v="2015-11-13T18:36:10"/>
        <d v="2014-10-29T08:02:44"/>
        <d v="2014-11-05T16:58:45"/>
        <d v="2014-05-02T13:26:37"/>
        <d v="2016-08-31T14:11:25"/>
        <d v="2016-02-20T21:23:43"/>
        <d v="2016-11-26T13:18:51"/>
        <d v="2014-09-23T13:05:49"/>
        <d v="2016-12-28T12:54:02"/>
        <d v="2016-05-21T10:45:16"/>
        <d v="2016-06-17T11:49:46"/>
        <d v="2015-12-06T13:47:17"/>
        <d v="2016-05-05T11:19:57"/>
        <d v="2014-10-14T20:59:50"/>
        <d v="2016-12-26T15:41:22"/>
        <d v="2015-10-30T06:56:44"/>
        <d v="2017-02-12T23:07:40"/>
        <d v="2017-03-01T19:40:11"/>
        <d v="2017-03-01T22:59:20"/>
        <d v="2017-03-15T09:30:07"/>
        <d v="2017-03-14T02:35:56"/>
        <d v="2017-01-26T18:58:54"/>
        <d v="2014-09-26T09:36:30"/>
        <d v="2014-08-14T07:59:55"/>
        <d v="2016-03-07T20:16:04"/>
        <d v="2016-03-04T11:41:56"/>
        <d v="2016-03-04T13:49:02"/>
        <d v="2014-06-25T16:15:02"/>
        <d v="2016-01-20T22:06:37"/>
        <d v="2016-09-29T17:43:54"/>
        <d v="2015-01-27T05:19:12"/>
        <d v="2014-07-08T17:13:48"/>
        <d v="2016-01-24T17:05:09"/>
        <d v="2013-12-12T16:21:14"/>
        <d v="2014-09-17T13:00:32"/>
        <d v="2016-05-24T04:25:45"/>
        <d v="2016-06-12T22:20:14"/>
        <d v="2016-02-12T01:38:53"/>
        <d v="2016-04-28T20:23:33"/>
        <d v="2016-03-31T01:41:41"/>
        <d v="2014-07-29T15:17:20"/>
        <d v="2013-08-14T11:56:20"/>
        <d v="2015-02-10T12:49:11"/>
        <d v="2016-06-30T17:04:50"/>
        <d v="2014-12-04T12:43:21"/>
        <d v="2015-05-06T02:02:55"/>
        <d v="2014-08-26T21:22:19"/>
        <d v="2015-04-13T14:11:27"/>
        <d v="2016-10-02T02:49:07"/>
        <d v="2014-07-18T13:58:18"/>
        <d v="2014-11-15T00:50:28"/>
        <d v="2015-01-13T15:46:34"/>
        <d v="2015-01-30T17:02:35"/>
        <d v="2016-08-08T10:15:06"/>
        <d v="2016-11-14T18:42:36"/>
        <d v="2015-04-03T09:34:53"/>
        <d v="2014-11-10T16:59:50"/>
        <d v="2016-02-11T16:37:55"/>
        <d v="2017-01-10T18:28:18"/>
        <d v="2015-07-30T09:53:44"/>
        <d v="2015-06-13T07:25:35"/>
        <d v="2015-04-13T14:45:12"/>
        <d v="2015-02-28T14:52:30"/>
        <d v="2015-01-05T13:36:46"/>
        <d v="2014-07-17T15:44:12"/>
        <d v="2013-06-19T09:25:22"/>
        <d v="2015-02-24T00:28:50"/>
        <d v="2016-01-22T12:33:07"/>
        <d v="2016-04-26T11:57:43"/>
        <d v="2014-08-23T19:51:40"/>
        <d v="2015-03-12T20:12:42"/>
        <d v="2015-01-05T09:22:29"/>
        <d v="2015-01-30T02:08:41"/>
        <d v="2016-02-14T22:02:44"/>
        <d v="2017-01-24T08:14:22"/>
        <d v="2014-05-02T16:37:19"/>
        <d v="2014-12-01T15:51:58"/>
        <d v="2016-03-06T16:36:36"/>
        <d v="2014-06-02T10:29:55"/>
        <d v="2015-06-05T16:15:35"/>
        <d v="2016-02-22T06:52:07"/>
        <d v="2014-10-19T17:00:59"/>
        <d v="2015-02-17T16:31:27"/>
        <d v="2014-10-17T00:23:21"/>
        <d v="2015-08-14T07:53:13"/>
        <d v="2016-02-12T16:25:16"/>
        <d v="2015-09-28T14:40:04"/>
        <d v="2014-11-17T12:30:45"/>
        <d v="2014-07-10T16:43:42"/>
        <d v="2015-06-23T08:44:59"/>
        <d v="2014-11-13T16:49:25"/>
        <d v="2014-12-01T10:54:50"/>
        <d v="2016-08-29T00:15:56"/>
        <d v="2015-01-29T14:17:35"/>
        <d v="2015-08-25T13:09:25"/>
        <d v="2016-09-02T19:11:47"/>
        <d v="2015-02-05T23:14:57"/>
        <d v="2015-06-19T12:44:23"/>
        <d v="2016-06-08T11:32:14"/>
        <d v="2016-02-16T15:08:40"/>
        <d v="2016-06-08T17:15:33"/>
        <d v="2013-02-26T07:19:23"/>
        <d v="2016-04-19T01:38:40"/>
        <d v="2015-01-22T10:29:56"/>
        <d v="2015-07-25T04:33:16"/>
        <d v="2016-03-31T02:59:00"/>
        <d v="2016-10-15T10:34:22"/>
        <d v="2016-09-02T12:04:46"/>
        <d v="2014-12-29T16:14:52"/>
        <d v="2015-02-03T22:40:47"/>
        <d v="2014-10-27T18:40:44"/>
        <d v="2016-01-15T01:21:51"/>
        <d v="2015-01-27T16:17:09"/>
        <d v="2016-06-14T10:25:33"/>
        <d v="2016-01-28T10:18:30"/>
        <d v="2015-01-23T14:34:04"/>
        <d v="2015-02-26T10:42:10"/>
        <d v="2014-07-08T16:08:59"/>
        <d v="2015-02-06T11:50:03"/>
        <d v="2014-07-21T22:49:49"/>
        <d v="2015-11-13T00:47:40"/>
        <d v="2015-04-07T18:52:36"/>
        <d v="2015-04-17T10:25:00"/>
        <d v="2014-07-09T18:48:54"/>
        <d v="2015-06-28T22:27:37"/>
        <d v="2015-01-15T11:42:23"/>
        <d v="2015-07-22T13:05:56"/>
        <d v="2016-05-23T17:25:54"/>
        <d v="2014-07-28T14:09:38"/>
        <d v="2015-12-11T13:46:42"/>
        <d v="2015-02-03T13:47:59"/>
        <d v="2016-05-12T15:55:49"/>
        <d v="2016-10-03T15:31:32"/>
        <d v="2014-06-12T20:47:07"/>
        <d v="2015-03-31T23:30:00"/>
        <d v="2017-01-18T01:53:49"/>
        <d v="2015-04-02T10:55:10"/>
        <d v="2016-08-23T15:47:47"/>
        <d v="2014-12-01T11:05:38"/>
        <d v="2015-01-27T15:13:54"/>
        <d v="2015-02-09T16:16:17"/>
        <d v="2014-10-30T14:19:50"/>
        <d v="2017-02-20T02:24:20"/>
        <d v="2016-02-25T17:03:49"/>
        <d v="2016-04-04T21:04:53"/>
        <d v="2012-04-10T14:20:08"/>
        <d v="2015-11-30T08:46:10"/>
        <d v="2015-04-28T22:27:33"/>
        <d v="2016-01-08T10:58:00"/>
        <d v="2015-07-17T08:15:47"/>
        <d v="2016-09-26T13:20:04"/>
        <d v="2015-12-08T22:53:10"/>
        <d v="2014-07-11T10:12:03"/>
        <d v="2014-07-04T19:19:32"/>
        <d v="2017-01-09T18:45:19"/>
        <d v="2014-05-30T15:26:47"/>
        <d v="2016-01-31T16:43:06"/>
        <d v="2016-06-17T12:32:18"/>
        <d v="2014-06-18T21:43:24"/>
        <d v="2015-01-13T14:14:20"/>
        <d v="2014-01-21T13:01:17"/>
        <d v="2014-10-06T13:38:35"/>
        <d v="2015-07-09T09:33:37"/>
        <d v="2016-10-06T16:11:52"/>
        <d v="2016-02-13T04:24:43"/>
        <d v="2014-11-08T17:21:27"/>
        <d v="2015-02-24T19:05:32"/>
        <d v="2017-02-25T10:04:34"/>
        <d v="2015-02-20T08:25:26"/>
        <d v="2015-02-27T10:19:54"/>
        <d v="2015-03-26T11:22:37"/>
        <d v="2015-05-30T13:39:06"/>
        <d v="2015-04-19T07:13:11"/>
        <d v="2014-08-25T10:24:24"/>
        <d v="2013-09-19T06:13:06"/>
        <d v="2015-01-27T02:41:33"/>
        <d v="2015-06-02T08:21:15"/>
        <d v="2015-06-22T07:02:10"/>
        <d v="2015-02-12T13:30:02"/>
        <d v="2014-12-02T02:20:26"/>
        <d v="2011-09-14T09:22:07"/>
        <d v="2016-09-02T13:10:31"/>
        <d v="2014-06-09T00:13:01"/>
        <d v="2014-09-23T09:16:31"/>
        <d v="2014-01-06T13:58:17"/>
        <d v="2016-07-05T10:34:37"/>
        <d v="2012-03-02T18:03:42"/>
        <d v="2015-09-16T10:35:52"/>
        <d v="2014-11-11T11:21:00"/>
        <d v="2016-03-18T14:43:31"/>
        <d v="2014-08-25T04:24:30"/>
        <d v="2014-08-26T15:43:11"/>
        <d v="2014-08-07T13:48:38"/>
        <d v="2016-01-28T00:45:36"/>
        <d v="2016-03-15T15:03:57"/>
        <d v="2015-06-14T17:00:15"/>
        <d v="2014-07-25T14:48:11"/>
        <d v="2015-08-07T08:52:01"/>
        <d v="2015-01-07T16:13:21"/>
        <d v="2015-09-02T10:01:55"/>
        <d v="2016-02-09T07:42:39"/>
        <d v="2015-09-29T15:40:48"/>
        <d v="2015-01-17T19:40:47"/>
        <d v="2016-06-30T15:13:14"/>
        <d v="2015-09-25T11:06:58"/>
        <d v="2015-08-27T12:58:10"/>
        <d v="2016-04-28T14:22:15"/>
        <d v="2015-12-03T17:55:41"/>
        <d v="2015-04-27T02:48:29"/>
        <d v="2016-05-25T11:27:49"/>
        <d v="2016-02-23T17:39:13"/>
        <d v="2014-01-10T18:21:41"/>
        <d v="2016-03-18T15:31:30"/>
        <d v="2014-07-08T09:35:17"/>
        <d v="2014-10-26T13:18:47"/>
        <d v="2015-01-09T15:58:29"/>
        <d v="2015-09-11T12:43:40"/>
        <d v="2012-08-15T14:35:36"/>
        <d v="2016-03-06T14:58:52"/>
        <d v="2015-11-18T10:27:01"/>
        <d v="2016-07-16T06:44:52"/>
        <d v="2016-05-19T02:59:20"/>
        <d v="2016-10-22T17:17:18"/>
        <d v="2014-10-03T03:36:19"/>
        <d v="2016-03-17T12:43:26"/>
        <d v="2014-08-04T12:49:24"/>
        <d v="2016-08-21T23:45:04"/>
        <d v="2016-05-06T00:21:33"/>
        <d v="2017-02-12T12:22:02"/>
        <d v="2013-12-07T18:39:58"/>
        <d v="2012-12-12T14:00:24"/>
        <d v="2013-07-16T04:43:28"/>
        <d v="2015-01-26T21:19:55"/>
        <d v="2016-01-06T17:55:31"/>
        <d v="2016-02-13T09:35:29"/>
        <d v="2015-03-01T13:04:04"/>
        <d v="2013-07-11T07:15:20"/>
        <d v="2014-08-03T11:56:32"/>
        <d v="2015-10-20T04:23:27"/>
        <d v="2015-05-27T10:00:58"/>
        <d v="2016-03-08T09:29:18"/>
        <d v="2015-06-24T22:27:54"/>
        <d v="2016-02-29T10:41:35"/>
        <d v="2015-01-18T21:26:31"/>
        <d v="2016-10-06T11:48:47"/>
        <d v="2014-07-17T13:55:03"/>
        <d v="2015-01-23T20:51:10"/>
        <d v="2016-03-11T02:54:24"/>
        <d v="2016-05-17T11:02:46"/>
        <d v="2015-03-15T17:56:12"/>
        <d v="2015-04-28T10:04:54"/>
        <d v="2015-09-08T13:00:21"/>
        <d v="2015-08-29T00:35:34"/>
        <d v="2014-06-09T13:56:05"/>
        <d v="2014-02-21T21:15:27"/>
        <d v="2013-09-09T02:18:07"/>
        <d v="2014-07-23T12:32:49"/>
        <d v="2014-02-13T13:58:29"/>
        <d v="2014-06-05T17:07:12"/>
        <d v="2015-11-25T01:55:36"/>
        <d v="2014-09-05T13:13:41"/>
        <d v="2014-12-12T04:15:24"/>
        <d v="2016-04-18T18:56:28"/>
        <d v="2016-05-20T16:32:01"/>
        <d v="2016-01-19T13:09:29"/>
        <d v="2014-08-08T16:13:14"/>
        <d v="2015-01-23T02:29:23"/>
        <d v="2016-04-14T09:18:28"/>
        <d v="2015-09-25T16:32:52"/>
        <d v="2015-06-24T09:40:52"/>
        <d v="2016-04-14T14:45:21"/>
        <d v="2016-07-10T13:54:22"/>
        <d v="2014-12-08T07:44:07"/>
        <d v="2014-12-16T09:56:45"/>
        <d v="2015-04-08T09:36:49"/>
        <d v="2015-05-07T04:55:50"/>
        <d v="2015-06-17T13:35:39"/>
        <d v="2015-09-15T14:22:38"/>
        <d v="2014-08-14T09:50:05"/>
        <d v="2015-05-29T09:09:30"/>
        <d v="2016-03-21T08:08:22"/>
        <d v="2016-12-04T00:04:27"/>
        <d v="2016-01-26T04:57:14"/>
        <d v="2014-10-06T21:22:37"/>
        <d v="2015-02-09T11:23:56"/>
        <d v="2016-01-14T15:35:13"/>
        <d v="2015-04-29T09:34:19"/>
        <d v="2015-03-01T22:34:36"/>
        <d v="2014-07-23T09:57:03"/>
        <d v="2014-09-07T21:54:17"/>
        <d v="2015-12-20T07:45:23"/>
        <d v="2014-07-11T20:04:23"/>
        <d v="2014-07-18T14:10:17"/>
        <d v="2014-12-21T20:01:04"/>
        <d v="2015-08-20T22:21:31"/>
        <d v="2016-03-31T08:39:09"/>
        <d v="2016-01-15T10:20:32"/>
        <d v="2014-03-20T06:34:08"/>
        <d v="2014-09-26T17:55:00"/>
        <d v="2015-02-28T23:13:05"/>
        <d v="2014-11-18T05:49:11"/>
        <d v="2014-08-12T02:37:22"/>
        <d v="2015-04-17T11:01:00"/>
        <d v="2016-01-05T23:31:22"/>
        <d v="2013-04-09T07:54:44"/>
        <d v="2015-01-08T19:25:00"/>
        <d v="2014-03-24T13:01:04"/>
        <d v="2015-01-27T22:02:41"/>
        <d v="2015-01-30T12:07:20"/>
        <d v="2015-02-28T11:19:25"/>
        <d v="2016-03-20T02:12:01"/>
        <d v="2016-06-05T18:10:33"/>
        <d v="2014-04-16T13:49:50"/>
        <d v="2015-06-18T10:05:59"/>
        <d v="2015-04-15T13:14:28"/>
        <d v="2014-06-19T03:21:30"/>
        <d v="2014-07-28T12:33:01"/>
        <d v="2015-12-21T11:24:21"/>
        <d v="2016-05-30T14:20:14"/>
        <d v="2015-03-24T15:05:38"/>
        <d v="2016-06-24T10:55:35"/>
        <d v="2016-01-27T15:52:52"/>
        <d v="2016-11-28T13:25:15"/>
        <d v="2015-04-12T21:45:06"/>
        <d v="2014-09-22T12:46:04"/>
        <d v="2014-05-20T19:12:08"/>
        <d v="2014-08-02T07:31:18"/>
        <d v="2015-06-15T04:43:42"/>
        <d v="2014-05-08T08:05:25"/>
        <d v="2014-08-12T06:39:21"/>
        <d v="2015-02-23T08:29:35"/>
        <d v="2011-12-05T05:33:36"/>
        <d v="2016-07-28T11:00:09"/>
        <d v="2014-04-30T07:01:15"/>
        <d v="2014-07-09T17:10:22"/>
        <d v="2014-11-26T20:02:28"/>
        <d v="2015-12-03T19:55:37"/>
        <d v="2015-04-21T09:45:25"/>
        <d v="2014-08-06T14:30:02"/>
        <d v="2013-08-01T18:32:03"/>
        <d v="2016-06-13T09:35:23"/>
        <d v="2014-10-01T20:12:42"/>
        <d v="2014-05-28T15:33:28"/>
        <d v="2014-11-17T22:32:21"/>
        <d v="2015-01-28T18:01:34"/>
        <d v="2014-10-26T15:26:18"/>
        <d v="2016-01-08T07:51:09"/>
        <d v="2015-12-02T02:38:51"/>
        <d v="2015-04-13T19:16:39"/>
        <d v="2015-10-08T15:57:42"/>
        <d v="2015-06-17T10:03:24"/>
        <d v="2016-05-02T17:38:29"/>
        <d v="2016-09-09T04:28:26"/>
        <d v="2016-06-01T18:36:20"/>
        <d v="2013-10-12T07:19:08"/>
        <d v="2015-06-18T14:14:16"/>
        <d v="2012-08-03T05:30:48"/>
        <d v="2017-01-01T15:45:31"/>
        <d v="2017-02-26T14:15:19"/>
        <d v="2015-09-01T13:02:22"/>
        <d v="2015-09-21T09:48:33"/>
        <d v="2015-01-09T04:11:17"/>
        <d v="2014-11-03T15:33:15"/>
        <d v="2015-12-22T16:22:18"/>
        <d v="2016-12-08T01:12:49"/>
        <d v="2014-11-19T19:12:11"/>
        <d v="2017-01-02T09:55:59"/>
        <d v="2015-05-05T12:39:11"/>
        <d v="2014-12-17T04:30:47"/>
        <d v="2014-03-31T10:51:20"/>
        <d v="2015-04-30T15:26:11"/>
        <d v="2014-09-02T14:59:02"/>
        <d v="2014-05-13T13:08:05"/>
        <d v="2014-08-11T12:16:53"/>
        <d v="2014-06-22T12:35:11"/>
        <d v="2014-11-04T18:59:19"/>
        <d v="2014-11-05T11:27:15"/>
        <d v="2015-11-16T22:38:46"/>
        <d v="2016-06-06T09:37:26"/>
        <d v="2015-07-21T12:19:02"/>
        <d v="2016-02-29T14:23:22"/>
        <d v="2014-10-29T10:20:01"/>
        <d v="2014-04-16T15:23:30"/>
        <d v="2016-07-08T05:22:34"/>
        <d v="2015-07-07T13:35:23"/>
        <d v="2015-03-19T19:40:38"/>
        <d v="2015-05-14T10:37:23"/>
        <d v="2014-05-25T12:57:09"/>
        <d v="2015-11-09T20:21:26"/>
        <d v="2015-04-13T10:18:51"/>
        <d v="2014-09-29T09:46:42"/>
        <d v="2014-02-11T23:40:31"/>
        <d v="2014-10-23T06:13:54"/>
        <d v="2016-10-19T12:03:10"/>
        <d v="2015-06-09T08:46:50"/>
        <d v="2014-11-08T20:12:08"/>
        <d v="2016-03-08T16:11:59"/>
        <d v="2015-03-31T10:00:51"/>
        <d v="2015-02-12T22:21:58"/>
        <d v="2017-01-31T16:57:58"/>
        <d v="2016-10-31T22:06:21"/>
        <d v="2015-09-05T00:39:46"/>
        <d v="2014-10-15T11:16:31"/>
        <d v="2016-08-02T09:59:54"/>
        <d v="2012-11-14T09:24:05"/>
        <d v="2015-04-13T14:04:28"/>
        <d v="2014-07-15T17:27:00"/>
        <d v="2016-06-14T01:51:34"/>
        <d v="2014-07-18T06:52:58"/>
        <d v="2015-11-17T04:46:30"/>
        <d v="2014-11-13T00:00:03"/>
        <d v="2017-01-06T23:54:57"/>
        <d v="2015-01-15T12:28:00"/>
        <d v="2014-11-10T12:33:15"/>
        <d v="2016-12-01T10:34:06"/>
        <d v="2012-11-07T16:23:42"/>
        <d v="2016-06-07T15:35:08"/>
        <d v="2016-10-13T11:12:55"/>
        <d v="2015-06-02T18:40:46"/>
        <d v="2014-07-21T12:18:21"/>
        <d v="2011-08-26T21:58:22"/>
        <d v="2012-05-25T14:20:48"/>
        <d v="2016-02-02T16:43:41"/>
        <d v="2015-09-28T19:07:14"/>
        <d v="2016-06-15T14:42:26"/>
        <d v="2015-01-16T14:30:07"/>
        <d v="2016-02-24T11:59:16"/>
        <d v="2012-07-11T15:44:48"/>
        <d v="2016-12-12T11:49:08"/>
        <d v="2015-03-30T20:25:39"/>
        <d v="2016-11-18T18:23:18"/>
        <d v="2014-09-30T16:22:42"/>
        <d v="2016-11-21T08:59:03"/>
        <d v="2015-04-16T01:50:03"/>
        <d v="2014-06-12T16:38:50"/>
        <d v="2015-09-11T01:07:49"/>
        <d v="2014-06-11T11:04:38"/>
        <d v="2015-07-26T11:34:42"/>
        <d v="2015-03-19T10:52:02"/>
        <d v="2015-05-19T11:08:25"/>
        <d v="2016-10-21T21:36:30"/>
        <d v="2016-03-10T10:51:20"/>
        <d v="2015-10-29T18:49:04"/>
        <d v="2015-05-20T12:28:03"/>
        <d v="2014-07-28T10:18:55"/>
        <d v="2014-07-01T03:46:21"/>
        <d v="2016-07-22T09:45:32"/>
        <d v="2015-02-13T11:04:53"/>
        <d v="2015-11-25T10:41:59"/>
        <d v="2014-11-01T18:54:25"/>
        <d v="2013-10-07T19:00:03"/>
        <d v="2014-07-13T16:50:11"/>
        <d v="2015-12-03T08:11:28"/>
        <d v="2016-06-07T09:02:20"/>
        <d v="2013-09-30T10:40:01"/>
        <d v="2015-04-02T16:02:16"/>
        <d v="2014-06-15T15:29:10"/>
        <d v="2014-10-15T01:05:48"/>
        <d v="2017-01-18T10:17:25"/>
        <d v="2013-07-01T17:32:57"/>
        <d v="2012-09-10T18:17:02"/>
        <d v="2016-01-12T21:08:24"/>
        <d v="2014-08-19T14:59:32"/>
        <d v="2016-06-26T22:37:55"/>
        <d v="2015-02-23T02:01:00"/>
        <d v="2016-09-19T04:38:27"/>
        <d v="2016-01-05T13:44:56"/>
        <d v="2014-10-21T08:04:04"/>
        <d v="2015-07-10T09:27:10"/>
        <d v="2012-12-03T19:31:33"/>
        <d v="2017-03-09T18:49:08"/>
        <d v="2011-06-16T11:32:54"/>
        <d v="2015-10-09T14:40:33"/>
        <d v="2016-08-12T06:35:39"/>
        <d v="2017-01-17T14:17:27"/>
        <d v="2011-05-19T15:14:06"/>
        <d v="2014-07-15T12:20:08"/>
        <d v="2012-08-08T16:37:44"/>
        <d v="2014-10-14T05:35:08"/>
        <d v="2013-05-06T16:13:50"/>
        <d v="2012-01-18T18:53:15"/>
        <d v="2016-01-22T02:24:17"/>
        <d v="2015-07-10T22:00:18"/>
        <d v="2014-01-15T16:43:20"/>
        <d v="2016-05-06T06:42:12"/>
        <d v="2015-07-23T09:05:19"/>
        <d v="2013-08-20T14:21:10"/>
        <d v="2014-10-14T19:37:23"/>
        <d v="2012-03-26T18:35:01"/>
        <d v="2015-12-02T14:20:12"/>
        <d v="2011-11-30T00:01:26"/>
        <d v="2014-01-08T09:10:27"/>
        <d v="2014-07-13T21:19:26"/>
        <d v="2014-12-09T15:42:19"/>
        <d v="2017-03-09T14:13:39"/>
        <d v="2016-06-13T00:49:59"/>
        <d v="2011-01-24T13:48:47"/>
        <d v="2014-10-22T23:19:05"/>
        <d v="2014-10-26T11:12:51"/>
        <d v="2014-06-03T09:49:43"/>
        <d v="2016-02-17T10:13:16"/>
        <d v="2014-04-30T20:38:02"/>
        <d v="2015-11-09T13:49:59"/>
        <d v="2014-08-27T15:52:38"/>
        <d v="2014-12-25T21:56:39"/>
        <d v="2013-07-26T17:54:51"/>
        <d v="2015-02-20T11:07:15"/>
        <d v="2017-01-09T15:40:35"/>
        <d v="2012-04-19T11:05:05"/>
        <d v="2015-06-17T17:00:50"/>
        <d v="2015-04-06T11:39:45"/>
        <d v="2016-09-21T15:36:04"/>
        <d v="2016-04-03T14:48:00"/>
        <d v="2012-10-11T20:37:27"/>
        <d v="2015-04-12T09:59:04"/>
        <d v="2016-03-06T23:04:51"/>
        <d v="2016-12-21T22:37:48"/>
        <d v="2014-08-18T06:49:51"/>
        <d v="2016-02-08T11:09:20"/>
        <d v="2014-11-09T21:48:45"/>
        <d v="2016-06-19T08:14:41"/>
        <d v="2016-09-14T16:55:21"/>
        <d v="2012-03-17T05:02:07"/>
        <d v="2014-10-28T08:05:37"/>
        <d v="2016-11-02T16:36:43"/>
        <d v="2014-11-24T22:07:50"/>
        <d v="2016-09-23T09:29:19"/>
        <d v="2017-03-08T11:15:03"/>
        <d v="2014-06-21T06:52:06"/>
        <d v="2015-05-16T16:06:20"/>
        <d v="2016-12-22T05:47:58"/>
        <d v="2014-06-19T12:05:47"/>
        <d v="2014-07-11T11:12:18"/>
        <d v="2017-02-08T22:08:52"/>
        <d v="2015-03-16T15:54:53"/>
        <d v="2016-03-11T09:36:29"/>
        <d v="2015-12-10T16:07:03"/>
        <d v="2015-02-14T11:11:56"/>
        <d v="2012-03-13T13:15:46"/>
        <d v="2016-11-11T10:20:08"/>
        <d v="2014-08-29T13:51:03"/>
        <d v="2015-10-14T11:44:57"/>
        <d v="2016-03-24T04:16:40"/>
        <d v="2015-05-08T15:56:38"/>
        <d v="2015-06-09T01:11:36"/>
        <d v="2015-05-08T07:55:54"/>
        <d v="2014-07-10T00:25:04"/>
        <d v="2016-12-14T17:07:35"/>
        <d v="2013-11-26T22:01:29"/>
        <d v="2015-07-02T00:45:37"/>
        <d v="2015-01-14T16:34:19"/>
        <d v="2014-07-08T12:57:31"/>
        <d v="2016-06-07T17:42:17"/>
        <d v="2012-12-06T18:37:18"/>
        <d v="2014-07-11T11:49:52"/>
        <d v="2014-08-05T10:07:54"/>
        <d v="2015-02-23T13:25:49"/>
        <d v="2015-03-15T02:17:06"/>
        <d v="2014-10-01T06:30:20"/>
        <d v="2015-02-25T20:46:48"/>
        <d v="2015-05-30T21:06:42"/>
        <d v="2016-08-03T11:03:22"/>
        <d v="2014-08-12T00:14:57"/>
        <d v="2016-09-12T09:15:19"/>
        <d v="2015-03-05T13:10:37"/>
        <d v="2016-07-19T14:24:33"/>
        <d v="2014-09-05T03:12:02"/>
        <d v="2015-07-13T12:22:49"/>
        <d v="2012-05-01T01:00:31"/>
        <d v="2016-08-22T10:04:20"/>
        <d v="2014-12-01T13:00:28"/>
        <d v="2013-10-04T13:09:17"/>
        <d v="2014-06-30T15:57:05"/>
        <d v="2012-02-17T07:17:05"/>
        <d v="2015-09-08T08:51:52"/>
        <d v="2016-09-23T18:24:06"/>
        <d v="2016-06-04T09:46:00"/>
        <d v="2015-02-02T12:57:27"/>
        <d v="2015-10-18T15:24:14"/>
        <d v="2015-07-06T10:50:32"/>
        <d v="2015-08-15T21:36:14"/>
        <d v="2014-09-27T15:25:08"/>
        <d v="2014-08-10T12:24:37"/>
        <d v="2014-07-23T12:36:01"/>
        <d v="2015-08-01T10:04:57"/>
        <d v="2014-12-16T14:29:19"/>
        <d v="2012-10-01T22:00:40"/>
        <d v="2016-02-08T18:57:56"/>
        <d v="2010-11-22T23:35:24"/>
        <d v="2014-10-28T20:28:17"/>
        <d v="2015-01-17T01:13:43"/>
        <d v="2016-11-23T11:58:57"/>
        <d v="2014-07-16T14:20:34"/>
        <d v="2014-09-08T06:16:18"/>
        <d v="2016-01-31T11:05:14"/>
        <d v="2011-09-16T17:09:01"/>
        <d v="2014-10-28T15:24:00"/>
        <d v="2014-08-21T13:23:05"/>
        <d v="2016-02-25T17:16:56"/>
        <d v="2015-12-22T19:02:56"/>
        <d v="2017-01-03T08:46:01"/>
        <d v="2016-07-18T06:05:54"/>
        <d v="2012-02-10T17:36:27"/>
        <d v="2016-04-29T12:32:09"/>
        <d v="2014-10-01T16:45:42"/>
        <d v="2014-11-26T14:35:39"/>
        <d v="2016-08-15T19:16:29"/>
        <d v="2014-01-13T11:49:11"/>
        <d v="2015-07-05T18:33:53"/>
        <d v="2014-05-28T10:21:24"/>
        <d v="2015-12-30T02:00:29"/>
        <d v="2016-12-30T15:06:06"/>
        <d v="2015-07-15T00:16:59"/>
        <d v="2016-06-22T12:55:32"/>
        <d v="2013-05-22T12:18:58"/>
        <d v="2014-11-25T14:27:03"/>
        <d v="2014-07-11T11:20:48"/>
        <d v="2015-01-08T12:26:21"/>
        <d v="2014-12-03T18:07:10"/>
        <d v="2015-03-04T16:44:10"/>
        <d v="2016-07-26T08:34:36"/>
        <d v="2015-12-04T14:17:36"/>
        <d v="2014-10-06T09:04:40"/>
        <d v="2014-07-31T10:42:28"/>
        <d v="2014-08-12T19:10:22"/>
        <d v="2011-03-16T20:19:59"/>
        <d v="2015-06-17T08:43:27"/>
        <d v="2016-04-18T23:19:50"/>
        <d v="2014-06-27T14:47:40"/>
        <d v="2014-08-12T11:38:15"/>
        <d v="2017-02-17T06:18:59"/>
        <d v="2015-01-28T06:14:45"/>
        <d v="2014-09-05T13:13:32"/>
        <d v="2015-07-16T04:28:10"/>
        <d v="2014-10-14T14:30:00"/>
        <d v="2011-11-15T19:26:35"/>
        <d v="2015-08-24T14:34:24"/>
        <d v="2013-08-13T07:07:20"/>
        <d v="2015-02-25T15:55:59"/>
        <d v="2016-11-29T16:01:40"/>
        <d v="2013-03-28T15:16:31"/>
        <d v="2016-01-13T15:45:24"/>
        <d v="2014-10-22T14:13:28"/>
        <d v="2015-03-16T14:35:29"/>
        <d v="2014-08-03T03:21:17"/>
        <d v="2015-08-17T02:41:44"/>
        <d v="2014-12-18T06:38:23"/>
        <d v="2015-12-20T10:26:13"/>
        <d v="2015-03-11T16:27:28"/>
        <d v="2015-03-06T15:40:57"/>
        <d v="2015-07-19T15:01:15"/>
        <d v="2014-08-27T19:02:41"/>
        <d v="2015-01-26T18:16:12"/>
        <d v="2016-09-14T23:28:13"/>
        <d v="2015-11-19T13:20:09"/>
        <d v="2014-07-20T17:36:18"/>
        <d v="2014-05-21T19:05:03"/>
        <d v="2016-08-10T12:00:48"/>
        <d v="2015-06-29T19:24:57"/>
        <d v="2016-10-17T07:15:33"/>
        <d v="2017-01-31T18:45:37"/>
        <d v="2015-02-10T14:43:15"/>
        <d v="2015-03-10T13:09:22"/>
        <d v="2015-03-16T09:04:49"/>
        <d v="2015-03-03T11:36:22"/>
        <d v="2011-07-12T10:01:58"/>
        <d v="2014-08-06T23:09:04"/>
        <d v="2015-05-04T04:20:44"/>
        <d v="2015-10-29T22:32:33"/>
        <d v="2015-06-22T05:47:36"/>
        <d v="2016-06-27T15:01:43"/>
        <d v="2012-11-17T12:33:17"/>
        <d v="2014-09-01T16:00:01"/>
        <d v="2017-02-08T13:00:35"/>
        <d v="2015-09-09T18:21:33"/>
        <d v="2014-06-30T12:03:16"/>
        <d v="2013-10-03T16:09:05"/>
        <d v="2015-05-04T08:46:35"/>
        <d v="2015-09-01T09:02:54"/>
        <d v="2014-01-04T05:41:32"/>
        <d v="2015-10-23T08:03:41"/>
        <d v="2015-08-13T19:56:53"/>
        <d v="2015-10-20T13:35:27"/>
        <d v="2014-08-21T13:16:13"/>
        <d v="2014-10-22T17:02:03"/>
        <d v="2014-12-17T18:32:23"/>
        <d v="2017-01-13T19:26:00"/>
        <d v="2014-04-28T17:24:01"/>
        <d v="2015-08-17T20:31:52"/>
        <d v="2015-05-06T13:06:13"/>
        <d v="2016-08-17T17:10:04"/>
        <d v="2013-09-17T07:38:05"/>
        <d v="2016-08-19T13:51:05"/>
        <d v="2011-07-26T11:02:33"/>
        <d v="2016-03-01T11:56:25"/>
        <d v="2014-10-29T04:19:29"/>
        <d v="2017-01-10T20:19:05"/>
        <d v="2016-08-30T09:25:34"/>
        <d v="2014-10-09T00:18:50"/>
        <d v="2015-03-04T08:59:01"/>
        <d v="2016-09-08T03:20:39"/>
        <d v="2013-08-26T20:34:27"/>
        <d v="2013-12-06T07:31:00"/>
        <d v="2015-06-23T13:34:53"/>
        <d v="2014-03-05T21:59:39"/>
        <d v="2016-11-29T20:03:55"/>
        <d v="2015-11-30T10:12:33"/>
        <d v="2010-09-09T21:03:49"/>
        <d v="2015-08-30T15:12:39"/>
        <d v="2016-06-02T11:44:28"/>
        <d v="2017-02-19T18:00:02"/>
        <d v="2016-12-28T14:57:06"/>
        <d v="2011-05-09T11:31:01"/>
        <d v="2015-07-09T22:30:03"/>
        <d v="2015-12-07T14:38:37"/>
        <d v="2016-01-14T20:39:31"/>
        <d v="2015-10-20T13:45:17"/>
        <d v="2015-08-10T16:31:19"/>
        <d v="2015-02-24T17:17:51"/>
        <d v="2014-08-15T09:22:32"/>
        <d v="2016-03-16T19:27:24"/>
        <d v="2015-08-28T12:38:24"/>
        <d v="2016-04-29T10:43:05"/>
        <d v="2016-04-19T07:35:36"/>
        <d v="2015-07-09T02:35:08"/>
        <d v="2014-07-24T14:59:10"/>
        <d v="2013-08-02T14:30:06"/>
        <d v="2015-04-21T07:08:15"/>
        <d v="2015-10-26T15:04:55"/>
        <d v="2017-01-28T12:44:10"/>
        <d v="2010-09-15T10:25:05"/>
        <d v="2013-10-28T15:08:31"/>
        <d v="2016-11-18T18:45:50"/>
        <d v="2016-12-11T10:31:21"/>
        <d v="2015-04-22T07:02:09"/>
        <d v="2014-01-22T03:08:42"/>
        <d v="2014-09-02T23:19:02"/>
        <d v="2014-12-14T13:39:19"/>
        <d v="2015-06-08T09:17:02"/>
        <d v="2015-03-18T19:40:10"/>
        <d v="2016-06-03T10:01:26"/>
        <d v="2016-02-15T15:12:08"/>
        <d v="2015-01-28T13:49:06"/>
        <d v="2016-05-09T11:33:39"/>
        <d v="2013-11-04T21:14:59"/>
        <d v="2011-12-01T12:11:50"/>
        <d v="2016-02-21T20:34:16"/>
        <d v="2014-05-20T10:40:56"/>
        <d v="2014-08-18T10:45:19"/>
        <d v="2016-12-04T10:02:45"/>
        <d v="2015-06-15T11:28:59"/>
        <d v="2012-02-13T09:17:15"/>
        <d v="2014-08-26T09:19:09"/>
        <d v="2012-09-27T01:42:18"/>
        <d v="2015-03-24T02:14:03"/>
        <d v="2015-11-19T13:48:25"/>
        <d v="2013-03-07T01:16:22"/>
        <d v="2016-03-28T14:54:59"/>
        <d v="2011-11-15T18:19:14"/>
        <d v="2016-05-06T04:43:47"/>
        <d v="2014-07-09T16:27:26"/>
        <d v="2013-05-14T18:57:37"/>
        <d v="2010-11-24T23:45:26"/>
        <d v="2014-10-10T11:47:59"/>
        <d v="2015-07-13T10:41:00"/>
        <d v="2015-08-08T12:09:57"/>
        <d v="2016-06-14T05:48:53"/>
        <d v="2015-01-24T21:15:40"/>
        <d v="2015-07-01T00:10:41"/>
        <d v="2017-03-10T15:29:29"/>
        <d v="2016-07-04T10:46:11"/>
        <d v="2012-09-04T17:00:57"/>
        <d v="2012-08-28T13:06:20"/>
        <d v="2015-07-24T10:08:57"/>
        <d v="2015-11-03T08:54:54"/>
        <d v="2015-07-31T17:28:03"/>
        <d v="2014-07-21T18:45:30"/>
        <d v="2012-06-21T10:34:00"/>
        <d v="2015-01-27T14:00:22"/>
        <d v="2015-05-14T13:10:18"/>
        <d v="2015-03-24T19:39:31"/>
        <d v="2014-04-24T12:11:35"/>
        <d v="2015-07-03T13:17:13"/>
        <d v="2010-03-10T15:15:51"/>
        <d v="2014-07-10T08:44:07"/>
        <d v="2014-11-02T23:34:20"/>
        <d v="2009-09-11T19:21:59"/>
        <d v="2014-08-09T15:50:26"/>
        <d v="2017-03-13T15:14:29"/>
        <d v="2016-11-16T11:36:09"/>
        <d v="2016-09-18T12:28:06"/>
        <d v="2016-09-01T21:25:44"/>
        <d v="2013-06-20T17:06:22"/>
        <d v="2014-07-05T12:59:22"/>
        <d v="2015-04-01T02:59:32"/>
        <d v="2016-02-13T10:06:15"/>
        <d v="2015-02-12T11:23:12"/>
        <d v="2016-11-05T17:00:12"/>
        <d v="2015-04-20T21:26:50"/>
        <d v="2016-12-07T12:00:53"/>
        <d v="2015-04-29T10:17:15"/>
        <d v="2014-11-30T11:46:05"/>
        <d v="2015-12-21T13:00:49"/>
        <d v="2014-07-29T07:27:24"/>
        <d v="2017-03-14T09:21:56"/>
        <d v="2014-10-23T18:29:53"/>
        <d v="2014-12-01T20:59:03"/>
        <d v="2016-04-21T03:02:18"/>
        <d v="2015-02-25T21:43:06"/>
        <d v="2014-03-17T14:59:41"/>
        <d v="2015-02-07T10:13:46"/>
        <d v="2014-07-31T10:49:20"/>
        <d v="2014-08-06T18:10:11"/>
        <d v="2014-07-15T09:20:23"/>
        <d v="2015-04-20T13:48:46"/>
        <d v="2016-10-13T14:40:23"/>
        <d v="2015-06-15T17:55:00"/>
        <d v="2014-08-20T09:40:33"/>
        <d v="2014-12-09T11:41:23"/>
        <d v="2016-02-10T16:20:43"/>
        <d v="2016-06-17T12:07:49"/>
        <d v="2015-02-17T14:02:50"/>
        <d v="2016-05-17T22:19:09"/>
        <d v="2015-08-25T04:17:56"/>
        <d v="2014-02-01T16:29:05"/>
        <d v="2016-02-26T18:26:02"/>
        <d v="2013-10-22T10:46:19"/>
        <d v="2016-02-01T10:08:13"/>
        <d v="2016-12-24T13:51:28"/>
        <d v="2015-10-01T09:57:33"/>
        <d v="2017-03-12T14:44:05"/>
        <d v="2016-06-17T12:09:48"/>
        <d v="2015-03-18T11:33:02"/>
        <d v="2016-11-26T21:59:34"/>
        <d v="2016-10-06T07:29:27"/>
        <d v="2016-08-10T18:16:58"/>
        <d v="2015-01-22T19:21:47"/>
        <d v="2013-08-23T15:44:38"/>
        <d v="2016-01-08T07:18:51"/>
        <d v="2012-01-12T20:49:26"/>
        <d v="2012-04-06T15:41:56"/>
        <d v="2016-03-03T03:06:57"/>
        <d v="2015-03-27T13:57:02"/>
        <d v="2014-11-03T19:31:39"/>
        <d v="2015-09-11T09:30:58"/>
        <d v="2011-11-11T12:17:29"/>
        <d v="2014-06-21T07:19:52"/>
        <d v="2015-06-30T03:32:39"/>
        <d v="2014-12-01T11:43:33"/>
        <d v="2014-01-03T12:02:06"/>
        <d v="2015-10-27T16:34:59"/>
        <d v="2016-09-01T20:55:34"/>
        <d v="2015-04-28T11:34:48"/>
        <d v="2015-05-16T04:06:42"/>
        <d v="2014-07-21T07:31:54"/>
        <d v="2015-06-09T18:54:07"/>
        <d v="2015-11-20T12:42:05"/>
        <d v="2014-05-12T03:50:21"/>
        <d v="2015-01-06T10:11:18"/>
        <d v="2016-11-08T10:15:52"/>
        <d v="2016-02-03T18:47:39"/>
        <d v="2017-01-20T18:26:39"/>
        <d v="2015-08-23T04:35:38"/>
        <d v="2013-10-29T14:01:42"/>
        <d v="2011-12-17T15:46:01"/>
        <d v="2016-07-07T17:44:54"/>
        <d v="2015-12-22T04:29:30"/>
        <d v="2015-06-11T22:58:11"/>
        <d v="2015-09-14T09:11:24"/>
        <d v="2014-10-28T17:13:51"/>
        <d v="2014-10-02T08:09:37"/>
        <d v="2015-01-28T00:00:18"/>
        <d v="2015-05-26T23:42:16"/>
        <d v="2014-11-01T15:59:21"/>
        <d v="2013-07-31T06:53:40"/>
        <d v="2015-06-18T00:37:04"/>
        <d v="2015-09-25T20:10:40"/>
        <d v="2015-01-13T16:15:29"/>
        <d v="2014-06-09T11:24:25"/>
        <d v="2015-03-02T13:39:05"/>
        <d v="2014-06-03T20:59:56"/>
        <d v="2014-07-09T11:41:30"/>
        <d v="2012-01-29T19:29:58"/>
        <d v="2013-10-29T19:05:25"/>
        <d v="2015-09-28T11:17:07"/>
        <d v="2015-05-11T20:13:11"/>
        <d v="2016-10-14T03:17:40"/>
        <d v="2017-02-19T00:29:20"/>
        <d v="2015-10-12T16:34:19"/>
        <d v="2013-10-30T07:28:15"/>
        <d v="2016-10-04T12:00:08"/>
        <d v="2016-12-18T14:16:26"/>
        <d v="2016-12-05T07:06:20"/>
        <d v="2016-07-19T15:52:19"/>
        <d v="2015-04-10T12:45:30"/>
        <d v="2015-05-11T08:08:57"/>
        <d v="2016-12-07T16:49:09"/>
        <d v="2014-10-10T12:47:51"/>
        <d v="2014-05-19T12:24:05"/>
        <d v="2014-11-21T14:16:00"/>
        <d v="2016-08-04T01:05:00"/>
        <d v="2016-08-22T19:17:45"/>
        <d v="2016-05-20T02:11:57"/>
        <d v="2016-06-11T12:35:38"/>
        <d v="2015-04-15T11:01:52"/>
        <d v="2015-12-02T10:50:10"/>
        <d v="2016-05-29T23:39:06"/>
        <d v="2012-01-29T10:18:34"/>
        <d v="2014-12-03T18:57:52"/>
        <d v="2016-04-08T14:12:07"/>
        <d v="2014-03-12T22:03:29"/>
        <d v="2016-08-16T11:58:47"/>
        <d v="2015-06-22T17:08:27"/>
        <d v="2017-02-21T14:41:54"/>
        <d v="2012-09-10T10:08:09"/>
        <d v="2014-12-05T12:14:58"/>
        <d v="2015-12-01T17:13:30"/>
        <d v="2015-02-18T11:19:46"/>
        <d v="2013-12-04T22:09:05"/>
        <d v="2014-10-08T17:07:24"/>
        <d v="2014-06-30T18:29:40"/>
        <d v="2015-11-19T10:07:09"/>
        <d v="2014-08-04T12:40:11"/>
        <d v="2015-08-06T20:36:46"/>
        <d v="2015-05-05T13:48:35"/>
        <d v="2016-11-22T03:01:03"/>
        <d v="2015-02-18T10:08:52"/>
        <d v="2014-02-10T02:38:22"/>
        <d v="2015-03-01T20:01:30"/>
        <d v="2012-12-21T14:29:34"/>
        <d v="2015-02-05T13:55:01"/>
        <d v="2012-04-04T21:20:19"/>
        <d v="2014-10-24T09:31:55"/>
        <d v="2016-04-20T13:12:56"/>
        <d v="2014-09-23T16:57:51"/>
        <d v="2016-10-30T09:01:15"/>
        <d v="2012-01-26T03:01:39"/>
        <d v="2015-10-16T13:25:16"/>
        <d v="2016-01-25T15:36:40"/>
        <d v="2016-11-22T18:15:09"/>
        <d v="2015-06-12T15:26:26"/>
        <d v="2015-05-12T12:24:44"/>
        <d v="2016-09-09T04:56:59"/>
        <d v="2014-04-07T07:11:42"/>
        <d v="2017-02-02T17:18:01"/>
        <d v="2011-07-27T12:04:45"/>
        <d v="2015-10-14T14:55:56"/>
        <d v="2014-03-14T12:18:15"/>
        <d v="2015-02-05T22:55:12"/>
        <d v="2014-11-04T16:34:40"/>
        <d v="2015-02-01T20:00:20"/>
        <d v="2014-05-31T19:22:32"/>
        <d v="2016-08-19T14:30:46"/>
        <d v="2014-06-19T05:21:31"/>
        <d v="2011-06-06T22:42:01"/>
        <d v="2016-10-30T07:51:39"/>
        <d v="2015-07-15T07:00:52"/>
        <d v="2015-03-14T09:59:35"/>
        <d v="2014-10-11T14:34:49"/>
        <d v="2014-12-29T07:04:38"/>
        <d v="2014-10-14T01:11:30"/>
        <d v="2015-06-26T15:38:56"/>
        <d v="2015-05-26T22:32:55"/>
        <d v="2014-04-26T05:26:29"/>
        <d v="2015-04-01T16:02:41"/>
        <d v="2015-05-12T01:07:56"/>
        <d v="2017-02-27T18:32:11"/>
        <d v="2016-09-15T10:33:59"/>
        <d v="2014-11-18T13:31:28"/>
        <d v="2017-01-20T05:49:34"/>
        <d v="2015-01-16T12:26:50"/>
        <d v="2013-04-14T10:47:40"/>
        <d v="2014-09-22T09:36:50"/>
        <d v="2015-11-25T08:21:53"/>
        <d v="2014-12-18T11:07:23"/>
        <d v="2016-08-19T14:26:25"/>
        <d v="2015-08-10T01:31:09"/>
        <d v="2014-07-06T08:52:09"/>
        <d v="2014-12-02T10:13:36"/>
        <d v="2015-04-20T00:04:15"/>
        <d v="2015-10-09T15:10:20"/>
        <d v="2016-06-29T20:27:20"/>
        <d v="2014-07-13T21:14:56"/>
        <d v="2016-09-07T15:51:48"/>
        <d v="2014-05-21T12:51:27"/>
        <d v="2014-03-25T16:52:53"/>
        <d v="2016-03-22T10:45:46"/>
        <d v="2015-03-04T11:20:13"/>
        <d v="2016-11-21T11:03:14"/>
        <d v="2016-01-13T14:14:20"/>
        <d v="2013-05-22T23:28:23"/>
        <d v="2014-10-16T22:11:13"/>
        <d v="2015-03-17T12:10:33"/>
        <d v="2014-08-18T11:08:24"/>
        <d v="2014-04-10T21:18:53"/>
        <d v="2015-08-30T12:57:33"/>
        <d v="2015-07-19T22:06:16"/>
        <d v="2017-03-09T16:05:12"/>
        <d v="2015-10-19T00:15:58"/>
        <d v="2015-07-14T09:34:26"/>
        <d v="2014-09-05T12:49:03"/>
        <d v="2015-08-22T11:26:21"/>
        <d v="2009-08-18T15:29:28"/>
        <d v="2012-09-04T17:07:13"/>
        <d v="2014-09-23T13:30:07"/>
        <d v="2016-10-30T10:01:45"/>
        <d v="2016-02-27T11:18:15"/>
        <d v="2016-04-07T07:09:54"/>
        <d v="2015-02-17T13:15:30"/>
        <d v="2016-09-13T09:12:32"/>
        <d v="2015-05-18T12:24:38"/>
        <d v="2015-03-02T15:32:43"/>
        <d v="2010-01-20T04:11:47"/>
        <d v="2015-07-18T10:15:59"/>
        <d v="2014-07-11T10:45:02"/>
        <d v="2015-10-30T23:04:09"/>
        <d v="2014-06-30T14:53:59"/>
        <d v="2015-07-03T13:59:26"/>
        <d v="2016-09-19T02:57:43"/>
        <d v="2015-01-16T08:05:47"/>
        <d v="2015-11-09T16:54:35"/>
        <d v="2014-07-25T17:14:09"/>
        <d v="2014-10-28T09:48:27"/>
        <d v="2016-01-02T02:32:15"/>
        <d v="2014-02-16T10:55:30"/>
        <d v="2010-10-12T18:40:35"/>
        <d v="2017-01-06T14:21:40"/>
        <d v="2013-12-12T15:36:41"/>
        <d v="2014-07-12T10:08:40"/>
        <d v="2014-10-09T14:13:23"/>
        <d v="2014-08-01T09:30:34"/>
        <d v="2016-06-03T02:47:46"/>
        <d v="2017-03-02T10:22:46"/>
        <d v="2015-09-21T06:45:33"/>
        <d v="2017-02-07T15:59:18"/>
        <d v="2016-03-23T13:34:33"/>
        <d v="2015-10-17T09:04:58"/>
        <d v="2014-06-02T22:36:18"/>
        <d v="2014-12-02T09:25:53"/>
        <d v="2015-04-18T20:31:16"/>
        <d v="2016-02-10T12:34:47"/>
        <d v="2015-04-15T21:40:23"/>
        <d v="2014-12-17T08:42:04"/>
        <d v="2010-08-08T19:34:51"/>
        <d v="2016-10-29T16:55:24"/>
        <d v="2015-01-25T15:47:19"/>
        <d v="2012-09-28T14:41:53"/>
        <d v="2015-11-10T16:12:46"/>
        <d v="2013-01-14T16:37:49"/>
        <d v="2016-07-08T13:32:25"/>
        <d v="2015-08-17T10:07:19"/>
        <d v="2014-08-28T19:38:33"/>
        <d v="2015-01-07T07:13:42"/>
        <d v="2010-06-03T15:16:52"/>
        <d v="2014-12-10T12:04:06"/>
        <d v="2015-10-21T21:07:26"/>
        <d v="2015-03-19T13:16:03"/>
        <d v="2014-11-19T11:58:36"/>
        <d v="2016-08-29T08:43:32"/>
        <d v="2016-05-06T19:41:55"/>
        <d v="2017-01-15T06:43:39"/>
        <d v="2017-02-01T10:31:28"/>
        <d v="2015-01-05T05:50:18"/>
        <d v="2011-11-08T12:21:44"/>
        <d v="2016-01-18T06:04:39"/>
        <d v="2014-05-12T09:38:47"/>
        <d v="2015-04-30T08:58:23"/>
        <d v="2015-04-06T11:22:11"/>
        <d v="2012-01-31T16:46:14"/>
        <d v="2016-09-26T04:36:23"/>
        <d v="2017-03-06T18:45:14"/>
        <d v="2015-01-06T17:14:16"/>
        <d v="2014-05-22T13:21:54"/>
        <d v="2016-02-08T18:35:00"/>
        <d v="2013-03-09T14:17:37"/>
        <d v="2014-03-05T11:19:39"/>
        <d v="2014-11-27T09:22:29"/>
        <d v="2016-06-09T23:28:57"/>
        <d v="2016-02-11T13:52:44"/>
        <d v="2015-06-16T03:12:17"/>
        <d v="2015-03-12T17:31:11"/>
        <d v="2014-08-18T13:10:10"/>
        <d v="2017-01-24T23:51:40"/>
        <d v="2015-05-27T15:44:14"/>
        <d v="2015-04-24T02:18:52"/>
        <d v="2016-07-28T09:14:01"/>
        <d v="2016-05-17T01:11:02"/>
        <d v="2016-03-11T13:41:12"/>
        <d v="2015-12-07T16:50:13"/>
        <d v="2016-05-19T13:32:19"/>
        <d v="2015-11-16T12:25:00"/>
        <d v="2014-12-17T06:09:11"/>
        <d v="2013-10-09T18:18:59"/>
        <d v="2015-05-16T15:06:08"/>
        <d v="2015-01-27T12:28:38"/>
        <d v="2015-09-18T10:23:47"/>
        <d v="2014-06-25T13:33:40"/>
        <d v="2016-05-20T08:30:46"/>
        <d v="2014-05-14T01:04:10"/>
        <d v="2016-06-03T01:38:56"/>
        <d v="2016-03-15T08:00:50"/>
        <d v="2015-04-28T10:38:09"/>
        <d v="2014-05-29T03:09:57"/>
        <d v="2016-04-12T04:47:14"/>
        <d v="2015-01-21T02:34:13"/>
        <d v="2015-12-06T01:50:33"/>
        <d v="2014-11-18T19:29:45"/>
        <d v="2016-06-05T14:54:43"/>
        <d v="2015-11-13T09:51:08"/>
        <d v="2016-01-12T22:33:11"/>
        <d v="2016-07-01T09:41:45"/>
        <d v="2016-12-05T17:51:20"/>
        <d v="2014-08-18T14:56:40"/>
        <d v="2015-12-15T21:09:34"/>
        <d v="2016-01-27T17:22:17"/>
        <d v="2011-05-08T15:06:11"/>
        <d v="2014-11-14T14:00:34"/>
        <d v="2014-09-23T04:17:59"/>
        <d v="2014-03-25T13:11:07"/>
        <d v="2013-02-05T21:02:08"/>
        <d v="2016-02-13T23:39:40"/>
        <d v="2012-02-28T08:45:23"/>
        <d v="2016-12-01T20:46:11"/>
        <d v="2013-02-05T17:15:45"/>
        <d v="2015-06-04T09:35:24"/>
        <d v="2016-09-06T09:15:32"/>
        <d v="2014-09-10T18:41:35"/>
        <d v="2014-12-02T16:20:04"/>
        <d v="2014-10-16T15:42:02"/>
        <d v="2016-12-30T12:54:42"/>
        <d v="2014-06-02T22:07:58"/>
        <d v="2014-04-16T22:32:45"/>
        <d v="2015-08-10T09:38:43"/>
        <d v="2014-06-26T13:29:25"/>
        <d v="2014-12-04T22:43:58"/>
        <d v="2014-09-20T08:56:15"/>
        <d v="2014-05-27T17:02:02"/>
        <d v="2014-09-24T13:40:06"/>
        <d v="2014-12-11T19:02:52"/>
        <d v="2015-03-05T09:43:57"/>
        <d v="2014-08-15T16:20:45"/>
        <d v="2014-11-25T10:15:33"/>
        <d v="2016-07-05T10:41:49"/>
        <d v="2016-01-19T07:48:09"/>
        <d v="2016-07-05T10:00:50"/>
        <d v="2014-07-14T21:02:36"/>
        <d v="2014-05-07T11:13:56"/>
        <d v="2017-03-09T07:54:05"/>
        <d v="2015-02-06T07:57:05"/>
        <d v="2016-06-17T17:14:22"/>
        <d v="2015-01-11T20:53:41"/>
        <d v="2016-07-15T16:45:43"/>
        <d v="2015-06-26T23:37:37"/>
        <d v="2016-01-05T09:43:19"/>
        <d v="2017-02-14T11:01:01"/>
        <d v="2015-06-03T23:23:11"/>
        <d v="2015-09-01T09:10:22"/>
        <d v="2015-04-09T15:14:18"/>
        <d v="2015-09-18T13:36:29"/>
        <d v="2016-02-08T23:48:07"/>
        <d v="2015-01-27T10:00:20"/>
        <d v="2014-07-22T13:53:18"/>
        <d v="2014-11-07T00:24:24"/>
        <d v="2015-02-21T22:34:59"/>
        <d v="2016-04-04T17:00:50"/>
        <d v="2016-08-29T16:24:55"/>
        <d v="2015-06-16T12:12:24"/>
        <d v="2016-01-30T15:10:58"/>
        <d v="2016-01-28T22:42:12"/>
        <d v="2016-09-16T06:05:01"/>
        <d v="2015-06-26T18:12:06"/>
        <d v="2015-07-13T07:25:39"/>
        <d v="2014-06-02T18:42:23"/>
        <d v="2014-12-09T14:58:03"/>
        <d v="2014-05-20T09:33:51"/>
        <d v="2014-07-24T16:08:38"/>
        <d v="2016-02-29T01:50:25"/>
        <d v="2016-03-07T06:13:07"/>
        <d v="2014-07-13T09:51:50"/>
        <d v="2016-08-23T19:21:53"/>
        <d v="2011-07-07T08:38:56"/>
        <d v="2016-02-22T00:06:14"/>
        <d v="2014-07-12T20:09:15"/>
        <d v="2014-09-03T06:25:54"/>
        <d v="2014-06-23T16:31:45"/>
        <d v="2014-06-05T08:22:27"/>
        <d v="2013-10-23T05:35:13"/>
        <d v="2015-07-07T10:13:11"/>
        <d v="2015-01-21T09:18:38"/>
        <d v="2011-09-09T11:07:13"/>
        <d v="2015-01-23T14:09:13"/>
        <d v="2016-11-14T11:04:21"/>
        <d v="2016-06-30T16:17:33"/>
        <d v="2012-07-27T15:37:03"/>
        <d v="2016-01-01T15:40:37"/>
        <d v="2015-05-26T05:39:02"/>
        <d v="2015-03-30T08:07:06"/>
        <d v="2013-07-10T06:00:15"/>
        <d v="2016-09-17T16:08:58"/>
        <d v="2014-07-05T05:39:39"/>
        <d v="2016-02-03T17:19:28"/>
        <d v="2016-12-22T16:04:55"/>
        <d v="2015-11-05T16:28:22"/>
        <d v="2015-05-04T13:32:31"/>
        <d v="2016-02-02T19:55:55"/>
        <d v="2014-11-03T16:29:09"/>
        <d v="2015-05-08T13:26:20"/>
        <d v="2015-05-01T09:28:02"/>
        <d v="2016-03-01T07:36:20"/>
        <d v="2016-06-27T04:47:48"/>
        <d v="2011-08-04T14:39:10"/>
        <d v="2016-06-09T22:41:12"/>
        <d v="2017-03-10T18:47:28"/>
        <d v="2014-09-14T21:14:15"/>
        <d v="2016-11-02T11:13:22"/>
        <d v="2015-11-26T13:17:39"/>
        <d v="2016-09-10T08:32:50"/>
        <d v="2016-03-16T11:06:22"/>
        <d v="2014-06-01T23:08:50"/>
        <d v="2017-02-24T15:14:45"/>
        <d v="2016-11-27T15:48:41"/>
        <d v="2017-03-12T21:38:41"/>
        <d v="2016-01-12T14:47:27"/>
        <d v="2014-08-27T06:43:13"/>
        <d v="2015-05-23T11:48:15"/>
        <d v="2014-12-07T19:37:14"/>
        <d v="2014-10-01T12:58:01"/>
        <d v="2016-06-28T16:00:04"/>
        <d v="2015-06-20T16:46:32"/>
        <d v="2014-05-06T19:44:24"/>
        <d v="2014-09-23T17:30:40"/>
        <d v="2015-08-31T05:55:20"/>
        <d v="2016-09-27T00:40:34"/>
        <d v="2015-10-20T10:35:03"/>
        <d v="2016-06-06T09:00:58"/>
        <d v="2014-05-20T09:47:20"/>
        <d v="2012-08-14T10:18:54"/>
        <d v="2014-11-30T23:16:04"/>
        <d v="2015-12-15T12:16:56"/>
        <d v="2017-03-14T12:45:38"/>
        <d v="2015-08-28T23:37:27"/>
        <d v="2012-05-15T17:42:48"/>
        <d v="2013-04-17T06:08:19"/>
        <d v="2014-04-11T05:50:52"/>
        <d v="2014-10-16T10:33:48"/>
        <d v="2016-05-25T04:32:46"/>
        <d v="2014-07-15T07:56:40"/>
        <d v="2015-11-02T17:14:40"/>
        <d v="2017-01-02T07:05:19"/>
        <d v="2014-09-18T06:07:39"/>
        <d v="2016-06-01T00:38:29"/>
        <d v="2017-03-06T11:16:59"/>
        <d v="2016-08-13T08:02:55"/>
        <d v="2014-05-01T15:49:01"/>
        <d v="2015-10-12T10:12:15"/>
        <d v="2012-11-05T03:23:41"/>
        <d v="2014-06-09T06:34:56"/>
        <d v="2015-03-07T10:15:45"/>
        <d v="2015-03-26T21:53:02"/>
        <d v="2015-07-07T15:44:12"/>
        <d v="2016-06-07T07:01:23"/>
        <d v="2014-07-08T09:56:49"/>
        <d v="2017-01-09T03:59:05"/>
        <d v="2015-04-21T16:47:58"/>
        <d v="2009-10-01T20:31:46"/>
        <d v="2017-02-04T00:58:27"/>
        <d v="2014-10-09T12:29:26"/>
        <d v="2015-10-29T14:22:21"/>
        <d v="2013-04-04T08:00:34"/>
        <d v="2014-08-29T12:55:56"/>
        <d v="2015-10-19T20:38:50"/>
        <d v="2015-08-26T17:43:42"/>
        <d v="2014-07-23T21:00:10"/>
        <d v="2013-04-01T15:42:37"/>
        <d v="2016-10-09T17:09:28"/>
        <d v="2015-09-01T19:33:12"/>
        <d v="2015-03-19T07:48:48"/>
        <d v="2017-03-07T04:20:42"/>
        <d v="2015-11-19T05:46:41"/>
        <d v="2014-07-26T17:28:26"/>
        <d v="2016-05-14T03:41:35"/>
        <d v="2016-09-01T00:27:04"/>
        <d v="2016-08-15T08:49:05"/>
        <d v="2014-08-13T06:02:11"/>
        <d v="2016-06-22T09:58:28"/>
        <d v="2013-11-21T14:32:11"/>
        <d v="2017-03-01T19:43:10"/>
        <d v="2014-08-15T20:00:03"/>
        <d v="2014-06-16T20:50:38"/>
        <d v="2015-07-02T16:33:43"/>
        <d v="2014-06-23T09:54:40"/>
        <d v="2014-09-03T08:17:00"/>
        <d v="2014-07-30T12:45:11"/>
        <d v="2015-10-06T07:16:15"/>
        <d v="2015-02-23T13:01:10"/>
        <d v="2014-06-06T06:45:39"/>
        <d v="2014-07-21T09:38:18"/>
        <d v="2014-06-10T20:52:54"/>
        <d v="2017-01-27T07:05:58"/>
        <d v="2015-10-01T09:06:47"/>
        <d v="2015-10-06T08:13:09"/>
        <d v="2016-04-15T14:21:13"/>
        <d v="2014-09-30T06:59:59"/>
        <d v="2015-02-12T12:17:52"/>
        <d v="2014-11-28T14:47:52"/>
        <d v="2012-05-15T09:33:17"/>
        <d v="2015-12-18T12:01:01"/>
        <d v="2014-05-06T16:31:40"/>
        <d v="2016-11-20T17:33:03"/>
        <d v="2014-10-20T14:55:40"/>
        <d v="2014-11-05T12:30:29"/>
        <d v="2015-03-26T15:38:16"/>
        <d v="2016-01-04T11:05:53"/>
        <d v="2014-11-11T10:31:10"/>
        <d v="2016-05-22T09:02:31"/>
        <d v="2014-05-19T19:06:09"/>
        <d v="2015-02-10T06:07:43"/>
        <d v="2014-07-18T23:06:39"/>
        <d v="2016-03-04T11:25:41"/>
        <d v="2012-05-01T11:16:27"/>
        <d v="2016-05-16T11:02:00"/>
        <d v="2011-07-30T11:30:08"/>
        <d v="2015-12-14T22:00:11"/>
        <d v="2016-07-23T10:01:25"/>
        <d v="2015-11-17T10:25:14"/>
        <d v="2015-01-02T15:48:31"/>
        <d v="2014-11-30T14:21:04"/>
        <d v="2015-03-27T15:48:59"/>
        <d v="2014-04-04T11:41:24"/>
        <d v="2013-10-27T23:41:54"/>
        <d v="2014-11-11T18:03:35"/>
        <d v="2012-05-08T13:55:05"/>
        <d v="2015-01-13T19:43:02"/>
        <d v="2016-10-25T11:26:27"/>
        <d v="2013-09-03T07:27:54"/>
        <d v="2014-12-02T10:48:55"/>
        <d v="2011-10-30T22:06:16"/>
        <d v="2016-02-02T11:01:54"/>
        <d v="2015-05-19T23:33:24"/>
        <d v="2017-03-07T19:07:25"/>
        <d v="2015-04-08T18:23:53"/>
        <d v="2015-10-26T23:03:36"/>
        <d v="2015-09-10T08:10:48"/>
        <d v="2016-05-03T07:07:28"/>
        <d v="2016-10-26T13:15:19"/>
        <d v="2014-06-26T16:48:32"/>
        <d v="2016-01-30T10:58:40"/>
        <d v="2015-02-11T19:50:01"/>
        <d v="2015-02-20T21:10:44"/>
        <d v="2014-09-22T03:47:15"/>
        <d v="2015-07-08T05:34:30"/>
        <d v="2015-12-06T15:13:10"/>
        <d v="2015-03-04T17:47:23"/>
        <d v="2017-03-01T10:50:08"/>
        <d v="2016-11-15T07:58:35"/>
        <d v="2016-04-01T08:18:38"/>
        <d v="2016-01-22T16:36:37"/>
        <d v="2014-05-29T16:04:24"/>
        <d v="2016-11-04T05:01:08"/>
        <d v="2014-11-04T18:03:01"/>
        <d v="2015-10-03T21:15:59"/>
        <d v="2015-06-17T04:32:59"/>
        <d v="2015-01-18T09:52:36"/>
        <d v="2017-03-06T13:14:37"/>
        <d v="2015-12-01T14:00:56"/>
        <d v="2014-08-05T14:46:38"/>
        <d v="2014-04-18T14:52:36"/>
        <d v="2015-01-15T10:24:37"/>
        <d v="2015-10-05T10:16:44"/>
        <d v="2016-10-06T08:57:47"/>
        <d v="2015-03-31T13:23:47"/>
        <d v="2014-11-20T12:13:31"/>
        <d v="2015-10-02T12:41:08"/>
        <d v="2014-10-27T13:26:50"/>
        <d v="2014-09-19T07:01:24"/>
        <d v="2016-08-03T10:36:20"/>
        <d v="2015-04-20T13:39:16"/>
        <d v="2015-08-31T13:17:38"/>
        <d v="2016-03-21T15:11:16"/>
        <d v="2015-05-18T12:27:06"/>
        <d v="2014-09-07T20:05:00"/>
        <d v="2014-09-19T10:26:12"/>
        <d v="2014-09-21T15:11:27"/>
        <d v="2011-04-12T20:22:42"/>
        <d v="2014-10-27T13:29:37"/>
        <d v="2015-03-10T23:16:22"/>
        <d v="2014-08-14T15:05:16"/>
        <d v="2014-05-06T16:11:30"/>
        <d v="2017-02-09T17:08:28"/>
        <d v="2014-07-30T14:43:05"/>
        <d v="2014-12-29T13:37:11"/>
        <d v="2010-05-14T15:58:26"/>
        <d v="2016-04-20T09:41:12"/>
        <d v="2013-10-24T23:30:59"/>
        <d v="2016-09-15T00:55:41"/>
        <d v="2014-12-19T22:11:05"/>
        <d v="2015-08-24T14:10:01"/>
        <d v="2016-07-04T02:10:18"/>
        <d v="2017-03-05T00:15:01"/>
        <d v="2016-05-06T17:33:30"/>
        <d v="2015-01-20T15:19:43"/>
        <d v="2015-09-17T17:06:57"/>
        <d v="2014-12-11T10:37:32"/>
        <d v="2016-03-24T13:40:21"/>
        <d v="2017-01-11T22:40:05"/>
        <d v="2016-05-03T08:25:10"/>
        <d v="2014-12-30T09:44:00"/>
        <d v="2016-10-19T08:43:32"/>
        <d v="2015-03-06T19:08:46"/>
        <d v="2015-08-02T14:57:06"/>
        <d v="2016-01-02T16:27:15"/>
        <d v="2015-05-11T18:50:59"/>
        <d v="2015-10-01T05:57:28"/>
        <d v="2010-05-05T22:48:03"/>
        <d v="2013-01-02T05:55:27"/>
        <d v="2016-08-21T14:53:33"/>
        <d v="2012-03-05T11:46:15"/>
        <d v="2014-12-09T20:39:50"/>
        <d v="2016-03-09T13:31:22"/>
        <d v="2013-11-26T17:54:54"/>
        <d v="2017-01-07T10:20:30"/>
        <d v="2014-05-07T08:48:54"/>
        <d v="2013-09-23T20:33:58"/>
        <d v="2015-04-17T11:11:59"/>
        <d v="2015-09-12T07:01:38"/>
        <d v="2016-09-05T13:50:54"/>
        <d v="2017-01-05T10:38:55"/>
        <d v="2014-08-25T11:15:16"/>
        <d v="2015-01-30T09:21:16"/>
        <d v="2016-03-31T17:33:58"/>
        <d v="2016-05-24T10:06:23"/>
        <d v="2014-04-04T11:11:40"/>
        <d v="2015-09-23T15:01:01"/>
        <d v="2015-07-09T14:00:39"/>
        <d v="2015-08-05T09:45:46"/>
        <d v="2017-03-10T06:49:54"/>
        <d v="2016-11-02T08:00:23"/>
        <d v="2015-08-19T21:50:17"/>
        <d v="2016-06-03T21:40:24"/>
        <d v="2014-07-04T09:48:04"/>
        <d v="2016-12-16T23:17:33"/>
        <d v="2014-10-17T23:14:52"/>
        <d v="2017-01-31T09:02:35"/>
        <d v="2017-03-07T12:35:34"/>
        <d v="2015-02-22T00:40:07"/>
        <d v="2016-01-19T06:33:09"/>
        <d v="2016-11-28T12:29:51"/>
        <d v="2017-01-07T01:16:47"/>
        <d v="2014-06-14T16:29:24"/>
        <d v="2015-01-05T17:22:29"/>
        <d v="2015-04-19T15:00:49"/>
        <d v="2014-11-15T07:12:57"/>
        <d v="2014-07-10T14:36:01"/>
        <d v="2017-02-21T21:37:47"/>
        <d v="2017-03-13T12:07:27"/>
        <d v="2015-06-04T05:20:30"/>
        <d v="2016-10-20T05:14:02"/>
        <d v="2015-01-29T01:32:16"/>
        <d v="2014-09-10T10:31:48"/>
        <d v="2017-02-01T07:51:19"/>
        <d v="2015-12-31T18:11:11"/>
        <d v="2012-11-29T22:44:32"/>
        <d v="2016-04-22T08:59:34"/>
        <d v="2016-07-05T08:00:03"/>
        <d v="2014-10-11T14:06:20"/>
        <d v="2014-08-29T12:04:57"/>
        <d v="2015-09-03T10:27:25"/>
        <d v="2017-03-06T12:04:48"/>
        <d v="2015-03-09T12:58:47"/>
        <d v="2014-08-07T12:16:58"/>
        <d v="2016-12-01T09:53:27"/>
        <d v="2017-01-11T00:28:53"/>
        <d v="2016-01-03T08:58:48"/>
        <d v="2016-06-13T16:23:59"/>
        <d v="2015-10-16T14:29:06"/>
        <d v="2015-03-03T17:00:37"/>
        <d v="2016-01-26T01:25:01"/>
        <d v="2014-09-09T12:43:14"/>
        <d v="2015-02-26T17:07:06"/>
        <d v="2015-03-18T06:22:05"/>
        <d v="2016-11-01T10:01:37"/>
        <d v="2016-11-04T16:22:12"/>
        <d v="2015-01-19T13:38:49"/>
        <d v="2015-10-04T22:03:21"/>
        <d v="2015-01-13T08:15:42"/>
        <d v="2015-05-04T23:26:00"/>
        <d v="2014-07-14T17:31:52"/>
        <d v="2015-05-17T11:47:29"/>
        <d v="2014-11-25T16:32:09"/>
        <d v="2015-04-03T11:34:41"/>
        <d v="2016-12-16T19:49:22"/>
        <d v="2015-10-28T10:06:07"/>
        <d v="2015-08-18T20:49:10"/>
        <d v="2016-02-15T03:33:10"/>
        <d v="2015-07-03T18:44:42"/>
        <d v="2014-07-09T23:37:12"/>
        <d v="2014-07-18T03:04:10"/>
        <d v="2016-06-08T09:11:10"/>
        <d v="2015-04-13T10:53:35"/>
        <d v="2015-05-20T03:58:22"/>
        <d v="2015-01-16T21:21:13"/>
        <d v="2014-09-09T17:26:00"/>
        <d v="2014-11-04T04:58:54"/>
        <d v="2015-09-01T06:51:32"/>
        <d v="2015-05-19T16:01:33"/>
        <d v="2013-11-19T12:56:00"/>
        <d v="2016-11-15T07:39:49"/>
        <d v="2016-06-09T17:49:58"/>
        <d v="2015-09-21T09:01:14"/>
        <d v="2014-12-17T08:01:07"/>
        <d v="2014-01-24T12:43:38"/>
        <d v="2016-08-30T08:58:37"/>
        <d v="2015-02-17T19:11:06"/>
        <d v="2014-10-11T12:48:21"/>
        <d v="2015-09-14T20:30:53"/>
        <d v="2016-12-09T16:35:11"/>
        <d v="2015-09-29T08:59:43"/>
        <d v="2017-03-02T06:55:07"/>
        <d v="2016-04-09T10:25:10"/>
        <d v="2016-11-22T09:55:27"/>
        <d v="2016-12-03T15:29:28"/>
        <d v="2016-01-19T11:00:27"/>
        <d v="2013-10-16T05:39:08"/>
        <d v="2016-05-16T04:00:28"/>
        <d v="2014-11-12T14:43:48"/>
        <d v="2016-06-13T09:09:20"/>
        <d v="2015-03-21T15:09:25"/>
        <d v="2016-07-05T13:22:21"/>
        <d v="2015-07-02T16:06:12"/>
        <d v="2017-02-14T16:37:10"/>
        <d v="2016-01-07T13:00:34"/>
        <d v="2014-09-05T07:39:14"/>
        <d v="2014-08-22T20:22:17"/>
        <d v="2015-09-23T22:14:05"/>
        <d v="2014-12-22T12:04:18"/>
        <d v="2011-02-13T12:09:44"/>
        <d v="2011-04-15T12:11:26"/>
        <d v="2012-10-15T12:04:46"/>
        <d v="2012-12-31T12:38:30"/>
        <d v="2010-06-13T20:01:34"/>
        <d v="2015-04-17T18:52:52"/>
        <d v="2014-07-30T03:37:21"/>
        <d v="2016-11-01T19:33:49"/>
        <d v="2012-07-26T12:11:42"/>
        <d v="2011-07-05T20:32:06"/>
        <d v="2014-11-18T20:24:46"/>
        <d v="2015-03-30T16:07:45"/>
        <d v="2015-06-10T13:09:36"/>
        <d v="2015-03-15T13:00:33"/>
        <d v="2015-01-17T13:58:29"/>
        <d v="2015-10-14T07:57:11"/>
        <d v="2016-10-31T19:23:31"/>
        <d v="2016-01-27T14:15:27"/>
        <d v="2011-12-19T15:12:36"/>
        <d v="2012-02-02T09:39:25"/>
        <d v="2011-05-24T18:35:27"/>
        <d v="2013-12-26T13:07:42"/>
        <d v="2016-06-02T01:59:58"/>
        <d v="2014-08-13T12:26:53"/>
        <d v="2011-08-03T11:36:13"/>
        <d v="2011-10-02T08:02:15"/>
        <d v="2013-04-01T16:16:33"/>
        <d v="2017-02-27T10:49:11"/>
        <d v="2015-03-19T07:55:20"/>
        <d v="2013-10-16T22:39:33"/>
        <d v="2013-04-08T20:27:33"/>
        <d v="2012-10-11T11:57:49"/>
        <d v="2015-08-11T16:28:04"/>
        <d v="2013-02-22T17:54:52"/>
        <d v="2016-03-31T07:46:00"/>
        <d v="2015-03-18T14:45:05"/>
        <d v="2015-02-02T16:49:21"/>
        <d v="2014-08-24T16:08:55"/>
        <d v="2015-02-25T10:24:52"/>
        <d v="2014-04-29T14:09:08"/>
        <d v="2015-10-30T15:48:04"/>
        <d v="2015-04-03T14:58:47"/>
        <d v="2015-01-08T21:39:39"/>
        <d v="2016-02-03T17:57:26"/>
        <d v="2016-05-21T02:41:21"/>
        <d v="2015-12-03T07:47:00"/>
        <d v="2017-01-17T13:51:10"/>
        <d v="2016-08-15T15:10:47"/>
        <d v="2014-07-09T17:27:21"/>
        <d v="2015-11-03T12:00:28"/>
        <d v="2014-06-19T14:38:50"/>
        <d v="2016-03-08T03:34:06"/>
        <d v="2016-05-20T13:10:21"/>
        <d v="2014-05-06T08:39:33"/>
        <d v="2014-11-10T14:49:12"/>
        <d v="2016-03-17T14:17:35"/>
        <d v="2015-05-26T05:05:24"/>
        <d v="2014-08-28T17:01:02"/>
        <d v="2016-04-06T21:27:36"/>
        <d v="2014-06-02T09:29:12"/>
        <d v="2014-07-19T11:32:33"/>
        <d v="2015-04-30T14:11:12"/>
        <d v="2015-09-25T06:43:56"/>
        <d v="2015-02-27T14:01:36"/>
        <d v="2014-07-28T14:47:16"/>
        <d v="2016-11-14T23:09:35"/>
        <d v="2015-10-20T11:58:11"/>
        <d v="2015-02-22T06:53:12"/>
        <d v="2014-08-04T18:14:30"/>
        <d v="2014-06-04T13:37:14"/>
        <d v="2015-08-18T12:57:26"/>
        <d v="2016-03-13T08:57:37"/>
        <d v="2015-02-05T13:57:37"/>
        <d v="2014-05-29T08:05:24"/>
        <d v="2016-10-18T04:36:34"/>
        <d v="2015-05-22T07:41:22"/>
        <d v="2016-10-06T07:10:54"/>
        <d v="2016-03-01T12:17:36"/>
        <d v="2014-07-16T05:18:30"/>
        <d v="2016-05-16T11:01:30"/>
        <d v="2014-05-29T08:09:34"/>
        <d v="2016-03-31T11:48:07"/>
        <d v="2016-01-12T05:29:44"/>
        <d v="2014-11-28T15:08:45"/>
        <d v="2014-07-02T15:43:02"/>
        <d v="2016-07-05T14:57:09"/>
        <d v="2015-06-18T05:12:17"/>
        <d v="2015-03-02T12:00:26"/>
        <d v="2016-05-09T14:13:52"/>
        <d v="2016-03-16T08:21:19"/>
        <d v="2015-05-14T16:20:10"/>
        <d v="2015-03-24T13:00:55"/>
        <d v="2015-02-24T04:53:39"/>
        <d v="2014-11-01T06:39:47"/>
        <d v="2014-09-12T15:55:48"/>
        <d v="2015-07-22T00:14:17"/>
        <d v="2010-08-26T18:16:16"/>
        <d v="2016-02-26T03:46:56"/>
        <d v="2015-10-14T20:06:08"/>
        <d v="2011-09-09T13:41:01"/>
        <d v="2015-02-24T10:49:54"/>
        <d v="2016-03-31T11:36:17"/>
        <d v="2012-03-28T10:00:46"/>
        <d v="2011-11-28T22:04:19"/>
        <d v="2014-04-01T00:38:31"/>
        <d v="2016-10-21T13:25:46"/>
        <d v="2014-12-15T07:10:19"/>
        <d v="2016-04-08T16:40:12"/>
        <d v="2015-06-10T05:06:11"/>
        <d v="2016-03-18T15:27:59"/>
        <d v="2012-04-26T19:59:57"/>
        <d v="2014-09-20T02:00:34"/>
        <d v="2013-12-18T15:59:27"/>
        <d v="2013-08-08T17:07:34"/>
        <d v="2015-07-08T12:30:56"/>
        <d v="2014-07-07T15:45:38"/>
        <d v="2015-09-06T16:17:05"/>
        <d v="2014-07-06T14:54:35"/>
        <d v="2014-08-25T23:19:31"/>
        <d v="2012-06-07T13:51:29"/>
        <d v="2011-06-17T12:46:23"/>
        <d v="2015-02-04T16:49:34"/>
        <d v="2015-02-15T17:35:47"/>
        <d v="2015-06-16T12:19:19"/>
        <d v="2016-05-12T00:01:07"/>
        <d v="2015-08-05T13:00:10"/>
        <d v="2014-10-29T10:24:46"/>
        <d v="2014-12-22T14:53:30"/>
        <d v="2015-08-13T23:39:36"/>
        <d v="2011-09-02T12:52:37"/>
        <d v="2014-08-01T09:47:58"/>
        <d v="2014-04-07T15:35:30"/>
        <d v="2015-07-26T16:49:51"/>
        <d v="2011-09-02T01:08:37"/>
        <d v="2015-07-15T12:11:52"/>
        <d v="2016-04-22T04:26:05"/>
        <d v="2016-08-11T14:46:11"/>
        <d v="2014-05-01T13:06:51"/>
        <d v="2015-07-23T14:18:55"/>
        <d v="2014-05-27T23:14:15"/>
        <d v="2016-04-01T09:03:37"/>
        <d v="2013-03-27T17:17:40"/>
        <d v="2014-07-11T14:19:26"/>
        <d v="2014-12-04T15:39:12"/>
        <d v="2015-06-24T14:30:40"/>
        <d v="2015-03-12T16:37:23"/>
        <d v="2014-05-16T19:30:55"/>
        <d v="2016-05-15T12:35:15"/>
        <d v="2015-02-14T11:35:52"/>
        <d v="2015-01-24T05:55:03"/>
        <d v="2015-01-13T15:07:51"/>
        <d v="2015-06-12T06:50:06"/>
        <d v="2016-04-06T07:24:40"/>
        <d v="2016-01-21T14:07:47"/>
        <d v="2014-06-01T05:49:36"/>
        <d v="2011-05-23T18:31:06"/>
        <d v="2014-07-07T10:10:46"/>
        <d v="2012-05-29T14:16:11"/>
        <d v="2012-09-17T14:17:39"/>
        <d v="2012-02-06T20:43:55"/>
        <d v="2015-05-05T06:59:53"/>
        <d v="2012-11-13T16:17:32"/>
        <d v="2015-11-16T17:08:04"/>
        <d v="2015-11-13T09:01:52"/>
        <d v="2014-04-30T10:06:09"/>
        <d v="2015-08-03T09:57:51"/>
        <d v="2016-07-25T00:41:21"/>
        <d v="2016-03-30T12:44:25"/>
        <d v="2015-09-07T00:21:09"/>
        <d v="2014-09-05T01:00:45"/>
        <d v="2016-12-30T12:56:48"/>
        <d v="2011-06-12T01:08:19"/>
        <d v="2015-07-23T10:19:14"/>
        <d v="2014-08-11T14:09:34"/>
        <d v="2015-03-12T13:22:39"/>
        <d v="2014-07-14T16:53:34"/>
        <d v="2016-08-04T16:12:55"/>
        <d v="2012-10-04T01:21:24"/>
        <d v="2013-04-30T14:13:07"/>
        <d v="2013-10-08T14:58:03"/>
        <d v="2016-07-09T21:42:43"/>
        <d v="2015-01-12T17:33:28"/>
        <d v="2015-06-16T11:24:36"/>
        <d v="2014-06-18T09:35:24"/>
        <d v="2012-01-25T14:33:58"/>
        <d v="2016-11-01T10:34:10"/>
        <d v="2013-12-12T15:02:25"/>
        <d v="2014-12-09T10:31:36"/>
        <d v="2010-03-11T14:02:24"/>
        <d v="2014-05-20T19:37:59"/>
        <d v="2012-03-19T12:38:21"/>
        <d v="2011-04-24T22:33:21"/>
        <d v="2016-01-04T00:03:17"/>
        <d v="2015-08-20T08:57:29"/>
        <d v="2015-04-07T13:53:30"/>
        <d v="2015-07-06T02:43:27"/>
        <d v="2014-11-12T18:25:11"/>
        <d v="2014-06-12T08:54:06"/>
        <d v="2015-07-24T08:14:55"/>
        <d v="2017-01-19T10:39:08"/>
        <d v="2015-06-15T14:18:53"/>
        <d v="2014-04-08T10:25:55"/>
        <d v="2012-02-08T19:00:49"/>
        <d v="2016-11-28T16:00:33"/>
        <d v="2016-01-03T10:38:00"/>
        <d v="2011-11-22T10:12:15"/>
        <d v="2011-11-17T19:00:51"/>
        <d v="2009-10-16T16:02:00"/>
        <d v="2015-06-23T00:46:37"/>
        <d v="2015-03-26T11:28:21"/>
        <d v="2016-06-13T19:11:47"/>
        <d v="2016-09-13T12:00:27"/>
        <d v="2011-01-12T01:49:21"/>
        <d v="2014-10-05T11:33:42"/>
        <d v="2013-10-25T05:49:53"/>
        <d v="2015-08-17T12:19:55"/>
        <d v="2014-05-16T14:36:20"/>
        <d v="2016-07-02T07:03:34"/>
        <d v="2015-02-17T09:05:20"/>
        <d v="2011-07-22T18:18:33"/>
        <d v="2011-11-13T10:05:32"/>
        <d v="2010-11-20T13:34:51"/>
        <d v="2014-07-07T15:50:19"/>
        <d v="2015-06-08T01:09:36"/>
        <d v="2014-07-01T10:45:59"/>
        <d v="2014-05-21T11:53:10"/>
        <d v="2012-01-16T09:37:15"/>
        <d v="2016-07-08T04:20:56"/>
        <d v="2011-03-23T15:37:00"/>
        <d v="2012-07-16T21:07:25"/>
        <d v="2015-08-11T13:46:52"/>
        <d v="2015-04-08T14:47:29"/>
        <d v="2016-09-19T02:21:34"/>
        <d v="2015-09-05T05:23:04"/>
        <d v="2016-11-29T22:29:27"/>
        <d v="2015-03-05T15:19:17"/>
        <d v="2015-05-19T19:00:16"/>
        <d v="2014-09-15T08:26:56"/>
        <d v="2014-10-15T16:28:04"/>
        <d v="2013-11-11T10:14:43"/>
        <d v="2012-06-08T06:29:29"/>
        <d v="2015-04-22T11:03:29"/>
        <d v="2017-02-06T14:00:04"/>
        <d v="2017-02-03T22:50:08"/>
        <d v="2015-08-12T09:13:26"/>
        <d v="2017-01-17T22:56:06"/>
        <d v="2012-03-09T21:00:04"/>
        <d v="2014-06-30T09:04:27"/>
        <d v="2015-05-14T06:09:11"/>
        <d v="2014-04-23T14:01:47"/>
        <d v="2016-07-13T16:53:29"/>
        <d v="2013-11-13T17:08:56"/>
        <d v="2016-07-02T08:00:08"/>
        <d v="2011-12-06T16:47:01"/>
        <d v="2012-06-07T16:46:52"/>
        <d v="2011-08-08T11:12:51"/>
        <d v="2012-08-15T12:40:03"/>
        <d v="2015-04-07T08:01:04"/>
        <d v="2014-05-15T11:41:22"/>
        <d v="2013-09-06T19:21:58"/>
        <d v="2014-06-17T18:38:08"/>
        <d v="2016-05-07T00:37:01"/>
        <d v="2015-11-25T11:07:01"/>
        <d v="2016-12-07T23:38:02"/>
        <d v="2014-01-18T16:10:17"/>
        <d v="2010-10-27T00:20:03"/>
        <d v="2014-07-09T12:55:05"/>
        <d v="2016-05-22T19:05:57"/>
        <d v="2014-07-02T04:01:50"/>
        <d v="2015-07-20T11:03:40"/>
        <d v="2015-02-18T10:07:12"/>
        <d v="2016-06-20T06:02:11"/>
        <d v="2015-05-04T09:04:10"/>
        <d v="2010-12-23T20:40:38"/>
        <d v="2012-04-23T09:29:04"/>
        <d v="2012-08-22T13:38:14"/>
        <d v="2014-04-10T06:36:26"/>
        <d v="2015-10-26T08:49:11"/>
        <d v="2014-06-19T03:14:38"/>
        <d v="2013-11-19T22:13:24"/>
        <d v="2015-02-18T11:34:59"/>
        <d v="2013-06-28T10:31:29"/>
        <d v="2016-05-25T14:47:41"/>
        <d v="2014-06-16T03:29:25"/>
        <d v="2014-05-12T13:33:18"/>
        <d v="2014-08-11T14:45:08"/>
        <d v="2013-06-26T19:27:16"/>
        <d v="2014-05-30T15:31:24"/>
        <d v="2015-02-02T12:59:23"/>
        <d v="2016-12-29T06:01:58"/>
        <d v="2015-02-20T18:18:54"/>
        <d v="2016-01-29T14:22:56"/>
        <d v="2015-12-21T23:05:19"/>
        <d v="2015-02-11T21:05:08"/>
        <d v="2013-11-01T14:21:07"/>
        <d v="2010-01-16T16:04:52"/>
        <d v="2015-04-07T10:22:37"/>
        <d v="2015-10-22T12:38:33"/>
        <d v="2014-10-15T14:58:15"/>
        <d v="2016-05-25T19:07:47"/>
        <d v="2014-07-14T10:41:12"/>
        <d v="2015-03-25T11:22:07"/>
        <d v="2014-09-17T09:29:14"/>
        <d v="2012-07-23T12:32:14"/>
        <d v="2013-12-30T02:13:47"/>
        <d v="2013-11-29T13:56:26"/>
        <d v="2014-06-27T14:31:12"/>
        <d v="2012-06-14T11:26:56"/>
        <d v="2016-04-08T02:59:26"/>
        <d v="2014-06-10T06:38:27"/>
        <d v="2015-05-30T21:25:24"/>
        <d v="2015-02-23T20:03:29"/>
        <d v="2016-01-13T11:45:44"/>
        <d v="2011-08-08T10:58:52"/>
        <d v="2014-07-22T01:01:55"/>
        <d v="2014-07-31T17:06:36"/>
        <d v="2012-04-20T13:01:58"/>
        <d v="2015-06-06T12:30:00"/>
        <d v="2014-10-11T14:07:43"/>
        <d v="2016-01-31T10:54:32"/>
        <d v="2016-07-10T12:48:47"/>
        <d v="2011-11-23T12:35:09"/>
        <d v="2010-03-18T11:52:16"/>
        <d v="2012-08-01T18:32:04"/>
        <d v="2014-05-29T23:08:08"/>
        <d v="2013-08-16T15:11:25"/>
        <d v="2015-02-02T08:22:30"/>
        <d v="2015-06-08T15:33:00"/>
        <d v="2014-12-31T10:53:34"/>
        <d v="2015-02-06T11:08:25"/>
        <d v="2016-11-22T19:59:03"/>
        <d v="2014-03-21T10:01:54"/>
        <d v="2013-03-12T19:01:27"/>
        <d v="2014-11-19T08:19:04"/>
        <d v="2011-05-03T17:21:54"/>
        <d v="2015-07-16T10:12:01"/>
        <d v="2014-12-20T13:47:03"/>
        <d v="2016-06-15T13:34:32"/>
        <d v="2014-07-31T12:30:45"/>
        <d v="2017-02-07T20:54:44"/>
        <d v="2015-02-28T23:16:54"/>
        <d v="2015-08-14T09:54:20"/>
        <d v="2013-09-26T11:39:50"/>
        <d v="2014-07-30T22:48:13"/>
        <d v="2016-02-26T07:01:20"/>
        <d v="2012-03-04T18:55:30"/>
        <d v="2013-12-09T15:54:14"/>
        <d v="2012-06-21T19:40:02"/>
        <d v="2015-07-20T11:15:12"/>
        <d v="2015-05-13T03:29:57"/>
        <d v="2014-07-09T11:37:20"/>
        <d v="2016-05-15T11:42:46"/>
        <d v="2011-09-26T13:16:39"/>
        <d v="2016-05-30T18:14:56"/>
        <d v="2014-06-10T17:01:40"/>
        <d v="2014-01-25T10:25:07"/>
        <d v="2014-07-21T00:21:27"/>
        <d v="2014-08-27T16:43:04"/>
        <d v="2014-09-19T19:44:16"/>
        <d v="2011-09-20T14:54:10"/>
        <d v="2014-10-06T11:48:44"/>
        <d v="2014-08-29T12:19:33"/>
        <d v="2015-06-29T09:01:48"/>
        <d v="2012-02-07T15:10:26"/>
        <d v="2014-11-18T13:22:37"/>
        <d v="2016-01-11T15:14:13"/>
        <d v="2016-08-29T21:35:41"/>
        <d v="2011-07-26T02:10:54"/>
        <d v="2015-06-05T07:59:35"/>
        <d v="2014-03-20T15:04:35"/>
        <d v="2012-10-10T12:12:15"/>
        <d v="2015-06-12T06:47:45"/>
        <d v="2016-05-22T07:59:50"/>
        <d v="2015-02-27T01:06:50"/>
        <d v="2015-09-20T11:55:22"/>
        <d v="2011-03-24T17:02:18"/>
        <d v="2014-11-07T01:04:34"/>
        <d v="2014-12-16T15:54:55"/>
        <d v="2015-08-23T16:59:28"/>
        <d v="2014-04-16T14:17:25"/>
        <d v="2016-06-25T14:41:37"/>
        <d v="2016-07-16T14:09:42"/>
        <d v="2011-07-27T13:32:47"/>
        <d v="2013-06-24T08:02:38"/>
        <d v="2013-10-14T10:24:19"/>
        <d v="2012-04-27T16:52:24"/>
        <d v="2016-08-20T07:50:28"/>
        <d v="2014-07-26T10:00:57"/>
        <d v="2013-04-15T06:22:43"/>
        <d v="2015-07-07T09:31:47"/>
        <d v="2014-04-24T06:22:50"/>
        <d v="2016-09-05T09:00:37"/>
        <d v="2015-07-08T11:22:26"/>
        <d v="2014-11-20T06:08:53"/>
        <d v="2012-09-24T19:26:57"/>
        <d v="2015-03-26T13:59:22"/>
        <d v="2016-02-11T16:36:54"/>
        <d v="2013-04-19T08:31:17"/>
        <d v="2016-09-23T14:50:40"/>
        <d v="2014-05-30T01:55:39"/>
        <d v="2015-09-23T11:26:46"/>
        <d v="2014-10-06T10:04:58"/>
        <d v="2015-06-29T07:44:57"/>
        <d v="2010-09-08T14:04:28"/>
        <d v="2014-04-01T11:00:12"/>
        <d v="2014-08-28T19:27:51"/>
        <d v="2016-03-31T02:02:51"/>
        <d v="2015-08-07T03:27:53"/>
        <d v="2015-07-01T14:32:28"/>
        <d v="2014-10-14T11:42:25"/>
        <d v="2016-11-23T14:25:13"/>
        <d v="2015-02-20T00:39:10"/>
        <d v="2014-10-31T12:04:22"/>
        <d v="2014-10-15T22:05:31"/>
        <d v="2016-01-12T10:29:03"/>
        <d v="2014-04-25T07:32:38"/>
        <d v="2014-10-13T15:45:38"/>
        <d v="2015-04-17T17:18:14"/>
        <d v="2015-10-09T09:51:41"/>
        <d v="2015-11-10T10:51:01"/>
        <d v="2015-04-25T13:44:22"/>
        <d v="2014-11-27T18:03:06"/>
        <d v="2015-06-17T12:11:00"/>
        <d v="2015-05-28T12:22:38"/>
        <d v="2013-04-23T18:30:37"/>
        <d v="2013-09-29T12:01:31"/>
        <d v="2015-11-29T13:01:13"/>
        <d v="2014-09-22T14:26:42"/>
        <d v="2017-02-03T07:48:00"/>
        <d v="2014-08-17T16:10:38"/>
        <d v="2015-02-05T09:18:45"/>
        <d v="2016-12-27T12:08:20"/>
        <d v="2015-10-15T10:49:31"/>
        <d v="2014-07-09T08:23:42"/>
        <d v="2015-11-14T09:41:24"/>
        <d v="2015-07-14T02:46:49"/>
        <d v="2016-02-07T09:18:05"/>
        <d v="2015-02-08T22:26:23"/>
        <d v="2013-05-07T09:33:26"/>
        <d v="2014-05-12T07:44:03"/>
        <d v="2015-03-10T09:51:24"/>
        <d v="2016-06-21T06:38:03"/>
        <d v="2016-02-23T08:27:36"/>
        <d v="2012-11-13T16:58:23"/>
        <d v="2016-07-23T21:07:17"/>
        <d v="2014-04-18T05:18:58"/>
        <d v="2015-11-15T11:01:24"/>
        <d v="2016-07-02T10:22:03"/>
        <d v="2016-05-13T07:25:38"/>
        <d v="2015-04-24T07:21:07"/>
        <d v="2011-04-12T18:20:49"/>
        <d v="2016-03-22T05:55:25"/>
        <d v="2014-06-25T12:35:45"/>
        <d v="2015-07-18T10:19:38"/>
        <d v="2015-11-24T15:35:43"/>
        <d v="2016-03-29T21:48:24"/>
        <d v="2016-06-15T08:34:06"/>
        <d v="2014-08-12T08:01:08"/>
        <d v="2015-05-01T08:45:27"/>
        <d v="2014-02-10T08:00:06"/>
        <d v="2011-04-02T17:34:47"/>
        <d v="2012-10-23T14:30:32"/>
        <d v="2015-02-07T08:46:29"/>
        <d v="2016-12-07T07:05:05"/>
        <d v="2014-02-04T21:35:19"/>
        <d v="2016-04-06T13:49:42"/>
        <d v="2016-06-29T10:50:43"/>
        <d v="2016-08-09T15:35:59"/>
        <d v="2015-04-26T06:44:58"/>
        <d v="2015-12-05T17:57:11"/>
        <d v="2016-04-05T05:47:40"/>
        <d v="2015-02-01T17:53:39"/>
        <d v="2013-06-25T19:30:35"/>
        <d v="2013-01-25T15:04:32"/>
        <d v="2014-01-22T19:08:24"/>
        <d v="2016-06-14T13:25:40"/>
        <d v="2010-05-15T16:19:59"/>
        <d v="2017-02-09T19:58:35"/>
        <d v="2012-04-05T11:25:43"/>
        <d v="2015-10-17T04:18:41"/>
        <d v="2016-02-17T08:03:10"/>
        <d v="2014-05-19T07:09:12"/>
        <d v="2014-12-08T12:46:10"/>
        <d v="2016-05-25T11:13:34"/>
        <d v="2011-10-31T22:45:36"/>
        <d v="2011-10-28T21:35:39"/>
        <d v="2014-06-08T16:34:00"/>
        <d v="2016-03-15T22:39:48"/>
        <d v="2014-05-28T22:00:45"/>
        <d v="2016-10-04T04:43:06"/>
        <d v="2015-05-01T12:32:51"/>
        <d v="2015-06-02T09:39:37"/>
        <d v="2016-02-15T13:16:33"/>
        <d v="2014-06-04T17:32:49"/>
        <d v="2012-03-29T00:10:24"/>
        <d v="2012-02-22T00:03:05"/>
        <d v="2015-07-10T11:59:38"/>
        <d v="2015-02-03T11:17:27"/>
        <d v="2016-05-05T16:57:33"/>
        <d v="2015-04-07T11:41:55"/>
        <d v="2013-06-17T11:47:24"/>
        <d v="2014-10-09T03:00:46"/>
        <d v="2013-04-26T12:11:10"/>
        <d v="2016-07-19T22:01:09"/>
        <d v="2015-09-14T20:19:22"/>
        <d v="2013-09-11T19:31:05"/>
        <d v="2017-02-22T00:00:23"/>
        <d v="2014-05-27T09:48:51"/>
        <d v="2016-08-27T04:37:09"/>
        <d v="2016-11-14T11:34:40"/>
        <d v="2014-07-25T13:25:12"/>
        <d v="2015-02-17T12:45:23"/>
        <d v="2013-09-25T17:00:10"/>
        <d v="2014-06-12T07:46:58"/>
        <d v="2014-10-20T11:52:52"/>
        <d v="2016-11-01T10:39:42"/>
        <d v="2015-10-20T11:57:13"/>
        <d v="2014-09-02T08:48:56"/>
        <d v="2016-04-05T07:01:47"/>
        <d v="2014-10-20T01:27:59"/>
        <d v="2015-03-18T15:41:10"/>
        <d v="2015-07-22T08:05:16"/>
        <d v="2012-04-27T17:54:23"/>
        <d v="2015-04-27T10:13:06"/>
        <d v="2014-08-27T15:04:52"/>
        <d v="2015-01-12T13:12:18"/>
        <d v="2015-04-27T12:09:58"/>
        <d v="2015-07-15T09:01:12"/>
        <d v="2013-11-13T11:42:41"/>
        <d v="2014-05-18T22:38:49"/>
        <d v="2014-11-21T01:34:22"/>
        <d v="2016-05-17T14:38:41"/>
        <d v="2014-01-07T09:04:22"/>
        <d v="2014-09-22T18:49:07"/>
        <d v="2013-04-07T09:33:14"/>
        <d v="2015-09-01T09:21:50"/>
        <d v="2012-04-23T19:47:35"/>
        <d v="2015-06-18T17:16:59"/>
        <d v="2014-05-26T11:27:18"/>
        <d v="2010-12-30T14:08:34"/>
        <d v="2015-04-09T07:21:50"/>
        <d v="2016-06-01T02:20:51"/>
        <d v="2012-05-21T22:03:13"/>
        <d v="2011-09-07T17:57:59"/>
        <d v="2017-01-05T14:05:30"/>
        <d v="2014-03-03T15:38:37"/>
        <d v="2011-11-14T00:34:48"/>
        <d v="2012-01-19T05:21:47"/>
        <d v="2012-02-21T14:40:39"/>
        <d v="2015-02-09T18:45:52"/>
        <d v="2015-11-04T13:01:26"/>
        <d v="2015-05-04T13:46:40"/>
        <d v="2013-03-22T07:51:18"/>
        <d v="2014-05-23T11:48:03"/>
        <d v="2016-08-30T16:03:05"/>
        <d v="2016-11-07T02:26:16"/>
        <d v="2011-08-30T10:12:01"/>
        <d v="2015-04-30T14:21:43"/>
        <d v="2015-05-31T10:43:23"/>
        <d v="2015-11-04T18:36:37"/>
        <d v="2016-06-23T21:00:17"/>
        <d v="2014-06-02T07:01:54"/>
        <d v="2014-11-12T14:35:13"/>
        <d v="2014-08-01T11:31:31"/>
        <d v="2014-07-07T08:31:17"/>
        <d v="2014-08-04T07:09:16"/>
        <d v="2016-11-01T13:58:45"/>
        <d v="2015-07-08T20:18:28"/>
        <d v="2015-06-30T07:20:52"/>
        <d v="2016-01-26T10:57:16"/>
        <d v="2011-08-08T22:54:18"/>
        <d v="2011-04-29T20:04:48"/>
        <d v="2015-09-17T18:32:52"/>
        <d v="2013-08-23T04:14:17"/>
        <d v="2016-02-14T04:38:23"/>
        <d v="2016-04-05T08:19:05"/>
        <d v="2015-01-14T10:14:44"/>
        <d v="2015-10-01T16:43:08"/>
        <d v="2015-08-09T06:20:00"/>
        <d v="2013-09-30T18:04:50"/>
        <d v="2014-01-06T14:48:53"/>
        <d v="2012-07-16T19:16:25"/>
        <d v="2017-02-09T11:36:33"/>
        <d v="2017-01-21T10:33:50"/>
        <d v="2012-12-06T11:58:41"/>
        <d v="2015-01-22T16:05:25"/>
        <d v="2014-05-01T16:27:25"/>
        <d v="2015-07-26T09:05:12"/>
        <d v="2013-12-20T14:00:30"/>
        <d v="2014-10-31T12:59:05"/>
        <d v="2013-03-22T13:48:43"/>
        <d v="2009-11-05T12:02:20"/>
        <d v="2011-08-28T18:18:17"/>
        <d v="2015-05-19T05:04:01"/>
        <d v="2011-07-08T14:12:50"/>
        <d v="2015-03-10T16:58:54"/>
        <d v="2013-10-10T12:44:06"/>
        <d v="2014-07-08T06:21:47"/>
        <d v="2016-11-15T18:59:40"/>
        <d v="2010-07-20T12:38:04"/>
        <d v="2016-03-09T13:52:01"/>
        <d v="2016-02-09T12:37:33"/>
        <d v="2014-01-29T08:33:19"/>
        <d v="2016-02-25T11:39:00"/>
        <d v="2016-12-16T11:16:53"/>
        <d v="2014-03-18T11:13:42"/>
        <d v="2014-03-19T19:01:58"/>
        <d v="2011-04-03T10:10:25"/>
        <d v="2013-06-18T09:26:42"/>
        <d v="2016-05-14T13:14:00"/>
        <d v="2016-03-01T10:51:11"/>
        <d v="2011-03-30T16:36:25"/>
        <d v="2010-01-14T07:00:49"/>
        <d v="2015-02-24T18:51:19"/>
        <d v="2012-11-12T18:25:00"/>
        <d v="2015-11-12T20:26:32"/>
        <d v="2014-10-09T00:43:10"/>
        <d v="2014-05-21T11:06:34"/>
        <d v="2014-07-08T09:30:42"/>
        <d v="2016-10-22T04:50:30"/>
        <d v="2009-09-23T11:24:10"/>
        <d v="2015-11-25T18:18:54"/>
        <d v="2009-09-14T00:05:30"/>
        <d v="2011-11-20T23:16:32"/>
        <d v="2014-04-06T18:06:29"/>
        <d v="2015-02-08T08:32:02"/>
        <d v="2015-04-15T15:28:43"/>
        <d v="2011-10-04T22:23:43"/>
        <d v="2015-11-15T17:09:34"/>
        <d v="2015-09-30T08:00:12"/>
        <d v="2016-03-01T04:19:33"/>
        <d v="2012-10-12T11:10:21"/>
        <d v="2015-04-06T16:16:07"/>
        <d v="2012-03-29T19:13:43"/>
        <d v="2014-05-07T17:17:44"/>
        <d v="2012-02-08T19:56:15"/>
        <d v="2014-05-21T06:37:21"/>
        <d v="2014-08-21T06:37:02"/>
        <d v="2015-05-11T08:24:18"/>
        <d v="2013-09-09T08:13:03"/>
        <d v="2014-05-05T04:43:09"/>
        <d v="2016-06-28T09:58:38"/>
        <d v="2014-12-17T17:58:02"/>
        <d v="2013-04-06T13:12:16"/>
        <d v="2016-11-14T22:30:33"/>
        <d v="2016-05-01T16:08:57"/>
        <d v="2009-07-13T10:54:07"/>
        <d v="2015-10-25T10:50:11"/>
        <d v="2014-10-25T16:52:58"/>
        <d v="2011-08-08T10:35:39"/>
        <d v="2012-06-07T11:46:51"/>
        <d v="2015-03-31T23:46:37"/>
        <d v="2015-07-15T09:59:25"/>
        <d v="2015-06-23T21:51:29"/>
        <d v="2016-09-09T12:25:10"/>
        <d v="2015-06-10T17:50:06"/>
        <d v="2016-11-22T08:59:12"/>
        <d v="2015-09-01T10:44:46"/>
        <d v="2015-12-02T22:20:07"/>
        <d v="2011-07-14T19:39:46"/>
        <d v="2015-05-24T10:14:40"/>
        <d v="2015-08-06T08:56:47"/>
        <d v="2010-05-24T06:56:43"/>
        <d v="2014-11-25T22:47:39"/>
        <d v="2011-12-27T11:43:00"/>
        <d v="2016-10-02T20:13:39"/>
        <d v="2016-03-29T10:20:32"/>
        <d v="2015-09-23T13:27:50"/>
        <d v="2015-05-26T12:07:39"/>
        <d v="2016-01-05T20:45:35"/>
        <d v="2015-05-04T13:41:08"/>
        <d v="2013-12-03T20:24:21"/>
        <d v="2016-07-06T22:32:47"/>
        <d v="2010-10-07T13:34:30"/>
        <d v="2012-05-10T03:49:37"/>
        <d v="2010-05-12T00:54:15"/>
        <d v="2012-06-25T10:45:17"/>
        <d v="2010-06-27T23:28:14"/>
        <d v="2016-01-10T11:51:38"/>
        <d v="2014-12-24T06:11:23"/>
        <d v="2015-05-15T06:36:49"/>
        <d v="2016-04-02T15:26:38"/>
        <d v="2012-03-09T16:45:08"/>
        <d v="2013-10-03T04:57:14"/>
        <d v="2014-10-22T19:41:30"/>
        <d v="2014-08-19T14:46:16"/>
        <d v="2015-05-21T11:55:14"/>
        <d v="2016-06-24T12:34:50"/>
        <d v="2012-04-24T12:46:08"/>
        <d v="2017-01-06T08:23:31"/>
        <d v="2015-10-15T04:27:10"/>
        <d v="2016-12-20T09:57:51"/>
        <d v="2016-10-13T13:19:55"/>
        <d v="2016-02-05T10:51:23"/>
        <d v="2011-05-27T13:45:12"/>
        <d v="2012-08-01T19:21:02"/>
        <d v="2013-01-14T10:29:28"/>
        <d v="2009-11-10T10:48:32"/>
        <d v="2014-11-03T09:28:26"/>
        <d v="2015-08-06T11:31:15"/>
        <d v="2016-03-28T21:03:08"/>
        <d v="2016-11-30T16:50:33"/>
        <d v="2014-10-01T01:52:50"/>
        <d v="2014-12-16T13:39:40"/>
        <d v="2013-06-18T14:01:43"/>
        <d v="2013-01-27T09:42:15"/>
        <d v="2014-02-24T14:10:33"/>
        <d v="2012-06-19T15:03:31"/>
        <d v="2015-01-20T21:57:17"/>
        <d v="2014-09-15T06:52:02"/>
        <d v="2017-01-24T09:05:11"/>
        <d v="2014-02-12T13:20:30"/>
        <d v="2015-02-02T16:31:01"/>
        <d v="2016-12-16T22:46:23"/>
        <d v="2014-12-09T15:17:41"/>
        <d v="2014-06-18T20:57:08"/>
        <d v="2016-09-20T14:11:55"/>
        <d v="2011-06-24T01:27:21"/>
        <d v="2015-09-20T18:13:17"/>
        <d v="2015-01-14T16:35:54"/>
        <d v="2011-07-11T20:45:37"/>
        <d v="2015-01-12T16:31:43"/>
        <d v="2014-03-12T08:15:46"/>
        <d v="2016-11-19T20:38:40"/>
        <d v="2015-10-02T13:01:01"/>
        <d v="2016-03-01T14:08:44"/>
        <d v="2015-05-26T19:40:14"/>
        <d v="2015-05-06T14:45:49"/>
        <d v="2015-11-30T17:08:02"/>
        <d v="2011-05-31T09:19:23"/>
        <d v="2016-07-04T10:07:36"/>
        <d v="2015-10-14T05:12:07"/>
        <d v="2016-03-02T06:00:06"/>
        <d v="2015-05-07T18:52:05"/>
        <d v="2012-11-09T17:47:37"/>
        <d v="2010-06-06T13:09:14"/>
        <d v="2014-06-10T03:07:49"/>
        <d v="2016-12-29T16:35:30"/>
        <d v="2011-07-07T14:05:57"/>
        <d v="2011-01-24T10:40:10"/>
        <d v="2013-05-07T07:34:51"/>
        <d v="2015-01-13T17:13:07"/>
        <d v="2015-07-09T12:02:25"/>
        <d v="2015-04-08T21:51:14"/>
        <d v="2014-04-24T08:14:19"/>
        <d v="2016-03-23T07:55:11"/>
        <d v="2016-09-30T09:25:38"/>
        <d v="2015-05-28T09:22:48"/>
        <d v="2014-10-11T16:07:10"/>
        <d v="2015-04-06T09:24:35"/>
        <d v="2013-12-06T09:38:09"/>
        <d v="2017-01-02T15:50:36"/>
        <d v="2014-07-21T14:24:03"/>
        <d v="2015-06-12T04:25:12"/>
        <d v="2014-07-31T06:59:53"/>
        <d v="2015-09-30T20:08:13"/>
        <d v="2014-06-17T08:59:06"/>
        <d v="2016-02-22T17:27:29"/>
        <d v="2013-10-03T14:49:27"/>
        <d v="2016-07-25T04:51:56"/>
        <d v="2014-10-22T08:01:41"/>
        <d v="2017-01-26T14:18:25"/>
        <d v="2010-04-06T11:52:59"/>
        <d v="2014-08-21T00:59:23"/>
        <d v="2016-08-03T06:34:20"/>
        <d v="2014-06-18T10:04:11"/>
        <d v="2016-04-04T22:02:40"/>
        <d v="2015-07-29T10:41:46"/>
        <d v="2015-06-15T15:50:44"/>
        <d v="2014-06-10T04:09:11"/>
        <d v="2013-12-23T15:39:59"/>
        <d v="2016-08-30T09:45:21"/>
        <d v="2014-10-15T14:22:25"/>
        <d v="2015-09-03T08:21:26"/>
        <d v="2015-05-17T16:58:15"/>
        <d v="2014-10-14T16:37:28"/>
        <d v="2012-07-31T07:29:07"/>
        <d v="2016-09-01T12:15:45"/>
        <d v="2016-05-08T18:57:04"/>
        <d v="2011-02-11T13:07:25"/>
        <d v="2015-07-08T13:31:29"/>
        <d v="2011-06-11T21:14:42"/>
        <d v="2012-11-01T13:04:34"/>
        <d v="2017-01-10T19:22:14"/>
        <d v="2015-03-02T15:17:48"/>
        <d v="2015-07-10T18:41:20"/>
        <d v="2017-01-23T07:25:52"/>
        <d v="2016-02-19T16:03:58"/>
        <d v="2015-01-07T09:04:31"/>
        <d v="2014-08-18T07:00:56"/>
        <d v="2014-11-07T14:37:46"/>
        <d v="2010-06-01T12:07:59"/>
        <d v="2015-06-28T23:01:44"/>
        <d v="2015-10-14T07:20:45"/>
        <d v="2015-08-18T08:20:40"/>
        <d v="2014-06-03T19:44:10"/>
        <d v="2011-06-08T22:43:45"/>
        <d v="2017-02-03T13:26:21"/>
        <d v="2016-05-05T04:25:18"/>
        <d v="2015-06-05T11:00:17"/>
        <d v="2016-03-19T13:43:05"/>
        <d v="2015-09-28T11:33:36"/>
        <d v="2015-11-23T07:13:53"/>
        <d v="2015-09-09T03:24:18"/>
        <d v="2015-03-05T13:53:49"/>
        <d v="2013-01-25T13:02:26"/>
        <d v="2016-05-17T07:57:14"/>
        <d v="2017-01-25T05:58:28"/>
        <d v="2012-04-05T13:15:33"/>
        <d v="2012-06-18T15:53:18"/>
        <d v="2012-06-22T07:33:26"/>
        <d v="2015-05-14T18:20:55"/>
        <d v="2013-02-02T17:42:17"/>
        <d v="2016-04-14T19:22:19"/>
        <d v="2010-12-14T02:51:37"/>
        <d v="2015-08-17T11:56:11"/>
        <d v="2011-10-17T09:11:48"/>
        <d v="2014-06-24T02:49:38"/>
        <d v="2014-09-12T15:06:38"/>
        <d v="2016-04-19T09:02:42"/>
        <d v="2011-02-14T06:38:02"/>
        <d v="2014-10-31T08:29:54"/>
        <d v="2015-04-29T14:43:15"/>
        <d v="2012-02-08T22:02:09"/>
        <d v="2014-05-07T13:20:15"/>
        <d v="2015-07-22T11:55:13"/>
        <d v="2015-11-10T08:14:56"/>
        <d v="2016-11-13T15:01:07"/>
        <d v="2016-05-02T22:01:31"/>
        <d v="2015-06-02T05:17:04"/>
        <d v="2014-10-03T12:18:29"/>
        <d v="2012-01-03T13:26:13"/>
        <d v="2014-10-02T16:01:43"/>
        <d v="2012-06-12T19:13:02"/>
        <d v="2013-07-28T04:46:58"/>
        <d v="2012-12-26T23:09:34"/>
        <d v="2016-02-16T12:25:49"/>
        <d v="2015-04-07T12:12:22"/>
        <d v="2016-11-28T23:08:45"/>
        <d v="2014-06-06T04:08:09"/>
        <d v="2015-10-02T10:04:28"/>
        <d v="2014-06-01T17:50:31"/>
        <d v="2016-11-14T15:01:18"/>
        <d v="2012-09-21T21:42:01"/>
        <d v="2014-12-09T12:33:38"/>
        <d v="2015-08-01T14:01:43"/>
        <d v="2013-11-04T20:00:56"/>
        <d v="2015-10-07T10:43:36"/>
        <d v="2012-03-19T10:44:36"/>
        <d v="2015-05-25T07:10:24"/>
        <d v="2015-01-14T17:58:02"/>
        <d v="2012-08-13T22:13:00"/>
        <d v="2012-04-27T09:43:13"/>
        <d v="2011-05-28T12:54:48"/>
        <d v="2012-04-18T15:15:04"/>
        <d v="2015-06-06T21:31:22"/>
        <d v="2015-11-16T12:20:10"/>
        <d v="2013-10-24T17:57:40"/>
        <d v="2016-08-29T13:14:02"/>
        <d v="2014-10-01T20:24:25"/>
        <d v="2016-04-25T11:23:40"/>
        <d v="2016-05-18T06:59:50"/>
        <d v="2016-04-29T21:12:47"/>
        <d v="2016-08-25T01:35:13"/>
        <d v="2015-06-22T13:00:21"/>
        <d v="2016-05-05T17:49:38"/>
        <d v="2014-07-15T13:42:34"/>
        <d v="2012-03-28T17:51:28"/>
        <d v="2015-02-09T00:32:54"/>
        <d v="2016-06-24T05:28:48"/>
        <d v="2015-06-27T23:32:39"/>
        <d v="2014-10-20T13:40:07"/>
        <d v="2013-03-21T11:00:11"/>
        <d v="2014-08-07T02:31:46"/>
        <d v="2015-01-12T09:23:40"/>
        <d v="2014-05-13T11:28:10"/>
        <d v="2014-02-03T20:02:19"/>
        <d v="2013-11-14T19:58:05"/>
        <d v="2011-04-04T21:53:57"/>
        <d v="2014-08-05T11:09:42"/>
        <d v="2014-10-22T11:03:13"/>
        <d v="2015-04-09T03:35:15"/>
        <d v="2015-06-15T18:50:12"/>
        <d v="2014-11-14T12:09:51"/>
        <d v="2011-06-03T05:57:46"/>
        <d v="2016-06-08T17:29:55"/>
        <d v="2017-01-11T00:16:58"/>
        <d v="2015-06-02T08:11:08"/>
        <d v="2016-02-02T15:20:12"/>
        <d v="2013-02-20T06:37:05"/>
        <d v="2014-10-21T00:59:58"/>
        <d v="2014-03-18T09:11:18"/>
        <d v="2015-12-01T22:07:46"/>
        <d v="2015-07-01T21:00:54"/>
        <d v="2016-08-24T02:20:01"/>
        <d v="2016-04-13T07:40:48"/>
        <d v="2016-12-01T12:20:54"/>
        <d v="2015-01-29T06:24:20"/>
        <d v="2017-02-22T07:33:54"/>
        <d v="2015-01-01T18:31:47"/>
        <d v="2016-02-20T11:59:28"/>
        <d v="2014-10-30T21:25:15"/>
        <d v="2014-05-16T09:16:04"/>
        <d v="2014-12-17T08:03:06"/>
        <d v="2016-04-19T05:10:48"/>
        <d v="2016-07-20T09:01:43"/>
        <d v="2012-03-22T15:49:20"/>
        <d v="2015-03-30T12:14:28"/>
        <d v="2016-03-23T10:00:09"/>
        <d v="2014-09-01T19:21:43"/>
        <d v="2014-04-29T21:21:04"/>
        <d v="2015-01-12T13:58:45"/>
        <d v="2016-10-12T18:07:27"/>
        <d v="2015-05-14T10:25:14"/>
        <d v="2012-08-30T10:59:59"/>
        <d v="2011-04-04T20:13:53"/>
        <d v="2014-05-26T10:59:06"/>
        <d v="2015-09-20T21:03:53"/>
        <d v="2015-02-04T03:13:47"/>
        <d v="2014-04-02T13:59:42"/>
        <d v="2012-10-10T18:46:06"/>
        <d v="2014-05-14T16:22:51"/>
        <d v="2012-10-25T18:14:41"/>
        <d v="2013-01-16T08:21:49"/>
        <d v="2015-04-21T15:21:06"/>
        <d v="2016-01-12T13:10:22"/>
        <d v="2016-05-24T10:00:25"/>
        <d v="2016-05-09T18:59:50"/>
        <d v="2016-02-18T04:13:25"/>
        <d v="2012-11-26T14:04:12"/>
        <d v="2014-11-11T14:25:15"/>
        <d v="2013-03-11T09:54:31"/>
        <d v="2014-06-30T16:41:41"/>
        <d v="2015-03-23T08:45:31"/>
        <d v="2016-04-25T12:06:31"/>
        <d v="2014-10-19T10:23:26"/>
        <d v="2017-02-14T13:49:01"/>
        <d v="2015-10-20T13:00:19"/>
        <d v="2016-03-16T13:45:12"/>
        <d v="2016-09-06T05:11:32"/>
        <d v="2014-02-26T13:36:40"/>
        <d v="2016-05-02T11:12:49"/>
        <d v="2016-05-21T11:48:24"/>
        <d v="2013-12-02T13:03:58"/>
        <d v="2011-10-16T22:48:41"/>
        <d v="2013-12-11T17:57:34"/>
        <d v="2016-12-06T15:02:50"/>
        <d v="2013-04-04T07:26:49"/>
        <d v="2015-05-11T13:27:24"/>
        <d v="2015-08-13T13:41:03"/>
        <d v="2016-04-06T08:35:58"/>
        <d v="2016-02-17T18:44:54"/>
        <d v="2015-03-30T14:38:26"/>
        <d v="2013-04-17T20:18:30"/>
        <d v="2014-03-11T05:07:28"/>
        <d v="2015-06-07T11:30:33"/>
        <d v="2014-05-20T01:26:27"/>
        <d v="2013-08-05T13:04:29"/>
        <d v="2015-05-19T04:41:07"/>
        <d v="2016-02-19T08:29:20"/>
        <d v="2013-07-09T16:25:31"/>
        <d v="2015-11-15T07:29:36"/>
        <d v="2015-03-24T13:16:46"/>
        <d v="2017-02-17T13:34:01"/>
        <d v="2014-08-27T09:03:09"/>
        <d v="2013-02-08T13:35:24"/>
        <d v="2015-03-01T19:16:51"/>
        <d v="2015-08-03T15:58:50"/>
        <d v="2014-07-09T12:53:24"/>
        <d v="2016-06-03T06:54:44"/>
        <d v="2015-10-26T10:08:38"/>
        <d v="2016-01-18T11:26:38"/>
        <d v="2011-11-02T20:39:56"/>
        <d v="2012-09-08T14:55:31"/>
        <d v="2016-06-01T23:58:09"/>
        <d v="2015-06-29T13:35:49"/>
        <d v="2013-01-02T22:28:00"/>
        <d v="2016-07-25T10:44:30"/>
        <d v="2015-09-22T17:13:41"/>
        <d v="2012-09-22T19:26:00"/>
        <d v="2015-07-21T14:02:56"/>
        <d v="2016-04-01T11:55:58"/>
        <d v="2015-05-18T06:20:11"/>
        <d v="2015-08-25T14:38:02"/>
        <d v="2015-04-15T12:01:48"/>
        <d v="2010-12-19T15:17:07"/>
        <d v="2015-02-25T23:05:59"/>
        <d v="2014-03-21T07:10:45"/>
        <d v="2016-01-11T07:56:54"/>
        <d v="2014-08-14T15:11:25"/>
        <d v="2016-08-01T08:45:43"/>
        <d v="2014-10-20T11:00:47"/>
        <d v="2016-06-05T14:58:54"/>
        <d v="2016-09-06T16:27:24"/>
        <d v="2014-11-16T20:51:29"/>
        <d v="2015-10-13T08:50:43"/>
        <d v="2016-07-12T16:23:27"/>
        <d v="2015-09-17T01:00:10"/>
        <d v="2014-09-15T22:02:06"/>
        <d v="2015-02-14T14:00:37"/>
        <d v="2015-09-09T12:20:28"/>
        <d v="2012-12-03T14:59:44"/>
        <d v="2011-06-02T09:34:15"/>
        <d v="2015-07-28T06:07:53"/>
        <d v="2016-04-06T01:17:21"/>
        <d v="2015-02-18T18:35:10"/>
        <d v="2015-01-16T14:19:12"/>
        <d v="2015-03-19T19:41:39"/>
        <d v="2015-11-21T14:06:57"/>
        <d v="2013-04-10T19:22:24"/>
        <d v="2014-09-11T12:48:19"/>
        <d v="2014-03-28T11:06:22"/>
        <d v="2014-08-15T13:10:22"/>
        <d v="2014-05-27T12:16:21"/>
        <d v="2016-07-08T12:08:10"/>
        <d v="2011-12-16T07:14:29"/>
        <d v="2014-05-21T14:37:52"/>
        <d v="2016-05-05T14:55:18"/>
        <d v="2015-07-08T09:36:58"/>
        <d v="2014-07-13T04:48:23"/>
        <d v="2014-09-19T00:46:07"/>
        <d v="2016-11-08T08:48:26"/>
        <d v="2015-06-26T20:35:53"/>
        <d v="2013-09-18T15:38:08"/>
        <d v="2014-11-10T17:11:07"/>
        <d v="2015-04-23T15:23:39"/>
        <d v="2016-09-14T01:22:31"/>
        <d v="2016-03-04T10:32:01"/>
        <d v="2017-02-14T08:24:46"/>
        <d v="2013-09-09T11:00:52"/>
        <d v="2015-12-21T14:50:48"/>
        <d v="2016-02-01T13:21:27"/>
        <d v="2015-03-04T15:02:33"/>
        <d v="2015-06-21T04:03:25"/>
        <d v="2012-06-05T14:35:37"/>
        <d v="2014-12-01T15:33:59"/>
        <d v="2014-05-27T09:22:23"/>
        <d v="2013-01-30T12:01:51"/>
        <d v="2016-01-11T16:13:36"/>
        <d v="2015-06-16T13:47:50"/>
        <d v="2015-05-21T22:34:54"/>
        <d v="2013-02-08T17:38:28"/>
        <d v="2012-06-28T22:28:16"/>
        <d v="2014-02-19T16:01:52"/>
        <d v="2013-07-08T11:50:36"/>
        <d v="2016-04-07T07:57:12"/>
        <d v="2011-09-24T20:53:16"/>
        <d v="2015-05-22T11:32:46"/>
        <d v="2016-05-09T09:06:59"/>
        <d v="2014-05-27T08:44:41"/>
        <d v="2014-02-11T20:22:50"/>
        <d v="2013-09-04T08:49:00"/>
        <d v="2015-04-26T09:04:31"/>
        <d v="2016-09-19T20:48:16"/>
        <d v="2010-12-01T12:10:54"/>
        <d v="2011-08-30T22:30:25"/>
        <d v="2016-04-26T18:54:35"/>
        <d v="2014-08-18T11:46:34"/>
        <d v="2016-03-18T15:31:12"/>
        <d v="2014-10-29T12:02:56"/>
        <d v="2014-10-23T18:01:46"/>
        <d v="2012-09-04T19:01:49"/>
        <d v="2010-03-29T23:53:50"/>
        <d v="2015-09-01T15:36:37"/>
        <d v="2014-05-16T12:05:25"/>
        <d v="2015-11-15T13:12:12"/>
        <d v="2016-01-12T10:07:27"/>
        <d v="2015-08-14T05:20:00"/>
        <d v="2011-10-13T14:58:04"/>
        <d v="2011-10-24T08:46:44"/>
        <d v="2013-01-08T16:40:01"/>
        <d v="2011-09-22T21:39:38"/>
        <d v="2014-06-24T12:51:44"/>
        <d v="2016-11-06T05:24:48"/>
        <d v="2012-02-16T19:35:10"/>
        <d v="2014-08-01T23:45:54"/>
        <d v="2011-06-01T13:05:20"/>
        <d v="2015-10-15T05:53:29"/>
        <d v="2015-05-06T05:47:56"/>
        <d v="2011-05-26T07:42:03"/>
        <d v="2016-02-16T03:46:16"/>
        <d v="2016-09-26T04:06:57"/>
        <d v="2013-09-07T14:36:19"/>
        <d v="2016-06-03T12:47:00"/>
        <d v="2014-10-16T21:57:13"/>
        <d v="2015-02-09T11:05:07"/>
        <d v="2016-01-01T07:43:28"/>
        <d v="2012-02-24T08:42:46"/>
        <d v="2015-10-19T08:00:04"/>
        <d v="2013-03-15T15:03:52"/>
        <d v="2016-12-15T15:48:01"/>
        <d v="2016-02-17T13:38:02"/>
        <d v="2016-01-05T09:38:10"/>
        <d v="2015-09-10T15:11:08"/>
        <d v="2015-05-04T09:04:29"/>
        <d v="2016-01-09T05:28:49"/>
        <d v="2016-07-21T08:48:13"/>
        <d v="2015-06-30T00:24:50"/>
        <d v="2017-01-27T16:37:06"/>
        <d v="2014-12-07T12:45:47"/>
        <d v="2016-10-10T22:15:09"/>
        <d v="2015-10-07T06:23:08"/>
        <d v="2014-05-29T19:55:44"/>
        <d v="2013-08-14T11:28:12"/>
        <d v="2014-06-23T12:23:11"/>
        <d v="2014-09-17T01:04:43"/>
        <d v="2014-04-16T09:15:47"/>
        <d v="2015-06-01T06:14:58"/>
        <d v="2012-12-06T04:46:30"/>
        <d v="2014-10-19T18:53:04"/>
        <d v="2015-03-01T12:51:17"/>
        <d v="2016-07-02T16:14:12"/>
        <d v="2016-10-01T06:50:55"/>
        <d v="2014-11-06T10:45:04"/>
        <d v="2009-11-06T14:07:09"/>
        <d v="2015-10-19T09:09:07"/>
        <d v="2014-04-24T09:15:31"/>
        <d v="2016-09-14T04:53:54"/>
        <d v="2011-07-06T15:05:38"/>
        <d v="2013-11-18T15:55:21"/>
        <d v="2014-10-16T15:08:44"/>
        <d v="2016-04-22T18:22:36"/>
        <d v="2015-02-18T16:00:22"/>
        <d v="2012-03-31T09:30:08"/>
        <d v="2010-06-03T16:10:20"/>
        <d v="2012-03-02T15:00:58"/>
        <d v="2017-02-09T01:33:26"/>
        <d v="2015-12-22T05:41:35"/>
        <d v="2012-05-05T09:45:30"/>
        <d v="2014-11-09T20:11:14"/>
        <d v="2013-02-16T02:09:00"/>
        <d v="2016-10-17T21:10:26"/>
        <d v="2016-09-06T13:15:35"/>
        <d v="2011-08-10T15:02:43"/>
        <d v="2015-09-16T10:19:37"/>
        <d v="2013-01-24T06:14:21"/>
        <d v="2011-06-28T19:17:16"/>
        <d v="2014-10-07T20:58:00"/>
        <d v="2011-12-14T21:35:14"/>
        <d v="2015-02-19T11:51:38"/>
        <d v="2012-05-05T11:19:55"/>
        <d v="2012-05-24T12:32:55"/>
        <d v="2014-10-06T15:08:24"/>
        <d v="2016-03-29T09:24:05"/>
        <d v="2015-01-11T19:12:39"/>
        <d v="2014-06-30T12:38:02"/>
        <d v="2014-08-14T18:36:30"/>
        <d v="2011-11-15T05:49:50"/>
        <d v="2013-12-04T15:53:33"/>
        <d v="2015-01-22T15:08:54"/>
        <d v="2014-04-02T06:30:10"/>
        <d v="2014-10-02T01:04:57"/>
        <d v="2015-08-17T11:43:32"/>
        <d v="2016-01-31T21:43:06"/>
        <d v="2016-07-30T03:32:28"/>
        <d v="2011-02-21T05:55:55"/>
        <d v="2014-01-27T14:13:40"/>
        <d v="2011-01-14T04:18:49"/>
        <d v="2012-03-02T12:00:03"/>
        <d v="2010-02-04T01:45:59"/>
        <d v="2014-11-07T16:09:57"/>
        <d v="2016-11-01T05:41:42"/>
        <d v="2016-09-27T16:01:50"/>
        <d v="2015-01-21T22:13:42"/>
        <d v="2015-02-06T22:44:52"/>
        <d v="2015-07-07T08:12:24"/>
        <d v="2016-11-18T00:09:26"/>
        <d v="2013-06-22T14:09:12"/>
        <d v="2015-08-16T10:51:40"/>
        <d v="2014-05-20T11:22:53"/>
        <d v="2016-11-16T00:13:58"/>
        <d v="2011-10-28T19:13:16"/>
        <d v="2013-04-11T10:51:11"/>
        <d v="2013-10-02T09:03:46"/>
        <d v="2012-12-18T12:25:39"/>
        <d v="2016-05-16T12:14:59"/>
        <d v="2015-10-14T18:04:10"/>
        <d v="2011-05-12T11:02:24"/>
        <d v="2016-03-01T20:27:39"/>
        <d v="2014-12-03T01:58:03"/>
        <d v="2013-10-01T11:56:17"/>
        <d v="2015-10-15T00:01:08"/>
        <d v="2013-12-18T12:15:55"/>
        <d v="2014-11-02T18:42:26"/>
        <d v="2016-04-19T19:53:21"/>
        <d v="2012-01-12T15:43:03"/>
        <d v="2015-04-09T06:50:46"/>
        <d v="2016-05-04T07:31:22"/>
        <d v="2015-07-26T17:52:09"/>
        <d v="2012-04-04T21:45:55"/>
        <d v="2015-08-01T22:03:47"/>
        <d v="2010-05-26T09:54:01"/>
        <d v="2016-02-29T18:58:45"/>
        <d v="2016-05-15T16:56:32"/>
        <d v="2014-10-26T11:01:34"/>
        <d v="2012-01-25T14:34:02"/>
        <d v="2016-08-03T19:35:09"/>
        <d v="2013-07-22T16:20:31"/>
        <d v="2014-08-31T08:09:47"/>
        <d v="2015-04-17T09:31:17"/>
        <d v="2015-10-13T05:02:26"/>
        <d v="2016-02-23T03:11:38"/>
        <d v="2017-02-06T12:37:33"/>
        <d v="2014-08-30T04:53:10"/>
        <d v="2012-01-15T11:31:08"/>
        <d v="2016-06-10T17:32:12"/>
        <d v="2013-01-25T03:09:15"/>
        <d v="2013-05-08T12:03:12"/>
        <d v="2012-01-25T13:14:45"/>
        <d v="2013-03-08T14:54:03"/>
        <d v="2015-10-17T13:23:42"/>
        <d v="2014-09-11T01:47:50"/>
        <d v="2012-03-05T11:25:47"/>
        <d v="2015-05-04T11:40:43"/>
        <d v="2013-03-23T23:01:12"/>
        <d v="2017-02-13T15:48:10"/>
        <d v="2014-06-05T06:40:28"/>
        <d v="2015-06-13T01:35:44"/>
        <d v="2015-04-08T19:01:16"/>
        <d v="2010-08-05T11:09:12"/>
        <d v="2015-01-10T13:58:33"/>
        <d v="2013-11-12T00:08:27"/>
        <d v="2015-05-31T16:05:07"/>
        <d v="2010-06-18T14:06:26"/>
        <d v="2015-08-24T14:27:39"/>
        <d v="2011-05-05T13:33:10"/>
        <d v="2012-09-24T10:26:16"/>
        <d v="2015-02-21T09:38:04"/>
        <d v="2013-06-01T00:13:51"/>
        <d v="2016-12-29T13:51:23"/>
        <d v="2013-07-08T20:32:46"/>
        <d v="2016-10-17T08:51:09"/>
        <d v="2016-10-05T07:06:24"/>
        <d v="2016-01-12T23:51:57"/>
        <d v="2012-03-19T10:31:12"/>
        <d v="2017-01-11T23:16:10"/>
        <d v="2014-07-18T22:13:01"/>
        <d v="2015-09-14T16:01:03"/>
        <d v="2014-06-17T10:50:46"/>
        <d v="2012-06-15T08:00:04"/>
        <d v="2013-03-07T20:40:25"/>
        <d v="2014-10-31T01:03:14"/>
        <d v="2015-06-18T13:16:38"/>
        <d v="2014-07-15T09:59:33"/>
        <d v="2012-07-08T20:15:10"/>
        <d v="2016-09-16T09:43:16"/>
        <d v="2011-11-05T15:21:10"/>
        <d v="2014-09-07T22:01:08"/>
        <d v="2012-08-23T12:19:16"/>
        <d v="2016-05-17T00:21:10"/>
        <d v="2013-08-21T14:17:27"/>
        <d v="2014-11-20T14:56:12"/>
        <d v="2015-02-14T18:28:17"/>
        <d v="2014-07-17T01:45:08"/>
        <d v="2015-10-14T08:18:38"/>
        <d v="2016-02-26T16:47:59"/>
        <d v="2014-11-04T12:18:08"/>
        <d v="2015-06-11T18:33:25"/>
        <d v="2015-05-12T00:29:56"/>
        <d v="2015-09-16T16:51:50"/>
        <d v="2015-03-18T12:30:52"/>
        <d v="2011-10-21T19:02:29"/>
        <d v="2012-10-23T10:58:09"/>
        <d v="2013-07-09T16:24:59"/>
        <d v="2011-08-06T08:30:22"/>
        <d v="2015-01-20T10:52:10"/>
        <d v="2014-12-16T15:52:20"/>
        <d v="2012-04-06T04:59:18"/>
        <d v="2017-01-20T09:03:25"/>
        <d v="2014-05-22T10:00:09"/>
        <d v="2014-06-12T12:11:07"/>
        <d v="2014-09-27T17:15:55"/>
        <d v="2011-02-16T12:24:19"/>
        <d v="2016-11-16T02:01:25"/>
        <d v="2014-06-25T07:39:40"/>
        <d v="2014-10-26T18:10:16"/>
        <d v="2014-11-21T02:42:21"/>
        <d v="2012-01-13T16:03:51"/>
        <d v="2012-11-30T02:48:55"/>
        <d v="2014-12-15T17:08:15"/>
        <d v="2012-08-28T16:54:54"/>
        <d v="2016-10-12T05:10:53"/>
        <d v="2012-04-11T08:53:15"/>
        <d v="2016-11-27T23:05:46"/>
        <d v="2013-04-25T13:23:48"/>
        <d v="2015-06-24T02:16:47"/>
        <d v="2011-09-09T18:01:49"/>
        <d v="2015-05-17T06:59:14"/>
        <d v="2015-05-23T13:50:39"/>
        <d v="2014-05-21T20:18:32"/>
        <d v="2014-01-23T14:31:11"/>
        <d v="2014-04-15T11:53:06"/>
        <d v="2015-01-22T08:31:17"/>
        <d v="2015-04-03T12:41:41"/>
        <d v="2011-06-19T09:07:55"/>
        <d v="2012-04-26T14:58:51"/>
        <d v="2015-02-14T18:12:03"/>
        <d v="2016-06-18T14:23:40"/>
        <d v="2016-01-01T07:56:03"/>
        <d v="2014-11-08T10:41:46"/>
        <d v="2015-07-07T16:24:54"/>
        <d v="2012-08-13T05:24:43"/>
        <d v="2013-02-07T11:42:15"/>
        <d v="2017-01-31T13:19:15"/>
        <d v="2014-12-15T23:56:28"/>
        <d v="2017-02-14T11:46:00"/>
        <d v="2017-02-13T08:38:49"/>
        <d v="2012-08-13T12:02:14"/>
        <d v="2014-09-02T08:23:47"/>
        <d v="2014-02-21T20:01:10"/>
        <d v="2014-10-08T12:54:03"/>
        <d v="2014-11-21T11:11:30"/>
        <d v="2010-10-14T09:43:35"/>
        <d v="2015-07-14T07:40:48"/>
        <d v="2012-09-05T16:44:10"/>
        <d v="2015-04-07T04:09:54"/>
        <d v="2014-06-17T10:33:43"/>
        <d v="2011-08-16T16:00:03"/>
        <d v="2014-05-19T09:17:38"/>
        <d v="2016-04-24T07:14:14"/>
        <d v="2011-01-21T09:35:13"/>
        <d v="2014-01-24T06:00:57"/>
        <d v="2015-03-26T03:54:05"/>
        <d v="2016-08-18T12:08:42"/>
        <d v="2014-06-17T22:45:52"/>
        <d v="2017-02-02T14:00:27"/>
        <d v="2014-07-14T08:04:40"/>
        <d v="2014-05-21T03:54:09"/>
        <d v="2014-10-27T07:40:40"/>
        <d v="2012-03-05T12:33:23"/>
        <d v="2015-02-15T21:34:24"/>
        <d v="2012-03-19T15:22:40"/>
        <d v="2014-06-02T10:01:00"/>
        <d v="2015-09-08T01:59:53"/>
        <d v="2016-03-28T08:58:27"/>
        <d v="2011-03-17T03:39:24"/>
        <d v="2011-03-10T10:41:06"/>
        <d v="2014-01-18T17:38:31"/>
        <d v="2015-09-05T12:56:01"/>
        <d v="2012-08-31T19:35:37"/>
        <d v="2015-01-22T16:11:58"/>
        <d v="2014-07-08T11:41:10"/>
        <d v="2014-10-28T08:21:23"/>
        <d v="2014-06-18T15:08:57"/>
        <d v="2015-06-10T23:16:25"/>
        <d v="2013-04-12T12:27:26"/>
        <d v="2014-10-22T15:57:29"/>
        <d v="2013-10-28T06:39:23"/>
        <d v="2014-01-09T03:30:31"/>
        <d v="2015-02-13T13:31:59"/>
        <d v="2014-05-15T08:23:54"/>
        <d v="2016-05-04T10:24:26"/>
        <d v="2014-07-22T08:34:56"/>
        <d v="2015-12-01T00:37:27"/>
        <d v="2015-07-12T12:31:40"/>
        <d v="2014-12-02T01:54:13"/>
        <d v="2016-07-26T22:56:36"/>
        <d v="2013-06-27T19:49:54"/>
        <d v="2016-08-24T23:26:27"/>
        <d v="2011-01-12T01:44:38"/>
        <d v="2013-11-20T04:04:52"/>
        <d v="2014-09-06T10:11:45"/>
        <d v="2016-07-21T12:41:02"/>
        <d v="2015-10-05T12:26:31"/>
        <d v="2012-01-31T17:30:39"/>
        <d v="2012-01-30T18:28:50"/>
        <d v="2009-05-16T21:55:13"/>
        <d v="2015-08-21T21:11:16"/>
        <d v="2012-05-08T15:25:09"/>
        <d v="2015-03-30T23:40:32"/>
        <d v="2009-08-25T09:26:54"/>
        <d v="2013-04-22T22:07:24"/>
        <d v="2012-04-04T08:33:35"/>
        <d v="2017-02-09T06:21:31"/>
        <d v="2015-03-24T12:26:00"/>
        <d v="2014-08-31T08:03:20"/>
        <d v="2014-04-29T14:00:20"/>
        <d v="2014-08-28T15:55:49"/>
        <d v="2012-05-29T22:27:23"/>
        <d v="2012-04-23T23:27:56"/>
        <d v="2017-01-10T08:24:21"/>
        <d v="2015-08-02T18:28:25"/>
        <d v="2016-10-11T17:22:08"/>
        <d v="2015-02-19T14:22:38"/>
        <d v="2016-08-23T12:22:09"/>
        <d v="2014-04-01T17:57:42"/>
        <d v="2015-01-31T23:51:46"/>
        <d v="2015-10-01T04:53:17"/>
        <d v="2015-05-28T06:05:02"/>
        <d v="2014-02-24T03:24:15"/>
        <d v="2016-12-07T13:05:00"/>
        <d v="2014-09-30T14:36:53"/>
        <d v="2012-02-06T14:17:15"/>
        <d v="2014-06-17T07:43:27"/>
        <d v="2017-01-16T21:28:46"/>
        <d v="2013-04-06T01:00:55"/>
        <d v="2016-03-23T15:02:45"/>
        <d v="2014-01-28T00:36:27"/>
        <d v="2012-01-31T12:16:58"/>
        <d v="2012-10-31T00:06:45"/>
        <d v="2015-04-30T19:52:43"/>
        <d v="2012-08-06T13:29:43"/>
        <d v="2014-03-24T09:59:33"/>
        <d v="2015-11-19T14:01:19"/>
        <d v="2016-05-26T18:04:51"/>
        <d v="2016-11-23T01:42:46"/>
        <d v="2015-03-20T15:29:34"/>
        <d v="2016-04-12T18:10:08"/>
        <d v="2011-05-02T16:47:58"/>
        <d v="2015-04-20T16:39:50"/>
        <d v="2014-06-22T10:09:28"/>
        <d v="2016-07-05T06:06:28"/>
        <d v="2017-01-23T17:25:21"/>
        <d v="2015-11-23T10:59:34"/>
        <d v="2012-06-15T14:03:07"/>
        <d v="2016-06-23T13:32:38"/>
        <d v="2013-11-08T05:24:15"/>
        <d v="2011-11-18T14:48:41"/>
        <d v="2017-01-16T06:48:05"/>
        <d v="2015-11-26T05:15:16"/>
        <d v="2013-09-18T13:30:18"/>
        <d v="2012-03-29T00:30:57"/>
        <d v="2012-03-13T11:02:45"/>
        <d v="2015-06-14T13:32:39"/>
        <d v="2012-06-12T11:45:32"/>
        <d v="2015-03-03T18:16:46"/>
        <d v="2011-01-21T17:52:34"/>
        <d v="2015-06-05T11:38:42"/>
        <d v="2014-07-16T23:03:11"/>
        <d v="2014-05-12T20:32:33"/>
        <d v="2015-01-06T22:51:43"/>
        <d v="2016-08-02T14:19:26"/>
        <d v="2012-08-25T13:46:52"/>
        <d v="2015-09-23T07:58:17"/>
        <d v="2015-02-17T16:47:44"/>
        <d v="2014-11-21T12:01:56"/>
        <d v="2014-06-09T13:32:39"/>
        <d v="2012-04-25T17:39:48"/>
        <d v="2015-02-09T12:22:59"/>
        <d v="2016-12-18T15:10:36"/>
        <d v="2017-02-06T10:03:27"/>
        <d v="2016-12-04T21:14:05"/>
        <d v="2012-02-21T19:22:35"/>
        <d v="2013-05-14T18:00:32"/>
        <d v="2015-11-10T18:51:36"/>
        <d v="2012-12-07T13:51:03"/>
        <d v="2016-05-12T07:39:32"/>
        <d v="2015-03-15T13:02:06"/>
        <d v="2016-03-08T09:16:31"/>
        <d v="2015-01-27T09:09:41"/>
        <d v="2012-12-27T16:54:16"/>
        <d v="2011-02-18T10:54:42"/>
        <d v="2013-01-30T17:05:37"/>
        <d v="2016-05-12T14:51:01"/>
        <d v="2016-02-25T07:50:44"/>
        <d v="2014-01-17T12:18:12"/>
        <d v="2011-08-23T21:00:37"/>
        <d v="2015-04-07T21:57:00"/>
        <d v="2012-04-14T12:54:06"/>
        <d v="2016-03-02T01:14:53"/>
        <d v="2015-03-26T05:27:36"/>
        <d v="2015-11-23T14:17:52"/>
        <d v="2012-04-14T16:28:39"/>
        <d v="2016-08-26T02:46:48"/>
        <d v="2016-08-09T19:36:22"/>
        <d v="2015-02-17T10:00:28"/>
        <d v="2014-03-26T15:08:47"/>
        <d v="2014-05-22T11:12:52"/>
        <d v="2016-03-17T20:29:04"/>
        <d v="2011-12-02T13:05:47"/>
        <d v="2015-05-30T14:57:18"/>
        <d v="2014-09-09T17:09:39"/>
        <d v="2015-04-02T09:11:49"/>
        <d v="2014-04-15T00:58:51"/>
        <d v="2012-07-17T14:22:46"/>
        <d v="2014-09-06T18:06:13"/>
        <d v="2016-06-27T19:49:40"/>
        <d v="2010-02-06T16:03:26"/>
        <d v="2016-04-20T05:31:00"/>
        <d v="2015-10-12T12:16:07"/>
        <d v="2014-07-09T13:05:51"/>
        <d v="2016-04-29T08:52:07"/>
        <d v="2014-10-12T17:54:23"/>
        <d v="2016-05-13T06:57:34"/>
        <d v="2013-07-11T12:50:44"/>
        <d v="2014-09-09T10:38:28"/>
        <d v="2012-07-09T11:49:38"/>
        <d v="2014-02-11T19:41:38"/>
        <d v="2015-04-21T14:29:36"/>
        <d v="2014-08-12T04:18:54"/>
        <d v="2013-08-09T10:37:23"/>
        <d v="2014-03-26T12:38:13"/>
        <d v="2013-05-08T07:24:42"/>
        <d v="2016-02-01T16:41:07"/>
        <d v="2016-02-19T18:27:30"/>
        <d v="2014-06-09T10:27:42"/>
        <d v="2014-01-24T07:39:51"/>
        <d v="2011-07-06T15:30:45"/>
        <d v="2015-08-11T19:04:19"/>
        <d v="2014-12-15T13:55:07"/>
        <d v="2011-05-16T11:50:01"/>
        <d v="2014-08-20T12:08:12"/>
        <d v="2016-02-27T17:09:14"/>
        <d v="2012-12-14T16:48:33"/>
        <d v="2016-03-14T13:15:24"/>
        <d v="2015-05-01T09:32:27"/>
        <d v="2012-05-07T16:42:55"/>
        <d v="2016-11-19T11:49:21"/>
        <d v="2015-04-14T06:55:22"/>
        <d v="2010-11-22T21:08:53"/>
        <d v="2015-05-25T16:34:12"/>
        <d v="2017-02-23T05:05:54"/>
        <d v="2016-08-08T05:20:40"/>
        <d v="2014-05-22T14:31:20"/>
        <d v="2015-06-02T19:34:36"/>
        <d v="2015-01-16T10:48:49"/>
        <d v="2015-01-15T08:09:51"/>
        <d v="2011-12-16T17:49:52"/>
        <d v="2014-09-30T09:37:03"/>
        <d v="2015-09-06T10:30:47"/>
        <d v="2016-08-08T15:42:08"/>
        <d v="2016-05-31T09:42:14"/>
        <d v="2015-07-11T16:17:17"/>
        <d v="2013-10-25T17:00:14"/>
        <d v="2015-05-20T07:46:17"/>
        <d v="2015-02-04T15:04:52"/>
        <d v="2016-11-17T20:37:26"/>
        <d v="2015-04-19T17:33:17"/>
        <d v="2016-06-14T17:29:16"/>
        <d v="2015-12-02T17:19:51"/>
        <d v="2016-07-20T04:05:40"/>
        <d v="2013-03-14T22:02:20"/>
        <d v="2014-08-25T13:34:44"/>
        <d v="2016-02-19T21:22:00"/>
        <d v="2015-08-09T07:25:56"/>
        <d v="2016-05-06T17:15:16"/>
        <d v="2014-08-26T15:16:44"/>
        <d v="2015-11-10T16:48:15"/>
        <d v="2015-10-31T22:35:29"/>
        <d v="2014-10-10T09:22:27"/>
        <d v="2013-04-29T19:47:14"/>
        <d v="2016-03-16T14:48:27"/>
        <d v="2015-08-03T16:49:03"/>
        <d v="2015-01-19T09:14:22"/>
        <d v="2014-10-03T04:29:35"/>
        <d v="2015-02-17T20:32:48"/>
        <d v="2015-02-18T11:35:38"/>
        <d v="2016-10-18T18:31:01"/>
        <d v="2015-03-30T12:53:03"/>
        <d v="2016-09-15T14:22:44"/>
        <d v="2016-07-03T22:00:04"/>
        <d v="2016-05-12T13:22:59"/>
        <d v="2016-07-15T04:35:20"/>
        <d v="2016-07-15T08:30:57"/>
        <d v="2012-02-09T09:07:29"/>
        <d v="2013-11-25T18:32:17"/>
        <d v="2016-12-20T18:44:54"/>
        <d v="2016-06-01T15:07:33"/>
        <d v="2014-07-21T01:43:21"/>
        <d v="2014-12-01T11:50:08"/>
        <d v="2011-08-02T15:20:31"/>
        <d v="2012-07-20T22:27:41"/>
        <d v="2013-10-10T16:47:33"/>
        <d v="2014-06-16T10:03:49"/>
        <d v="2014-04-24T19:07:48"/>
        <d v="2013-05-28T13:44:52"/>
        <d v="2014-09-09T09:58:04"/>
        <d v="2016-11-15T11:50:16"/>
        <d v="2016-04-03T13:31:57"/>
        <d v="2016-11-18T12:30:57"/>
        <d v="2015-05-12T06:52:02"/>
        <d v="2013-06-06T19:29:20"/>
        <d v="2012-01-26T18:07:21"/>
        <d v="2015-02-18T10:54:11"/>
        <d v="2014-05-26T04:51:39"/>
        <d v="2014-04-09T14:45:19"/>
        <d v="2015-04-10T14:10:05"/>
        <d v="2011-08-23T12:28:49"/>
        <d v="2014-07-12T14:27:47"/>
        <d v="2015-03-09T11:42:49"/>
        <d v="2015-06-22T12:16:58"/>
        <d v="2012-03-09T13:19:38"/>
        <d v="2011-11-07T11:53:11"/>
        <d v="2015-04-17T15:35:20"/>
        <d v="2012-11-09T23:19:27"/>
        <d v="2015-06-18T11:54:44"/>
        <d v="2016-04-24T13:53:51"/>
        <d v="2016-02-02T18:51:13"/>
        <d v="2014-07-22T21:44:15"/>
        <d v="2013-02-07T01:28:39"/>
        <d v="2015-10-15T06:20:00"/>
        <d v="2014-11-05T07:16:06"/>
        <d v="2017-01-23T02:50:02"/>
        <d v="2013-09-01T18:06:49"/>
        <d v="2013-05-08T18:01:14"/>
        <d v="2014-09-17T23:50:09"/>
        <d v="2015-11-09T18:36:01"/>
        <d v="2014-08-24T22:28:06"/>
        <d v="2015-02-23T16:36:06"/>
        <d v="2014-06-13T04:58:33"/>
        <d v="2012-07-17T11:26:34"/>
        <d v="2014-01-16T11:01:24"/>
        <d v="2016-06-17T11:39:36"/>
        <d v="2011-12-06T19:36:01"/>
        <d v="2014-03-06T11:39:45"/>
        <d v="2015-11-30T14:15:00"/>
        <d v="2013-02-03T20:49:48"/>
        <d v="2013-05-21T21:31:36"/>
        <d v="2013-04-09T10:33:59"/>
        <d v="2014-05-09T14:12:22"/>
        <d v="2010-09-09T08:30:14"/>
        <d v="2010-03-12T23:48:38"/>
        <d v="2014-07-26T02:17:57"/>
        <d v="2011-06-24T14:08:56"/>
        <d v="2016-01-05T15:52:10"/>
        <d v="2016-09-21T08:45:17"/>
        <d v="2015-09-28T12:24:55"/>
        <d v="2012-01-18T01:39:27"/>
        <d v="2014-08-01T09:58:45"/>
        <d v="2015-10-21T02:20:53"/>
        <d v="2016-04-23T10:12:18"/>
        <d v="2012-10-22T22:45:35"/>
        <d v="2010-06-24T20:46:20"/>
        <d v="2016-12-01T16:03:39"/>
        <d v="2011-04-05T14:50:48"/>
        <d v="2016-02-01T08:39:49"/>
        <d v="2015-03-09T02:53:21"/>
        <d v="2015-07-15T07:52:46"/>
        <d v="2015-04-08T11:51:02"/>
        <d v="2016-11-01T04:32:05"/>
        <d v="2016-04-01T10:33:14"/>
        <d v="2015-02-22T23:38:49"/>
        <d v="2011-05-08T09:18:01"/>
        <d v="2015-05-02T16:06:35"/>
        <d v="2012-06-14T14:02:21"/>
        <d v="2016-06-22T14:42:24"/>
        <d v="2012-06-13T23:19:03"/>
        <d v="2015-06-21T18:10:11"/>
        <d v="2016-05-03T19:28:59"/>
        <d v="2012-01-17T08:23:31"/>
        <d v="2014-04-25T11:53:09"/>
        <d v="2017-02-08T08:55:16"/>
        <d v="2011-09-16T11:35:40"/>
        <d v="2012-05-02T19:42:26"/>
        <d v="2016-02-09T18:24:46"/>
        <d v="2013-09-26T17:42:49"/>
        <d v="2012-11-15T09:36:17"/>
        <d v="2016-02-04T20:10:02"/>
        <d v="2016-11-11T17:22:34"/>
        <d v="2015-05-12T10:12:17"/>
        <d v="2014-06-06T12:31:06"/>
        <d v="2011-04-05T13:52:20"/>
        <d v="2015-11-04T14:59:25"/>
        <d v="2015-06-30T06:30:22"/>
        <d v="2016-03-09T10:00:35"/>
        <d v="2016-12-19T09:16:37"/>
        <d v="2013-09-16T07:01:43"/>
        <d v="2014-09-17T13:55:39"/>
        <d v="2016-09-30T09:11:19"/>
        <d v="2015-08-02T22:19:46"/>
        <d v="2013-02-14T12:27:47"/>
        <d v="2014-05-13T10:26:58"/>
        <d v="2016-04-01T15:14:36"/>
        <d v="2014-08-26T15:53:33"/>
        <d v="2015-03-25T15:52:21"/>
        <d v="2016-05-03T08:19:42"/>
        <d v="2014-11-01T14:08:08"/>
        <d v="2015-02-23T15:41:52"/>
        <d v="2015-01-12T10:57:37"/>
        <d v="2012-01-10T11:44:04"/>
        <d v="2011-07-29T12:12:08"/>
        <d v="2012-01-28T10:17:03"/>
        <d v="2015-03-09T07:49:48"/>
        <d v="2016-02-22T19:12:53"/>
        <d v="2016-07-13T15:08:45"/>
        <d v="2015-07-14T08:50:40"/>
        <d v="2015-12-29T11:16:32"/>
        <d v="2013-09-09T04:27:17"/>
        <d v="2015-07-03T05:13:12"/>
        <d v="2015-10-15T06:56:57"/>
        <d v="2014-11-28T09:20:26"/>
        <d v="2015-03-05T01:22:05"/>
        <d v="2014-06-27T08:17:25"/>
        <d v="2017-01-31T08:24:43"/>
        <d v="2015-06-16T01:37:07"/>
        <d v="2012-03-14T19:20:34"/>
        <d v="2011-02-02T06:57:07"/>
        <d v="2012-03-06T13:00:20"/>
        <d v="2014-09-04T20:40:21"/>
        <d v="2017-02-17T05:01:32"/>
        <d v="2015-06-05T09:38:37"/>
        <d v="2015-12-23T08:27:34"/>
        <d v="2015-09-03T22:00:42"/>
        <d v="2012-01-01T09:34:51"/>
        <d v="2015-05-15T13:36:15"/>
        <d v="2015-03-16T11:53:38"/>
        <d v="2015-11-01T12:09:32"/>
        <d v="2016-11-09T04:05:15"/>
        <d v="2014-07-18T18:08:10"/>
        <d v="2013-01-01T19:08:59"/>
        <d v="2014-05-30T11:26:51"/>
        <d v="2015-12-27T22:37:53"/>
        <d v="2017-01-10T11:52:15"/>
        <d v="2012-11-15T12:52:08"/>
        <d v="2012-05-24T13:24:11"/>
        <d v="2016-03-13T18:02:57"/>
        <d v="2015-06-20T13:35:34"/>
        <d v="2016-02-17T23:33:43"/>
        <d v="2011-12-18T15:33:05"/>
        <d v="2016-07-14T05:32:37"/>
        <d v="2010-01-26T22:11:47"/>
        <d v="2015-08-31T08:47:37"/>
        <d v="2015-03-01T09:39:51"/>
        <d v="2013-09-29T09:56:28"/>
        <d v="2015-04-21T11:56:28"/>
        <d v="2016-05-03T14:34:12"/>
        <d v="2012-12-21T11:21:20"/>
        <d v="2012-10-10T12:07:07"/>
        <d v="2014-07-02T07:48:03"/>
        <d v="2015-05-12T12:01:27"/>
        <d v="2016-07-18T20:38:45"/>
        <d v="2014-09-12T09:10:36"/>
        <d v="2014-10-21T14:06:58"/>
        <d v="2015-02-10T16:58:32"/>
        <d v="2015-09-15T03:59:58"/>
        <d v="2017-01-22T22:43:42"/>
        <d v="2013-05-27T19:49:11"/>
        <d v="2012-02-27T19:57:54"/>
        <d v="2013-02-21T15:52:18"/>
        <d v="2015-10-12T19:25:49"/>
        <d v="2016-09-06T21:26:44"/>
        <d v="2012-03-22T11:01:25"/>
        <d v="2016-04-12T11:35:01"/>
        <d v="2016-10-24T22:14:27"/>
        <d v="2012-03-19T12:34:09"/>
        <d v="2013-05-15T13:32:37"/>
        <d v="2013-04-23T09:38:11"/>
        <d v="2016-03-04T12:17:07"/>
        <d v="2016-03-14T17:44:14"/>
        <d v="2012-01-19T11:33:46"/>
        <d v="2014-02-18T21:36:01"/>
        <d v="2016-02-16T10:35:59"/>
        <d v="2016-06-07T18:31:42"/>
        <d v="2014-06-16T09:17:46"/>
        <d v="2012-09-11T18:58:59"/>
        <d v="2016-06-27T09:19:29"/>
        <d v="2014-04-03T05:30:44"/>
        <d v="2014-05-08T09:45:53"/>
        <d v="2013-01-07T18:25:52"/>
        <d v="2012-05-02T13:43:09"/>
        <d v="2015-02-01T10:54:31"/>
        <d v="2014-08-12T04:24:14"/>
        <d v="2015-03-24T10:01:58"/>
        <d v="2011-04-04T14:47:50"/>
        <d v="2015-01-30T16:16:41"/>
        <d v="2017-02-06T18:07:33"/>
        <d v="2014-06-30T09:20:26"/>
        <d v="2015-02-26T18:31:51"/>
        <d v="2016-02-29T17:48:05"/>
        <d v="2011-10-28T10:35:58"/>
        <d v="2015-11-20T11:27:05"/>
        <d v="2016-05-22T20:39:32"/>
        <d v="2013-03-18T12:15:42"/>
        <d v="2015-05-09T22:07:47"/>
        <d v="2015-01-16T13:21:39"/>
        <d v="2014-07-07T23:30:28"/>
        <d v="2013-11-22T06:55:40"/>
        <d v="2014-10-14T08:02:38"/>
        <d v="2015-10-07T06:00:09"/>
        <d v="2015-05-01T01:59:47"/>
        <d v="2017-01-03T10:36:49"/>
        <d v="2013-02-06T13:11:18"/>
        <d v="2014-05-27T07:19:26"/>
        <d v="2012-07-26T10:33:45"/>
        <d v="2015-07-24T07:37:40"/>
        <d v="2014-12-15T08:48:36"/>
        <d v="2016-03-23T13:51:57"/>
        <d v="2014-07-08T06:22:24"/>
        <d v="2015-05-02T15:00:01"/>
        <d v="2016-02-23T11:01:04"/>
        <d v="2012-08-14T10:47:33"/>
        <d v="2012-12-03T18:29:09"/>
        <d v="2012-07-22T22:46:47"/>
        <d v="2012-07-30T15:11:21"/>
        <d v="2015-12-22T15:18:29"/>
        <d v="2012-09-12T14:37:41"/>
        <d v="2012-03-01T15:53:49"/>
        <d v="2014-04-15T08:10:35"/>
        <d v="2015-08-27T09:00:23"/>
        <d v="2012-02-19T11:12:52"/>
        <d v="2010-12-01T20:34:58"/>
        <d v="2014-10-18T17:24:52"/>
        <d v="2014-08-20T14:17:40"/>
        <d v="2015-05-22T14:04:09"/>
        <d v="2012-05-08T07:14:17"/>
        <d v="2016-02-15T00:04:57"/>
        <d v="2017-01-23T23:51:36"/>
        <d v="2013-10-14T13:22:35"/>
        <d v="2016-06-02T20:31:52"/>
        <d v="2014-12-23T13:58:39"/>
        <d v="2015-04-26T23:59:44"/>
        <d v="2014-07-09T06:03:49"/>
        <d v="2016-09-20T05:05:13"/>
        <d v="2015-08-19T12:20:39"/>
        <d v="2016-09-15T09:36:18"/>
        <d v="2014-06-03T10:03:01"/>
        <d v="2016-05-18T10:15:09"/>
        <d v="2012-06-20T17:02:45"/>
        <d v="2013-07-31T04:11:01"/>
        <d v="2016-03-31T16:36:48"/>
        <d v="2014-10-28T10:35:53"/>
        <d v="2016-12-07T10:49:00"/>
        <d v="2013-02-26T00:04:33"/>
        <d v="2016-03-17T16:39:07"/>
        <d v="2015-03-11T22:06:32"/>
        <d v="2015-05-12T04:05:53"/>
        <d v="2014-11-05T07:35:53"/>
        <d v="2013-07-03T14:49:47"/>
        <d v="2015-07-18T04:22:16"/>
        <d v="2015-04-03T12:52:33"/>
        <d v="2011-12-29T12:54:07"/>
        <d v="2011-04-10T21:49:20"/>
        <d v="2013-01-17T09:52:38"/>
        <d v="2015-01-20T14:45:48"/>
        <d v="2015-11-03T11:05:15"/>
        <d v="2014-06-01T11:07:05"/>
        <d v="2016-02-05T10:08:33"/>
        <d v="2010-04-30T23:45:32"/>
        <d v="2016-09-26T07:11:15"/>
        <d v="2015-06-08T08:00:23"/>
        <d v="2014-12-02T15:37:42"/>
        <d v="2013-09-30T09:54:43"/>
        <d v="2015-04-04T01:00:14"/>
        <d v="2010-12-03T20:06:11"/>
        <d v="2014-11-03T10:10:43"/>
        <d v="2016-05-08T02:11:13"/>
        <d v="2012-09-26T20:21:53"/>
        <d v="2016-10-27T08:27:51"/>
        <d v="2016-07-16T00:20:25"/>
        <d v="2015-01-22T02:53:50"/>
        <d v="2013-03-03T10:52:45"/>
        <d v="2014-08-30T02:40:20"/>
        <d v="2016-03-24T05:56:04"/>
        <d v="2010-07-19T23:32:35"/>
        <d v="2015-01-15T17:02:10"/>
        <d v="2015-09-14T06:00:21"/>
        <d v="2013-03-18T06:59:35"/>
        <d v="2017-02-02T04:12:32"/>
        <d v="2016-06-10T19:15:38"/>
        <d v="2013-11-27T14:50:34"/>
        <d v="2015-10-06T14:44:40"/>
        <d v="2015-09-28T08:07:45"/>
        <d v="2011-05-07T06:10:33"/>
        <d v="2013-07-29T09:56:31"/>
        <d v="2016-12-15T19:35:19"/>
        <d v="2012-06-28T10:35:45"/>
        <d v="2016-02-25T11:32:10"/>
        <d v="2016-03-23T15:59:44"/>
        <d v="2014-06-16T08:31:15"/>
        <d v="2014-12-08T21:26:10"/>
        <d v="2015-03-27T15:54:00"/>
        <d v="2015-10-01T09:53:20"/>
        <d v="2014-08-27T21:08:27"/>
        <d v="2015-02-07T21:39:49"/>
        <d v="2012-03-19T17:26:58"/>
        <d v="2015-08-26T22:33:41"/>
        <d v="2012-07-05T15:37:00"/>
        <d v="2013-06-07T18:26:21"/>
        <d v="2015-03-14T23:19:57"/>
        <d v="2016-07-19T10:52:18"/>
        <d v="2011-03-24T14:01:36"/>
        <d v="2016-03-11T03:59:46"/>
        <d v="2015-12-03T13:38:28"/>
        <d v="2011-06-28T19:39:05"/>
        <d v="2014-09-07T12:26:15"/>
        <d v="2014-12-30T16:45:44"/>
        <d v="2016-05-02T23:15:42"/>
        <d v="2012-04-03T17:00:26"/>
        <d v="2014-10-29T13:15:26"/>
        <d v="2012-10-02T00:40:18"/>
        <d v="2015-11-28T18:29:22"/>
        <d v="2010-02-26T15:36:31"/>
        <d v="2014-03-26T19:58:38"/>
        <d v="2010-10-17T23:24:20"/>
        <d v="2013-04-03T07:44:05"/>
        <d v="2015-02-20T17:20:52"/>
        <d v="2016-07-01T01:33:47"/>
        <d v="2015-04-03T23:11:23"/>
        <d v="2016-04-17T11:30:53"/>
        <d v="2016-05-06T07:58:34"/>
        <d v="2012-08-24T11:15:48"/>
        <d v="2014-10-11T02:30:16"/>
        <d v="2013-01-29T08:15:15"/>
        <d v="2015-07-13T12:00:22"/>
        <d v="2017-01-26T17:03:59"/>
        <d v="2014-02-03T19:30:50"/>
        <d v="2016-10-11T06:37:07"/>
        <d v="2016-03-23T12:45:50"/>
        <d v="2013-06-04T18:56:00"/>
        <d v="2015-01-28T10:37:59"/>
        <d v="2015-05-16T11:05:44"/>
        <d v="2016-01-14T13:02:06"/>
        <d v="2010-03-29T09:54:18"/>
        <d v="2016-02-17T09:00:04"/>
        <d v="2011-05-24T00:51:37"/>
        <d v="2015-11-14T22:11:26"/>
        <d v="2014-08-10T06:35:46"/>
        <d v="2016-06-30T19:09:38"/>
        <d v="2015-11-05T10:53:37"/>
        <d v="2012-05-29T20:51:21"/>
        <d v="2016-09-23T08:45:14"/>
        <d v="2015-09-26T15:13:24"/>
        <d v="2012-11-20T05:58:45"/>
        <d v="2014-11-17T11:21:03"/>
        <d v="2016-02-23T21:53:08"/>
        <d v="2014-08-01T06:39:12"/>
        <d v="2014-08-11T13:16:26"/>
        <d v="2011-05-18T19:14:26"/>
        <d v="2013-04-25T02:45:23"/>
        <d v="2014-06-30T22:56:07"/>
        <d v="2014-04-07T20:20:24"/>
        <d v="2014-04-13T12:43:56"/>
        <d v="2014-09-23T10:25:52"/>
        <d v="2015-01-22T21:18:58"/>
        <d v="2010-10-05T16:54:16"/>
        <d v="2014-03-18T12:50:25"/>
        <d v="2014-05-24T09:25:50"/>
        <d v="2012-07-09T21:48:47"/>
        <d v="2013-09-09T08:33:35"/>
        <d v="2010-11-05T08:54:46"/>
        <d v="2013-11-25T02:00:29"/>
        <d v="2015-05-28T00:55:54"/>
        <d v="2015-04-15T13:49:39"/>
        <d v="2014-07-23T09:25:31"/>
        <d v="2013-01-31T13:25:29"/>
        <d v="2011-03-21T22:21:13"/>
        <d v="2015-05-11T22:25:46"/>
        <d v="2016-03-25T14:05:04"/>
        <d v="2016-07-18T08:31:46"/>
        <d v="2015-11-25T08:23:54"/>
        <d v="2015-06-24T15:33:48"/>
        <d v="2015-08-04T13:04:37"/>
        <d v="2016-01-27T05:52:12"/>
        <d v="2013-11-01T14:17:32"/>
        <d v="2014-07-16T09:00:22"/>
        <d v="2012-11-13T09:33:57"/>
        <d v="2016-07-17T12:13:30"/>
        <d v="2012-05-29T18:09:48"/>
        <d v="2015-11-09T01:58:55"/>
        <d v="2016-09-01T11:19:42"/>
        <d v="2014-05-01T13:40:52"/>
        <d v="2015-05-02T19:40:09"/>
        <d v="2014-04-25T20:49:19"/>
        <d v="2014-07-15T06:58:18"/>
        <d v="2017-01-21T06:01:30"/>
        <d v="2013-02-08T12:07:31"/>
        <d v="2015-05-23T11:31:06"/>
        <d v="2015-04-11T00:25:11"/>
        <d v="2014-06-18T17:48:24"/>
        <d v="2015-11-03T09:00:07"/>
        <d v="2013-02-15T11:13:09"/>
        <d v="2014-05-08T09:36:30"/>
        <d v="2016-12-02T19:47:58"/>
        <d v="2016-10-08T04:05:37"/>
        <d v="2013-08-01T08:40:12"/>
        <d v="2010-07-19T15:26:13"/>
        <d v="2016-02-17T13:18:39"/>
        <d v="2015-07-15T10:14:18"/>
        <d v="2014-07-21T13:41:30"/>
        <d v="2010-03-17T04:48:29"/>
        <d v="2016-12-24T11:05:43"/>
        <d v="2016-08-27T01:29:16"/>
        <d v="2015-02-20T20:11:57"/>
        <d v="2014-07-24T12:31:23"/>
        <d v="2015-06-29T09:31:29"/>
        <d v="2011-01-26T18:37:10"/>
        <d v="2017-02-15T07:10:42"/>
        <d v="2015-04-12T19:37:17"/>
        <d v="2016-11-08T04:50:46"/>
        <d v="2014-07-10T07:05:48"/>
        <d v="2017-02-01T13:14:28"/>
        <d v="2016-05-13T11:46:51"/>
        <d v="2011-01-20T19:56:41"/>
        <d v="2012-02-01T22:47:45"/>
        <d v="2012-10-30T17:54:56"/>
        <d v="2015-02-10T14:13:02"/>
        <d v="2013-08-20T12:08:48"/>
        <d v="2012-07-23T20:16:37"/>
        <d v="2016-05-22T10:45:26"/>
        <d v="2012-03-28T09:31:34"/>
        <d v="2014-06-10T08:31:03"/>
        <d v="2015-01-06T13:44:01"/>
        <d v="2015-05-21T16:04:21"/>
        <d v="2012-11-21T19:18:34"/>
        <d v="2015-01-28T11:11:15"/>
        <d v="2011-01-11T23:57:08"/>
        <d v="2011-08-17T14:22:12"/>
        <d v="2015-04-13T08:54:16"/>
        <d v="2016-07-08T12:38:29"/>
        <d v="2016-10-01T10:01:15"/>
        <d v="2013-12-03T16:01:27"/>
        <d v="2012-09-06T17:51:15"/>
        <d v="2013-04-01T08:42:50"/>
        <d v="2014-10-29T06:00:45"/>
        <d v="2013-10-31T16:15:03"/>
        <d v="2016-07-13T18:13:06"/>
        <d v="2015-07-28T13:15:10"/>
        <d v="2016-08-14T09:28:22"/>
        <d v="2016-11-03T10:03:26"/>
        <d v="2016-11-30T14:34:13"/>
        <d v="2016-05-13T09:57:14"/>
        <d v="2014-11-08T12:55:53"/>
        <d v="2015-05-08T16:36:12"/>
        <d v="2015-05-15T12:45:37"/>
        <d v="2012-08-23T11:01:40"/>
        <d v="2016-06-28T11:21:04"/>
        <d v="2016-03-23T00:32:52"/>
        <d v="2016-09-14T00:04:42"/>
        <d v="2015-11-25T08:51:26"/>
        <d v="2011-12-20T20:08:30"/>
        <d v="2013-01-28T19:03:23"/>
        <d v="2013-10-14T06:01:01"/>
        <d v="2016-01-18T03:33:48"/>
        <d v="2012-01-31T14:06:15"/>
        <d v="2012-03-23T10:59:36"/>
        <d v="2016-11-21T00:11:20"/>
        <d v="2015-06-08T16:58:33"/>
        <d v="2015-11-18T13:38:59"/>
        <d v="2016-03-23T13:49:04"/>
        <d v="2015-11-30T11:01:07"/>
        <d v="2012-11-15T16:11:50"/>
        <d v="2016-07-22T01:52:18"/>
        <d v="2014-05-13T09:47:04"/>
        <d v="2016-07-12T18:37:54"/>
        <d v="2016-03-01T11:17:27"/>
        <d v="2016-08-18T00:41:24"/>
        <d v="2014-08-09T19:41:37"/>
        <d v="2017-01-01T11:35:22"/>
        <d v="2016-11-09T18:00:04"/>
        <d v="2013-02-24T18:55:51"/>
        <d v="2016-01-11T10:34:01"/>
        <d v="2016-11-02T08:05:15"/>
        <d v="2015-10-05T12:29:08"/>
        <d v="2016-04-07T16:50:51"/>
        <d v="2016-03-21T20:18:02"/>
        <d v="2015-05-26T11:03:13"/>
        <d v="2016-05-31T00:59:46"/>
        <d v="2017-01-12T06:09:38"/>
        <d v="2014-01-07T13:00:48"/>
        <d v="2013-02-28T14:05:33"/>
        <d v="2015-03-04T16:10:05"/>
        <d v="2016-11-18T13:11:49"/>
        <d v="2011-02-12T20:03:10"/>
        <d v="2015-07-14T01:50:59"/>
        <d v="2016-11-15T14:28:27"/>
        <d v="2014-06-19T21:24:46"/>
        <d v="2014-09-16T09:58:59"/>
        <d v="2013-10-30T23:02:33"/>
        <d v="2014-05-02T06:13:33"/>
        <d v="2016-04-13T13:04:23"/>
        <d v="2012-06-14T23:42:31"/>
        <d v="2016-11-15T07:34:34"/>
        <d v="2016-10-18T01:45:43"/>
        <d v="2010-10-29T02:43:25"/>
        <d v="2012-01-17T19:08:55"/>
        <d v="2014-06-12T12:58:06"/>
        <d v="2010-06-17T21:00:52"/>
        <d v="2016-04-19T04:22:30"/>
        <d v="2013-11-01T11:37:20"/>
        <d v="2016-05-29T09:45:23"/>
        <d v="2016-06-13T15:29:42"/>
        <d v="2016-07-19T17:54:51"/>
        <d v="2016-04-09T14:59:52"/>
        <d v="2015-03-09T05:42:59"/>
        <d v="2014-10-03T11:56:08"/>
        <d v="2014-02-24T18:24:10"/>
        <d v="2016-04-27T09:02:53"/>
        <d v="2015-11-23T03:05:39"/>
        <d v="2011-03-30T21:42:17"/>
        <d v="2016-04-01T21:22:51"/>
        <d v="2016-08-29T05:35:49"/>
        <d v="2013-06-13T15:35:25"/>
        <d v="2015-06-02T00:02:38"/>
        <d v="2011-01-21T18:46:49"/>
        <d v="2013-04-27T12:47:23"/>
        <d v="2015-09-24T00:02:51"/>
        <d v="2014-10-02T18:04:43"/>
        <d v="2016-01-05T20:00:53"/>
        <d v="2014-01-28T13:45:32"/>
        <d v="2016-02-23T07:01:02"/>
        <d v="2014-07-27T18:31:21"/>
        <d v="2014-04-01T09:55:29"/>
        <d v="2013-06-20T02:01:09"/>
        <d v="2016-10-04T13:39:06"/>
        <d v="2016-06-01T12:57:19"/>
        <d v="2014-11-25T13:54:57"/>
        <d v="2015-05-11T23:01:56"/>
        <d v="2013-01-02T14:19:25"/>
        <d v="2014-03-21T15:18:37"/>
        <d v="2013-01-30T13:59:48"/>
        <d v="2015-03-12T21:07:13"/>
        <d v="2012-03-28T21:28:37"/>
        <d v="2012-04-21T00:31:21"/>
        <d v="2015-11-02T23:12:20"/>
        <d v="2015-08-18T08:59:51"/>
        <d v="2015-06-29T14:59:32"/>
        <d v="2014-11-22T08:47:59"/>
        <d v="2016-09-20T08:04:01"/>
        <d v="2015-08-05T10:11:02"/>
        <d v="2013-05-30T00:30:21"/>
        <d v="2015-05-17T12:18:26"/>
        <d v="2016-10-11T05:16:33"/>
        <d v="2013-02-19T13:03:35"/>
        <d v="2016-10-21T03:44:32"/>
        <d v="2012-02-20T11:37:32"/>
        <d v="2014-09-03T05:29:32"/>
        <d v="2017-01-17T09:32:48"/>
        <d v="2015-04-20T19:42:58"/>
        <d v="2016-01-22T05:24:25"/>
        <d v="2016-08-23T11:00:21"/>
        <d v="2017-01-10T02:46:17"/>
        <d v="2015-07-13T10:14:23"/>
        <d v="2016-05-09T17:03:34"/>
        <d v="2014-06-16T13:03:28"/>
        <d v="2013-05-05T17:54:34"/>
        <d v="2016-04-07T12:55:00"/>
        <d v="2016-10-17T22:14:37"/>
        <d v="2015-10-12T16:58:20"/>
        <d v="2014-01-27T16:11:35"/>
        <d v="2014-08-28T15:37:05"/>
        <d v="2014-07-22T16:00:40"/>
        <d v="2016-01-02T08:48:43"/>
        <d v="2016-02-25T12:11:30"/>
        <d v="2015-06-08T09:01:08"/>
        <d v="2014-06-13T15:08:09"/>
        <d v="2017-01-06T10:25:39"/>
        <d v="2016-07-06T13:01:08"/>
        <d v="2012-07-09T17:12:24"/>
        <d v="2016-05-15T16:28:49"/>
        <d v="2015-10-27T13:54:21"/>
        <d v="2012-08-29T15:39:09"/>
        <d v="2011-08-10T19:00:22"/>
        <d v="2012-10-18T18:17:24"/>
        <d v="2016-01-25T07:56:16"/>
        <d v="2012-10-02T14:22:48"/>
        <d v="2016-12-21T14:51:53"/>
        <d v="2017-01-24T11:23:40"/>
        <d v="2014-04-30T16:09:16"/>
        <d v="2014-04-01T08:01:30"/>
        <d v="2016-04-13T08:30:09"/>
        <d v="2017-01-31T13:51:40"/>
        <d v="2012-06-08T20:07:27"/>
        <d v="2015-12-09T02:36:13"/>
        <d v="2014-09-20T14:59:11"/>
        <d v="2016-02-10T17:34:05"/>
        <d v="2013-02-07T15:08:19"/>
        <d v="2014-08-22T13:00:15"/>
        <d v="2015-01-29T08:00:59"/>
        <d v="2016-10-15T13:26:48"/>
        <d v="2016-11-02T18:07:53"/>
        <d v="2013-02-10T20:54:10"/>
        <d v="2015-03-04T23:01:06"/>
        <d v="2012-05-09T23:24:52"/>
        <d v="2016-11-17T14:25:44"/>
        <d v="2012-08-26T22:40:17"/>
        <d v="2013-02-18T22:38:21"/>
        <d v="2016-12-06T13:47:27"/>
        <d v="2015-07-17T00:40:36"/>
        <d v="2013-04-30T14:55:13"/>
        <d v="2013-05-29T15:51:41"/>
        <d v="2016-03-30T10:39:10"/>
        <d v="2015-11-07T10:47:16"/>
        <d v="2013-10-22T07:48:53"/>
        <d v="2012-08-23T04:07:02"/>
        <d v="2013-02-21T17:42:41"/>
        <d v="2015-07-14T09:37:54"/>
        <d v="2013-08-07T07:03:18"/>
        <d v="2013-06-25T10:21:28"/>
        <d v="2016-06-27T00:28:36"/>
        <d v="2017-02-10T10:54:23"/>
        <d v="2013-02-14T02:23:59"/>
        <d v="2016-11-28T13:18:56"/>
        <d v="2014-01-21T11:00:17"/>
        <d v="2016-08-22T11:32:01"/>
        <d v="2016-11-30T02:03:34"/>
        <d v="2016-03-03T10:50:29"/>
        <d v="2013-02-18T23:08:59"/>
        <d v="2016-12-10T04:34:12"/>
        <d v="2014-08-04T12:48:27"/>
        <d v="2017-03-06T12:01:30"/>
        <d v="2016-09-13T10:03:12"/>
      </sharedItems>
      <fieldGroup par="21" base="19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x v="0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</r>
  <r>
    <n v="124"/>
    <x v="1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</r>
  <r>
    <n v="129"/>
    <x v="2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</r>
  <r>
    <n v="130"/>
    <x v="3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x v="0"/>
  </r>
  <r>
    <n v="131"/>
    <x v="4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</r>
  <r>
    <n v="133"/>
    <x v="5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</r>
  <r>
    <n v="134"/>
    <x v="6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</r>
  <r>
    <n v="136"/>
    <x v="7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</r>
  <r>
    <n v="137"/>
    <x v="8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x v="0"/>
  </r>
  <r>
    <n v="140"/>
    <x v="9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</r>
  <r>
    <n v="143"/>
    <x v="10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</r>
  <r>
    <n v="147"/>
    <x v="11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x v="0"/>
  </r>
  <r>
    <n v="158"/>
    <x v="12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</r>
  <r>
    <n v="602"/>
    <x v="13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x v="1"/>
  </r>
  <r>
    <n v="604"/>
    <x v="14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x v="1"/>
  </r>
  <r>
    <n v="607"/>
    <x v="15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x v="1"/>
  </r>
  <r>
    <n v="610"/>
    <x v="16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x v="1"/>
  </r>
  <r>
    <n v="611"/>
    <x v="17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n v="0"/>
    <e v="#DIV/0!"/>
    <x v="1"/>
    <x v="1"/>
  </r>
  <r>
    <n v="612"/>
    <x v="18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e v="#DIV/0!"/>
    <x v="1"/>
    <x v="1"/>
  </r>
  <r>
    <n v="614"/>
    <x v="19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x v="1"/>
  </r>
  <r>
    <n v="615"/>
    <x v="20"/>
    <s v="The aim of PixlDir is to deliver the most simple, and fast experience when it comes to uploading images to the web."/>
    <n v="515"/>
    <n v="0"/>
    <x v="0"/>
    <x v="6"/>
    <s v="NZD"/>
    <n v="1443149759"/>
    <n v="1440557759"/>
    <b v="0"/>
    <n v="0"/>
    <b v="0"/>
    <s v="technology/web"/>
    <n v="0"/>
    <e v="#DIV/0!"/>
    <x v="1"/>
    <x v="1"/>
  </r>
  <r>
    <n v="616"/>
    <x v="21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n v="0"/>
    <e v="#DIV/0!"/>
    <x v="1"/>
    <x v="1"/>
  </r>
  <r>
    <n v="618"/>
    <x v="22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x v="1"/>
  </r>
  <r>
    <n v="623"/>
    <x v="23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x v="1"/>
  </r>
  <r>
    <n v="624"/>
    <x v="24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x v="1"/>
  </r>
  <r>
    <n v="625"/>
    <x v="25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x v="1"/>
  </r>
  <r>
    <n v="628"/>
    <x v="26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x v="1"/>
  </r>
  <r>
    <n v="632"/>
    <x v="27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s v="technology/web"/>
    <n v="0"/>
    <e v="#DIV/0!"/>
    <x v="1"/>
    <x v="1"/>
  </r>
  <r>
    <n v="637"/>
    <x v="28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x v="1"/>
  </r>
  <r>
    <n v="1041"/>
    <x v="29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2"/>
    <x v="2"/>
  </r>
  <r>
    <n v="1046"/>
    <x v="30"/>
    <s v="All Things Horses is slowly becoming the greatest podcast on the internet and we are looking to upgrade the studio and software."/>
    <n v="3000"/>
    <n v="0"/>
    <x v="0"/>
    <x v="9"/>
    <s v="EUR"/>
    <n v="1451161560"/>
    <n v="1447273560"/>
    <b v="0"/>
    <n v="0"/>
    <b v="0"/>
    <s v="journalism/audio"/>
    <n v="0"/>
    <e v="#DIV/0!"/>
    <x v="2"/>
    <x v="2"/>
  </r>
  <r>
    <n v="1049"/>
    <x v="31"/>
    <s v="------"/>
    <n v="12000"/>
    <n v="0"/>
    <x v="0"/>
    <x v="0"/>
    <s v="USD"/>
    <n v="1455272445"/>
    <n v="1452680445"/>
    <b v="0"/>
    <n v="0"/>
    <b v="0"/>
    <s v="journalism/audio"/>
    <n v="0"/>
    <e v="#DIV/0!"/>
    <x v="2"/>
    <x v="2"/>
  </r>
  <r>
    <n v="1050"/>
    <x v="32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2"/>
    <x v="2"/>
  </r>
  <r>
    <n v="1051"/>
    <x v="33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2"/>
    <x v="2"/>
  </r>
  <r>
    <n v="1052"/>
    <x v="34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2"/>
    <x v="2"/>
  </r>
  <r>
    <n v="1054"/>
    <x v="35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2"/>
    <x v="2"/>
  </r>
  <r>
    <n v="1055"/>
    <x v="36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2"/>
    <x v="2"/>
  </r>
  <r>
    <n v="1056"/>
    <x v="37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2"/>
    <x v="2"/>
  </r>
  <r>
    <n v="1057"/>
    <x v="38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2"/>
    <x v="2"/>
  </r>
  <r>
    <n v="1058"/>
    <x v="39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2"/>
    <x v="2"/>
  </r>
  <r>
    <n v="1059"/>
    <x v="40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2"/>
    <x v="2"/>
  </r>
  <r>
    <n v="1061"/>
    <x v="41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2"/>
    <x v="2"/>
  </r>
  <r>
    <n v="1063"/>
    <x v="42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2"/>
    <x v="2"/>
  </r>
  <r>
    <n v="1227"/>
    <x v="43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x v="3"/>
  </r>
  <r>
    <n v="1230"/>
    <x v="44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x v="3"/>
  </r>
  <r>
    <n v="1231"/>
    <x v="45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x v="3"/>
  </r>
  <r>
    <n v="1234"/>
    <x v="46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x v="3"/>
  </r>
  <r>
    <n v="1236"/>
    <x v="47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x v="3"/>
  </r>
  <r>
    <n v="1237"/>
    <x v="48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x v="3"/>
  </r>
  <r>
    <n v="1239"/>
    <x v="49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x v="3"/>
  </r>
  <r>
    <n v="1332"/>
    <x v="50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b v="0"/>
    <n v="0"/>
    <b v="0"/>
    <s v="technology/wearables"/>
    <n v="0"/>
    <e v="#DIV/0!"/>
    <x v="1"/>
    <x v="4"/>
  </r>
  <r>
    <n v="1333"/>
    <x v="51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x v="4"/>
  </r>
  <r>
    <n v="1340"/>
    <x v="52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x v="4"/>
  </r>
  <r>
    <n v="1452"/>
    <x v="53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4"/>
    <x v="5"/>
  </r>
  <r>
    <n v="1453"/>
    <x v="54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n v="0"/>
    <e v="#DIV/0!"/>
    <x v="4"/>
    <x v="5"/>
  </r>
  <r>
    <n v="1457"/>
    <x v="55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4"/>
    <x v="5"/>
  </r>
  <r>
    <n v="1458"/>
    <x v="56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4"/>
    <x v="5"/>
  </r>
  <r>
    <n v="1459"/>
    <x v="57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4"/>
    <x v="5"/>
  </r>
  <r>
    <n v="1460"/>
    <x v="58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4"/>
    <x v="5"/>
  </r>
  <r>
    <n v="1562"/>
    <x v="59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4"/>
    <x v="6"/>
  </r>
  <r>
    <n v="1569"/>
    <x v="60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4"/>
    <x v="6"/>
  </r>
  <r>
    <n v="1580"/>
    <x v="61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4"/>
    <x v="6"/>
  </r>
  <r>
    <n v="2341"/>
    <x v="62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x v="1"/>
  </r>
  <r>
    <n v="2342"/>
    <x v="63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x v="1"/>
  </r>
  <r>
    <n v="2345"/>
    <x v="64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x v="1"/>
  </r>
  <r>
    <n v="2349"/>
    <x v="65"/>
    <s v="Poliword tries to provide the people of the world an opportunity to make real changes in their government through the internet."/>
    <n v="474900"/>
    <n v="0"/>
    <x v="0"/>
    <x v="11"/>
    <s v="SEK"/>
    <n v="1439318228"/>
    <n v="1436812628"/>
    <b v="0"/>
    <n v="0"/>
    <b v="0"/>
    <s v="technology/web"/>
    <n v="0"/>
    <e v="#DIV/0!"/>
    <x v="1"/>
    <x v="1"/>
  </r>
  <r>
    <n v="2350"/>
    <x v="66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e v="#DIV/0!"/>
    <x v="1"/>
    <x v="1"/>
  </r>
  <r>
    <n v="2352"/>
    <x v="67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x v="1"/>
  </r>
  <r>
    <n v="2353"/>
    <x v="68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x v="1"/>
  </r>
  <r>
    <n v="2356"/>
    <x v="69"/>
    <s v="HardstyleUnited.com The Global Hardstyle community. Your Hardstyle community."/>
    <n v="10000"/>
    <n v="0"/>
    <x v="0"/>
    <x v="8"/>
    <s v="EUR"/>
    <n v="1433530104"/>
    <n v="1430938104"/>
    <b v="0"/>
    <n v="0"/>
    <b v="0"/>
    <s v="technology/web"/>
    <n v="0"/>
    <e v="#DIV/0!"/>
    <x v="1"/>
    <x v="1"/>
  </r>
  <r>
    <n v="2357"/>
    <x v="70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x v="1"/>
  </r>
  <r>
    <n v="2358"/>
    <x v="71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x v="1"/>
  </r>
  <r>
    <n v="2361"/>
    <x v="72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x v="1"/>
  </r>
  <r>
    <n v="2363"/>
    <x v="73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x v="1"/>
  </r>
  <r>
    <n v="2364"/>
    <x v="74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x v="1"/>
  </r>
  <r>
    <n v="2365"/>
    <x v="75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e v="#DIV/0!"/>
    <x v="1"/>
    <x v="1"/>
  </r>
  <r>
    <n v="2369"/>
    <x v="76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x v="1"/>
  </r>
  <r>
    <n v="2371"/>
    <x v="77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x v="1"/>
  </r>
  <r>
    <n v="2375"/>
    <x v="78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x v="1"/>
  </r>
  <r>
    <n v="2377"/>
    <x v="79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x v="1"/>
  </r>
  <r>
    <n v="2378"/>
    <x v="80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x v="1"/>
  </r>
  <r>
    <n v="2379"/>
    <x v="81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x v="1"/>
  </r>
  <r>
    <n v="2386"/>
    <x v="82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x v="1"/>
  </r>
  <r>
    <n v="2390"/>
    <x v="83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x v="1"/>
  </r>
  <r>
    <n v="2392"/>
    <x v="84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x v="1"/>
  </r>
  <r>
    <n v="2395"/>
    <x v="85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x v="1"/>
  </r>
  <r>
    <n v="2397"/>
    <x v="86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x v="1"/>
  </r>
  <r>
    <n v="2398"/>
    <x v="87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x v="1"/>
  </r>
  <r>
    <n v="2399"/>
    <x v="88"/>
    <s v="SheLifts is going to be the number One international social HUB &amp; information resource for women into weight lifting"/>
    <n v="13000"/>
    <n v="0"/>
    <x v="0"/>
    <x v="11"/>
    <s v="SEK"/>
    <n v="1418934506"/>
    <n v="1415910506"/>
    <b v="0"/>
    <n v="0"/>
    <b v="0"/>
    <s v="technology/web"/>
    <n v="0"/>
    <e v="#DIV/0!"/>
    <x v="1"/>
    <x v="1"/>
  </r>
  <r>
    <n v="2400"/>
    <x v="89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x v="1"/>
  </r>
  <r>
    <n v="2561"/>
    <x v="90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5"/>
    <x v="7"/>
  </r>
  <r>
    <n v="2563"/>
    <x v="91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5"/>
    <x v="7"/>
  </r>
  <r>
    <n v="2564"/>
    <x v="92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5"/>
    <x v="7"/>
  </r>
  <r>
    <n v="2566"/>
    <x v="93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5"/>
    <x v="7"/>
  </r>
  <r>
    <n v="2572"/>
    <x v="94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5"/>
    <x v="7"/>
  </r>
  <r>
    <n v="2573"/>
    <x v="95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5"/>
    <x v="7"/>
  </r>
  <r>
    <n v="2574"/>
    <x v="96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5"/>
    <x v="7"/>
  </r>
  <r>
    <n v="2575"/>
    <x v="97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5"/>
    <x v="7"/>
  </r>
  <r>
    <n v="2576"/>
    <x v="98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5"/>
    <x v="7"/>
  </r>
  <r>
    <n v="2577"/>
    <x v="99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5"/>
    <x v="7"/>
  </r>
  <r>
    <n v="2578"/>
    <x v="100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5"/>
    <x v="7"/>
  </r>
  <r>
    <n v="2954"/>
    <x v="101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6"/>
    <x v="8"/>
  </r>
  <r>
    <n v="2958"/>
    <x v="102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6"/>
    <x v="8"/>
  </r>
  <r>
    <n v="2959"/>
    <x v="103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6"/>
    <x v="8"/>
  </r>
  <r>
    <n v="2960"/>
    <x v="104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6"/>
    <x v="8"/>
  </r>
  <r>
    <n v="3125"/>
    <x v="105"/>
    <s v="N/A"/>
    <n v="1500000"/>
    <n v="0"/>
    <x v="0"/>
    <x v="0"/>
    <s v="USD"/>
    <n v="1452142672"/>
    <n v="1449550672"/>
    <b v="0"/>
    <n v="0"/>
    <b v="0"/>
    <s v="theater/spaces"/>
    <n v="0"/>
    <e v="#DIV/0!"/>
    <x v="6"/>
    <x v="8"/>
  </r>
  <r>
    <n v="3127"/>
    <x v="106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6"/>
    <x v="8"/>
  </r>
  <r>
    <n v="3872"/>
    <x v="107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6"/>
    <x v="9"/>
  </r>
  <r>
    <n v="3873"/>
    <x v="108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6"/>
    <x v="9"/>
  </r>
  <r>
    <n v="3874"/>
    <x v="109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b v="0"/>
    <n v="0"/>
    <b v="0"/>
    <s v="theater/musical"/>
    <n v="0"/>
    <e v="#DIV/0!"/>
    <x v="6"/>
    <x v="9"/>
  </r>
  <r>
    <n v="3875"/>
    <x v="110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6"/>
    <x v="9"/>
  </r>
  <r>
    <n v="3879"/>
    <x v="111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6"/>
    <x v="9"/>
  </r>
  <r>
    <n v="3882"/>
    <x v="112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6"/>
    <x v="9"/>
  </r>
  <r>
    <n v="3883"/>
    <x v="113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6"/>
    <x v="9"/>
  </r>
  <r>
    <n v="3884"/>
    <x v="114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6"/>
    <x v="9"/>
  </r>
  <r>
    <n v="3885"/>
    <x v="115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6"/>
    <x v="9"/>
  </r>
  <r>
    <n v="3886"/>
    <x v="116"/>
    <n v="1"/>
    <n v="10000"/>
    <n v="0"/>
    <x v="0"/>
    <x v="3"/>
    <s v="AUD"/>
    <n v="1418275702"/>
    <n v="1415683702"/>
    <b v="0"/>
    <n v="0"/>
    <b v="0"/>
    <s v="theater/musical"/>
    <n v="0"/>
    <e v="#DIV/0!"/>
    <x v="6"/>
    <x v="9"/>
  </r>
  <r>
    <n v="160"/>
    <x v="117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10"/>
  </r>
  <r>
    <n v="163"/>
    <x v="118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10"/>
  </r>
  <r>
    <n v="165"/>
    <x v="119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10"/>
  </r>
  <r>
    <n v="172"/>
    <x v="120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10"/>
  </r>
  <r>
    <n v="173"/>
    <x v="121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10"/>
  </r>
  <r>
    <n v="174"/>
    <x v="122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s v="film &amp; video/drama"/>
    <n v="0"/>
    <e v="#DIV/0!"/>
    <x v="0"/>
    <x v="10"/>
  </r>
  <r>
    <n v="176"/>
    <x v="123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10"/>
  </r>
  <r>
    <n v="178"/>
    <x v="124"/>
    <s v="El viaje de LucÃ­a es un largometraje de ficciÃ³n con temÃ¡tica sobre el cÃ¡ncer infantil."/>
    <n v="500000"/>
    <n v="0"/>
    <x v="1"/>
    <x v="13"/>
    <s v="EUR"/>
    <n v="1448582145"/>
    <n v="1445986545"/>
    <b v="0"/>
    <n v="0"/>
    <b v="0"/>
    <s v="film &amp; video/drama"/>
    <n v="0"/>
    <e v="#DIV/0!"/>
    <x v="0"/>
    <x v="10"/>
  </r>
  <r>
    <n v="182"/>
    <x v="125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10"/>
  </r>
  <r>
    <n v="186"/>
    <x v="126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10"/>
  </r>
  <r>
    <n v="188"/>
    <x v="127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10"/>
  </r>
  <r>
    <n v="193"/>
    <x v="128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10"/>
  </r>
  <r>
    <n v="195"/>
    <x v="129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10"/>
  </r>
  <r>
    <n v="199"/>
    <x v="130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10"/>
  </r>
  <r>
    <n v="202"/>
    <x v="131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10"/>
  </r>
  <r>
    <n v="206"/>
    <x v="132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10"/>
  </r>
  <r>
    <n v="208"/>
    <x v="133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10"/>
  </r>
  <r>
    <n v="209"/>
    <x v="134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10"/>
  </r>
  <r>
    <n v="221"/>
    <x v="135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10"/>
  </r>
  <r>
    <n v="223"/>
    <x v="136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10"/>
  </r>
  <r>
    <n v="224"/>
    <x v="137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10"/>
  </r>
  <r>
    <n v="225"/>
    <x v="138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10"/>
  </r>
  <r>
    <n v="227"/>
    <x v="139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10"/>
  </r>
  <r>
    <n v="228"/>
    <x v="140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10"/>
  </r>
  <r>
    <n v="229"/>
    <x v="141"/>
    <s v="I teenage girl that wants to go around the system. She does all she can to cheat and finds herself in a bad position when she messesup"/>
    <n v="3000"/>
    <n v="0"/>
    <x v="1"/>
    <x v="9"/>
    <s v="EUR"/>
    <n v="1455402297"/>
    <n v="1452810297"/>
    <b v="0"/>
    <n v="0"/>
    <b v="0"/>
    <s v="film &amp; video/drama"/>
    <n v="0"/>
    <e v="#DIV/0!"/>
    <x v="0"/>
    <x v="10"/>
  </r>
  <r>
    <n v="231"/>
    <x v="142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10"/>
  </r>
  <r>
    <n v="233"/>
    <x v="143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10"/>
  </r>
  <r>
    <n v="235"/>
    <x v="144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10"/>
  </r>
  <r>
    <n v="236"/>
    <x v="145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10"/>
  </r>
  <r>
    <n v="238"/>
    <x v="146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10"/>
  </r>
  <r>
    <n v="427"/>
    <x v="147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11"/>
  </r>
  <r>
    <n v="429"/>
    <x v="148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11"/>
  </r>
  <r>
    <n v="433"/>
    <x v="149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11"/>
  </r>
  <r>
    <n v="436"/>
    <x v="150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11"/>
  </r>
  <r>
    <n v="437"/>
    <x v="151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x v="11"/>
  </r>
  <r>
    <n v="439"/>
    <x v="152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11"/>
  </r>
  <r>
    <n v="441"/>
    <x v="153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11"/>
  </r>
  <r>
    <n v="451"/>
    <x v="154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11"/>
  </r>
  <r>
    <n v="457"/>
    <x v="155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x v="11"/>
  </r>
  <r>
    <n v="461"/>
    <x v="156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11"/>
  </r>
  <r>
    <n v="462"/>
    <x v="157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11"/>
  </r>
  <r>
    <n v="468"/>
    <x v="158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11"/>
  </r>
  <r>
    <n v="469"/>
    <x v="159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11"/>
  </r>
  <r>
    <n v="475"/>
    <x v="160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11"/>
  </r>
  <r>
    <n v="477"/>
    <x v="161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11"/>
  </r>
  <r>
    <n v="478"/>
    <x v="162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11"/>
  </r>
  <r>
    <n v="487"/>
    <x v="163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x v="11"/>
  </r>
  <r>
    <n v="488"/>
    <x v="164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11"/>
  </r>
  <r>
    <n v="490"/>
    <x v="165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11"/>
  </r>
  <r>
    <n v="491"/>
    <x v="166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11"/>
  </r>
  <r>
    <n v="492"/>
    <x v="167"/>
    <s v="This project aims to create a 3D animated movie that is created by it's fans, it's content and plot will be driven by it's followers."/>
    <n v="10000000"/>
    <n v="0"/>
    <x v="1"/>
    <x v="11"/>
    <s v="SEK"/>
    <n v="1476319830"/>
    <n v="1471135830"/>
    <b v="0"/>
    <n v="0"/>
    <b v="0"/>
    <s v="film &amp; video/animation"/>
    <n v="0"/>
    <e v="#DIV/0!"/>
    <x v="0"/>
    <x v="11"/>
  </r>
  <r>
    <n v="493"/>
    <x v="168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11"/>
  </r>
  <r>
    <n v="495"/>
    <x v="169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11"/>
  </r>
  <r>
    <n v="501"/>
    <x v="170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11"/>
  </r>
  <r>
    <n v="510"/>
    <x v="171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11"/>
  </r>
  <r>
    <n v="516"/>
    <x v="172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11"/>
  </r>
  <r>
    <n v="518"/>
    <x v="173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11"/>
  </r>
  <r>
    <n v="547"/>
    <x v="174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1"/>
  </r>
  <r>
    <n v="552"/>
    <x v="175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x v="1"/>
  </r>
  <r>
    <n v="555"/>
    <x v="176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1"/>
  </r>
  <r>
    <n v="558"/>
    <x v="177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1"/>
  </r>
  <r>
    <n v="562"/>
    <x v="178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s v="technology/web"/>
    <n v="0"/>
    <e v="#DIV/0!"/>
    <x v="1"/>
    <x v="1"/>
  </r>
  <r>
    <n v="565"/>
    <x v="179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1"/>
  </r>
  <r>
    <n v="567"/>
    <x v="180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1"/>
  </r>
  <r>
    <n v="572"/>
    <x v="181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1"/>
  </r>
  <r>
    <n v="581"/>
    <x v="182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1"/>
  </r>
  <r>
    <n v="582"/>
    <x v="183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1"/>
  </r>
  <r>
    <n v="585"/>
    <x v="184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1"/>
  </r>
  <r>
    <n v="686"/>
    <x v="185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e v="#DIV/0!"/>
    <x v="1"/>
    <x v="4"/>
  </r>
  <r>
    <n v="706"/>
    <x v="186"/>
    <s v="Driver Alert System es un sistema de seguridad para el conductor, que le avisa en caso de perder la posicion vertical mientras conduce."/>
    <n v="100000"/>
    <n v="0"/>
    <x v="1"/>
    <x v="13"/>
    <s v="EUR"/>
    <n v="1481740740"/>
    <n v="1478130783"/>
    <b v="0"/>
    <n v="0"/>
    <b v="0"/>
    <s v="technology/wearables"/>
    <n v="0"/>
    <e v="#DIV/0!"/>
    <x v="1"/>
    <x v="4"/>
  </r>
  <r>
    <n v="710"/>
    <x v="187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x v="4"/>
  </r>
  <r>
    <n v="760"/>
    <x v="188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4"/>
    <x v="12"/>
  </r>
  <r>
    <n v="762"/>
    <x v="189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e v="#DIV/0!"/>
    <x v="4"/>
    <x v="12"/>
  </r>
  <r>
    <n v="764"/>
    <x v="190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4"/>
    <x v="12"/>
  </r>
  <r>
    <n v="766"/>
    <x v="191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4"/>
    <x v="12"/>
  </r>
  <r>
    <n v="768"/>
    <x v="192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4"/>
    <x v="12"/>
  </r>
  <r>
    <n v="770"/>
    <x v="193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4"/>
    <x v="12"/>
  </r>
  <r>
    <n v="875"/>
    <x v="194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x v="13"/>
  </r>
  <r>
    <n v="887"/>
    <x v="195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x v="14"/>
  </r>
  <r>
    <n v="897"/>
    <x v="196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x v="14"/>
  </r>
  <r>
    <n v="901"/>
    <x v="197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x v="13"/>
  </r>
  <r>
    <n v="906"/>
    <x v="198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x v="13"/>
  </r>
  <r>
    <n v="907"/>
    <x v="199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x v="13"/>
  </r>
  <r>
    <n v="908"/>
    <x v="200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x v="13"/>
  </r>
  <r>
    <n v="911"/>
    <x v="201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x v="13"/>
  </r>
  <r>
    <n v="914"/>
    <x v="202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x v="13"/>
  </r>
  <r>
    <n v="916"/>
    <x v="203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x v="13"/>
  </r>
  <r>
    <n v="920"/>
    <x v="204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x v="13"/>
  </r>
  <r>
    <n v="926"/>
    <x v="205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x v="13"/>
  </r>
  <r>
    <n v="927"/>
    <x v="206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x v="13"/>
  </r>
  <r>
    <n v="929"/>
    <x v="207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x v="13"/>
  </r>
  <r>
    <n v="936"/>
    <x v="208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x v="13"/>
  </r>
  <r>
    <n v="947"/>
    <x v="209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4"/>
  </r>
  <r>
    <n v="988"/>
    <x v="210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e v="#DIV/0!"/>
    <x v="1"/>
    <x v="4"/>
  </r>
  <r>
    <n v="1071"/>
    <x v="211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n v="0"/>
    <e v="#DIV/0!"/>
    <x v="7"/>
    <x v="15"/>
  </r>
  <r>
    <n v="1084"/>
    <x v="212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7"/>
    <x v="15"/>
  </r>
  <r>
    <n v="1087"/>
    <x v="213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7"/>
    <x v="15"/>
  </r>
  <r>
    <n v="1107"/>
    <x v="214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7"/>
    <x v="15"/>
  </r>
  <r>
    <n v="1120"/>
    <x v="215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7"/>
    <x v="15"/>
  </r>
  <r>
    <n v="1122"/>
    <x v="216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7"/>
    <x v="15"/>
  </r>
  <r>
    <n v="1125"/>
    <x v="217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7"/>
    <x v="16"/>
  </r>
  <r>
    <n v="1131"/>
    <x v="218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7"/>
    <x v="16"/>
  </r>
  <r>
    <n v="1140"/>
    <x v="219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7"/>
    <x v="16"/>
  </r>
  <r>
    <n v="1141"/>
    <x v="220"/>
    <s v="I think this will be a great game!"/>
    <n v="500"/>
    <n v="0"/>
    <x v="1"/>
    <x v="9"/>
    <s v="EUR"/>
    <n v="1436460450"/>
    <n v="1433868450"/>
    <b v="0"/>
    <n v="0"/>
    <b v="0"/>
    <s v="games/mobile games"/>
    <n v="0"/>
    <e v="#DIV/0!"/>
    <x v="7"/>
    <x v="16"/>
  </r>
  <r>
    <n v="1142"/>
    <x v="221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7"/>
    <x v="16"/>
  </r>
  <r>
    <n v="1144"/>
    <x v="222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5"/>
    <x v="7"/>
  </r>
  <r>
    <n v="1147"/>
    <x v="223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5"/>
    <x v="7"/>
  </r>
  <r>
    <n v="1151"/>
    <x v="224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5"/>
    <x v="7"/>
  </r>
  <r>
    <n v="1156"/>
    <x v="225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5"/>
    <x v="7"/>
  </r>
  <r>
    <n v="1159"/>
    <x v="226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5"/>
    <x v="7"/>
  </r>
  <r>
    <n v="1161"/>
    <x v="227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5"/>
    <x v="7"/>
  </r>
  <r>
    <n v="1163"/>
    <x v="228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5"/>
    <x v="7"/>
  </r>
  <r>
    <n v="1164"/>
    <x v="229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5"/>
    <x v="7"/>
  </r>
  <r>
    <n v="1172"/>
    <x v="230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5"/>
    <x v="7"/>
  </r>
  <r>
    <n v="1177"/>
    <x v="231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5"/>
    <x v="7"/>
  </r>
  <r>
    <n v="1409"/>
    <x v="232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4"/>
    <x v="5"/>
  </r>
  <r>
    <n v="1416"/>
    <x v="233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4"/>
    <x v="5"/>
  </r>
  <r>
    <n v="1425"/>
    <x v="234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4"/>
    <x v="5"/>
  </r>
  <r>
    <n v="1426"/>
    <x v="235"/>
    <s v="The World of Sharks is an interactive eBook for the iPad and Mac. It shall be translated into english to make it available worldwide."/>
    <n v="1000"/>
    <n v="0"/>
    <x v="1"/>
    <x v="9"/>
    <s v="EUR"/>
    <n v="1440408120"/>
    <n v="1435224120"/>
    <b v="0"/>
    <n v="0"/>
    <b v="0"/>
    <s v="publishing/translations"/>
    <n v="0"/>
    <e v="#DIV/0!"/>
    <x v="4"/>
    <x v="5"/>
  </r>
  <r>
    <n v="1429"/>
    <x v="236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4"/>
    <x v="5"/>
  </r>
  <r>
    <n v="1432"/>
    <x v="237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4"/>
    <x v="5"/>
  </r>
  <r>
    <n v="1442"/>
    <x v="238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4"/>
    <x v="5"/>
  </r>
  <r>
    <n v="1443"/>
    <x v="239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n v="0"/>
    <e v="#DIV/0!"/>
    <x v="4"/>
    <x v="5"/>
  </r>
  <r>
    <n v="1444"/>
    <x v="240"/>
    <s v="We as a successfull german stock market newsletter publisher want expand in the US market!"/>
    <n v="4950"/>
    <n v="0"/>
    <x v="1"/>
    <x v="9"/>
    <s v="EUR"/>
    <n v="1442091462"/>
    <n v="1436907462"/>
    <b v="0"/>
    <n v="0"/>
    <b v="0"/>
    <s v="publishing/translations"/>
    <n v="0"/>
    <e v="#DIV/0!"/>
    <x v="4"/>
    <x v="5"/>
  </r>
  <r>
    <n v="1445"/>
    <x v="241"/>
    <s v="Erstellung einer deutschen Ãœbersetzung ( Lesbarmachung ) des Buches Finnegans Wake von James Joyce. Die Umsetzung erfolgt 1 zu 1."/>
    <n v="130000"/>
    <n v="0"/>
    <x v="1"/>
    <x v="9"/>
    <s v="EUR"/>
    <n v="1434286855"/>
    <n v="1431694855"/>
    <b v="0"/>
    <n v="0"/>
    <b v="0"/>
    <s v="publishing/translations"/>
    <n v="0"/>
    <e v="#DIV/0!"/>
    <x v="4"/>
    <x v="5"/>
  </r>
  <r>
    <n v="1446"/>
    <x v="242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e v="#DIV/0!"/>
    <x v="4"/>
    <x v="5"/>
  </r>
  <r>
    <n v="1448"/>
    <x v="243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4"/>
    <x v="5"/>
  </r>
  <r>
    <n v="1449"/>
    <x v="244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4"/>
    <x v="5"/>
  </r>
  <r>
    <n v="1484"/>
    <x v="245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4"/>
    <x v="12"/>
  </r>
  <r>
    <n v="1487"/>
    <x v="246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4"/>
    <x v="12"/>
  </r>
  <r>
    <n v="1489"/>
    <x v="247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4"/>
    <x v="12"/>
  </r>
  <r>
    <n v="1493"/>
    <x v="248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4"/>
    <x v="12"/>
  </r>
  <r>
    <n v="1495"/>
    <x v="249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4"/>
    <x v="12"/>
  </r>
  <r>
    <n v="1496"/>
    <x v="250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4"/>
    <x v="12"/>
  </r>
  <r>
    <n v="1544"/>
    <x v="251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8"/>
    <x v="17"/>
  </r>
  <r>
    <n v="1547"/>
    <x v="252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8"/>
    <x v="17"/>
  </r>
  <r>
    <n v="1551"/>
    <x v="253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8"/>
    <x v="17"/>
  </r>
  <r>
    <n v="1553"/>
    <x v="254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8"/>
    <x v="17"/>
  </r>
  <r>
    <n v="1554"/>
    <x v="255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8"/>
    <x v="17"/>
  </r>
  <r>
    <n v="1555"/>
    <x v="256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8"/>
    <x v="17"/>
  </r>
  <r>
    <n v="1584"/>
    <x v="257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8"/>
    <x v="18"/>
  </r>
  <r>
    <n v="1586"/>
    <x v="258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8"/>
    <x v="18"/>
  </r>
  <r>
    <n v="1588"/>
    <x v="259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8"/>
    <x v="18"/>
  </r>
  <r>
    <n v="1589"/>
    <x v="260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8"/>
    <x v="18"/>
  </r>
  <r>
    <n v="1592"/>
    <x v="261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8"/>
    <x v="18"/>
  </r>
  <r>
    <n v="1597"/>
    <x v="262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8"/>
    <x v="18"/>
  </r>
  <r>
    <n v="1599"/>
    <x v="263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8"/>
    <x v="18"/>
  </r>
  <r>
    <n v="1705"/>
    <x v="264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x v="19"/>
  </r>
  <r>
    <n v="1706"/>
    <x v="265"/>
    <s v="Unsere &quot;Aufgabe&quot; ist es, fÃ¼r Christen da zu sein die keiner Gemeinde angehÃ¶ren. Zudem spielt Lobpreis eine Zentrale Rolle."/>
    <n v="5500"/>
    <n v="0"/>
    <x v="1"/>
    <x v="9"/>
    <s v="EUR"/>
    <n v="1440314472"/>
    <n v="1435130472"/>
    <b v="0"/>
    <n v="0"/>
    <b v="0"/>
    <s v="music/faith"/>
    <n v="0"/>
    <e v="#DIV/0!"/>
    <x v="3"/>
    <x v="19"/>
  </r>
  <r>
    <n v="1708"/>
    <x v="266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x v="19"/>
  </r>
  <r>
    <n v="1712"/>
    <x v="267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x v="19"/>
  </r>
  <r>
    <n v="1721"/>
    <x v="268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x v="19"/>
  </r>
  <r>
    <n v="1729"/>
    <x v="269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x v="19"/>
  </r>
  <r>
    <n v="1730"/>
    <x v="270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x v="19"/>
  </r>
  <r>
    <n v="1731"/>
    <x v="271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x v="19"/>
  </r>
  <r>
    <n v="1732"/>
    <x v="272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x v="19"/>
  </r>
  <r>
    <n v="1733"/>
    <x v="273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x v="19"/>
  </r>
  <r>
    <n v="1740"/>
    <x v="274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x v="19"/>
  </r>
  <r>
    <n v="1766"/>
    <x v="275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8"/>
    <x v="20"/>
  </r>
  <r>
    <n v="1813"/>
    <x v="276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8"/>
    <x v="20"/>
  </r>
  <r>
    <n v="1815"/>
    <x v="277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8"/>
    <x v="20"/>
  </r>
  <r>
    <n v="1818"/>
    <x v="278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8"/>
    <x v="20"/>
  </r>
  <r>
    <n v="1861"/>
    <x v="279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7"/>
    <x v="16"/>
  </r>
  <r>
    <n v="1869"/>
    <x v="280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7"/>
    <x v="16"/>
  </r>
  <r>
    <n v="1876"/>
    <x v="281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7"/>
    <x v="16"/>
  </r>
  <r>
    <n v="1877"/>
    <x v="282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7"/>
    <x v="16"/>
  </r>
  <r>
    <n v="1878"/>
    <x v="283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7"/>
    <x v="16"/>
  </r>
  <r>
    <n v="1982"/>
    <x v="284"/>
    <s v="Express a very dark place in my childhood. Release my emotions through photography in a form of Art."/>
    <n v="180000"/>
    <n v="0"/>
    <x v="1"/>
    <x v="16"/>
    <s v="HKD"/>
    <n v="1480863887"/>
    <n v="1478268287"/>
    <b v="0"/>
    <n v="0"/>
    <b v="0"/>
    <s v="photography/people"/>
    <n v="0"/>
    <e v="#DIV/0!"/>
    <x v="8"/>
    <x v="21"/>
  </r>
  <r>
    <n v="1993"/>
    <x v="285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8"/>
    <x v="21"/>
  </r>
  <r>
    <n v="1994"/>
    <x v="286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8"/>
    <x v="21"/>
  </r>
  <r>
    <n v="1996"/>
    <x v="287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8"/>
    <x v="21"/>
  </r>
  <r>
    <n v="1997"/>
    <x v="288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8"/>
    <x v="21"/>
  </r>
  <r>
    <n v="2141"/>
    <x v="289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7"/>
    <x v="15"/>
  </r>
  <r>
    <n v="2149"/>
    <x v="290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7"/>
    <x v="15"/>
  </r>
  <r>
    <n v="2404"/>
    <x v="291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5"/>
    <x v="7"/>
  </r>
  <r>
    <n v="2410"/>
    <x v="292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5"/>
    <x v="7"/>
  </r>
  <r>
    <n v="2412"/>
    <x v="293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n v="0"/>
    <e v="#DIV/0!"/>
    <x v="5"/>
    <x v="7"/>
  </r>
  <r>
    <n v="2417"/>
    <x v="294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5"/>
    <x v="7"/>
  </r>
  <r>
    <n v="2419"/>
    <x v="295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5"/>
    <x v="7"/>
  </r>
  <r>
    <n v="2426"/>
    <x v="296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5"/>
    <x v="7"/>
  </r>
  <r>
    <n v="2433"/>
    <x v="297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5"/>
    <x v="7"/>
  </r>
  <r>
    <n v="2437"/>
    <x v="298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5"/>
    <x v="7"/>
  </r>
  <r>
    <n v="2439"/>
    <x v="299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5"/>
    <x v="7"/>
  </r>
  <r>
    <n v="2503"/>
    <x v="300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5"/>
    <x v="22"/>
  </r>
  <r>
    <n v="2504"/>
    <x v="301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5"/>
    <x v="22"/>
  </r>
  <r>
    <n v="2505"/>
    <x v="302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5"/>
    <x v="22"/>
  </r>
  <r>
    <n v="2507"/>
    <x v="303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5"/>
    <x v="22"/>
  </r>
  <r>
    <n v="2508"/>
    <x v="304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5"/>
    <x v="22"/>
  </r>
  <r>
    <n v="2511"/>
    <x v="305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5"/>
    <x v="22"/>
  </r>
  <r>
    <n v="2512"/>
    <x v="306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5"/>
    <x v="22"/>
  </r>
  <r>
    <n v="2513"/>
    <x v="307"/>
    <s v="Wir wollen einen Ort erschaffen an dem man sich wohlfÃ¼hlen kann, ein Ort an dem die Gedanken frei sind und man das Essen genieÃŸen kann."/>
    <n v="180000"/>
    <n v="0"/>
    <x v="1"/>
    <x v="9"/>
    <s v="EUR"/>
    <n v="1488067789"/>
    <n v="1482883789"/>
    <b v="0"/>
    <n v="0"/>
    <b v="0"/>
    <s v="food/restaurants"/>
    <n v="0"/>
    <e v="#DIV/0!"/>
    <x v="5"/>
    <x v="22"/>
  </r>
  <r>
    <n v="2516"/>
    <x v="308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5"/>
    <x v="22"/>
  </r>
  <r>
    <n v="2518"/>
    <x v="309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5"/>
    <x v="22"/>
  </r>
  <r>
    <n v="2520"/>
    <x v="310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5"/>
    <x v="22"/>
  </r>
  <r>
    <n v="2584"/>
    <x v="311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5"/>
    <x v="7"/>
  </r>
  <r>
    <n v="2590"/>
    <x v="312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5"/>
    <x v="7"/>
  </r>
  <r>
    <n v="2593"/>
    <x v="313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5"/>
    <x v="7"/>
  </r>
  <r>
    <n v="2642"/>
    <x v="314"/>
    <s v="Innovatives MAschinenbau projekt mit verarbeitende Metalle vom Mars_x000a_Stehe mit Mars one einer hollÃ¤ndischen space company in cooperatio"/>
    <n v="500000"/>
    <n v="0"/>
    <x v="1"/>
    <x v="9"/>
    <s v="EUR"/>
    <n v="1468565820"/>
    <n v="1465970108"/>
    <b v="0"/>
    <n v="0"/>
    <b v="0"/>
    <s v="technology/space exploration"/>
    <n v="0"/>
    <e v="#DIV/0!"/>
    <x v="1"/>
    <x v="23"/>
  </r>
  <r>
    <n v="2686"/>
    <x v="315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5"/>
    <x v="7"/>
  </r>
  <r>
    <n v="2687"/>
    <x v="316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5"/>
    <x v="7"/>
  </r>
  <r>
    <n v="2699"/>
    <x v="317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5"/>
    <x v="7"/>
  </r>
  <r>
    <n v="2743"/>
    <x v="318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4"/>
    <x v="24"/>
  </r>
  <r>
    <n v="2750"/>
    <x v="319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4"/>
    <x v="24"/>
  </r>
  <r>
    <n v="2751"/>
    <x v="320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4"/>
    <x v="24"/>
  </r>
  <r>
    <n v="2754"/>
    <x v="321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4"/>
    <x v="24"/>
  </r>
  <r>
    <n v="2760"/>
    <x v="322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4"/>
    <x v="24"/>
  </r>
  <r>
    <n v="2765"/>
    <x v="323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4"/>
    <x v="24"/>
  </r>
  <r>
    <n v="2771"/>
    <x v="324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4"/>
    <x v="24"/>
  </r>
  <r>
    <n v="2772"/>
    <x v="325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4"/>
    <x v="24"/>
  </r>
  <r>
    <n v="2780"/>
    <x v="326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e v="#DIV/0!"/>
    <x v="4"/>
    <x v="24"/>
  </r>
  <r>
    <n v="2842"/>
    <x v="327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6"/>
    <x v="25"/>
  </r>
  <r>
    <n v="2843"/>
    <x v="328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6"/>
    <x v="25"/>
  </r>
  <r>
    <n v="2846"/>
    <x v="329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6"/>
    <x v="25"/>
  </r>
  <r>
    <n v="2847"/>
    <x v="330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6"/>
    <x v="25"/>
  </r>
  <r>
    <n v="2851"/>
    <x v="331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e v="#DIV/0!"/>
    <x v="6"/>
    <x v="25"/>
  </r>
  <r>
    <n v="2853"/>
    <x v="332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6"/>
    <x v="25"/>
  </r>
  <r>
    <n v="2858"/>
    <x v="333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s v="theater/plays"/>
    <n v="0"/>
    <e v="#DIV/0!"/>
    <x v="6"/>
    <x v="25"/>
  </r>
  <r>
    <n v="2865"/>
    <x v="334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6"/>
    <x v="25"/>
  </r>
  <r>
    <n v="2872"/>
    <x v="335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6"/>
    <x v="25"/>
  </r>
  <r>
    <n v="2876"/>
    <x v="336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6"/>
    <x v="25"/>
  </r>
  <r>
    <n v="2881"/>
    <x v="337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6"/>
    <x v="25"/>
  </r>
  <r>
    <n v="2888"/>
    <x v="338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6"/>
    <x v="25"/>
  </r>
  <r>
    <n v="2894"/>
    <x v="339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6"/>
    <x v="25"/>
  </r>
  <r>
    <n v="2899"/>
    <x v="340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6"/>
    <x v="25"/>
  </r>
  <r>
    <n v="2943"/>
    <x v="341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6"/>
    <x v="8"/>
  </r>
  <r>
    <n v="2945"/>
    <x v="342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6"/>
    <x v="8"/>
  </r>
  <r>
    <n v="2950"/>
    <x v="343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6"/>
    <x v="8"/>
  </r>
  <r>
    <n v="3054"/>
    <x v="344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6"/>
    <x v="8"/>
  </r>
  <r>
    <n v="3056"/>
    <x v="345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6"/>
    <x v="8"/>
  </r>
  <r>
    <n v="3057"/>
    <x v="346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6"/>
    <x v="8"/>
  </r>
  <r>
    <n v="3061"/>
    <x v="347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6"/>
    <x v="8"/>
  </r>
  <r>
    <n v="3082"/>
    <x v="348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6"/>
    <x v="8"/>
  </r>
  <r>
    <n v="3114"/>
    <x v="349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6"/>
    <x v="8"/>
  </r>
  <r>
    <n v="3190"/>
    <x v="350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6"/>
    <x v="9"/>
  </r>
  <r>
    <n v="3194"/>
    <x v="351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6"/>
    <x v="9"/>
  </r>
  <r>
    <n v="3204"/>
    <x v="352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6"/>
    <x v="9"/>
  </r>
  <r>
    <n v="3206"/>
    <x v="353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6"/>
    <x v="9"/>
  </r>
  <r>
    <n v="3628"/>
    <x v="354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6"/>
    <x v="9"/>
  </r>
  <r>
    <n v="3636"/>
    <x v="355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6"/>
    <x v="9"/>
  </r>
  <r>
    <n v="3641"/>
    <x v="356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6"/>
    <x v="9"/>
  </r>
  <r>
    <n v="3643"/>
    <x v="357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6"/>
    <x v="9"/>
  </r>
  <r>
    <n v="3733"/>
    <x v="358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6"/>
    <x v="25"/>
  </r>
  <r>
    <n v="3741"/>
    <x v="359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6"/>
    <x v="25"/>
  </r>
  <r>
    <n v="3743"/>
    <x v="360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6"/>
    <x v="25"/>
  </r>
  <r>
    <n v="3744"/>
    <x v="361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6"/>
    <x v="25"/>
  </r>
  <r>
    <n v="3790"/>
    <x v="362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6"/>
    <x v="9"/>
  </r>
  <r>
    <n v="3791"/>
    <x v="363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6"/>
    <x v="9"/>
  </r>
  <r>
    <n v="3802"/>
    <x v="364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6"/>
    <x v="9"/>
  </r>
  <r>
    <n v="3804"/>
    <x v="365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6"/>
    <x v="9"/>
  </r>
  <r>
    <n v="3863"/>
    <x v="366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6"/>
    <x v="25"/>
  </r>
  <r>
    <n v="3892"/>
    <x v="367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6"/>
    <x v="25"/>
  </r>
  <r>
    <n v="3903"/>
    <x v="368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6"/>
    <x v="25"/>
  </r>
  <r>
    <n v="3916"/>
    <x v="369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6"/>
    <x v="25"/>
  </r>
  <r>
    <n v="3921"/>
    <x v="370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6"/>
    <x v="25"/>
  </r>
  <r>
    <n v="3930"/>
    <x v="371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6"/>
    <x v="25"/>
  </r>
  <r>
    <n v="3931"/>
    <x v="372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6"/>
    <x v="25"/>
  </r>
  <r>
    <n v="3936"/>
    <x v="373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6"/>
    <x v="25"/>
  </r>
  <r>
    <n v="3942"/>
    <x v="374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6"/>
    <x v="25"/>
  </r>
  <r>
    <n v="3944"/>
    <x v="375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6"/>
    <x v="25"/>
  </r>
  <r>
    <n v="3948"/>
    <x v="376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6"/>
    <x v="25"/>
  </r>
  <r>
    <n v="3953"/>
    <x v="377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6"/>
    <x v="25"/>
  </r>
  <r>
    <n v="3954"/>
    <x v="378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6"/>
    <x v="25"/>
  </r>
  <r>
    <n v="3956"/>
    <x v="379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6"/>
    <x v="25"/>
  </r>
  <r>
    <n v="3963"/>
    <x v="380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6"/>
    <x v="25"/>
  </r>
  <r>
    <n v="3975"/>
    <x v="381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6"/>
    <x v="25"/>
  </r>
  <r>
    <n v="3989"/>
    <x v="382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6"/>
    <x v="25"/>
  </r>
  <r>
    <n v="3997"/>
    <x v="383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6"/>
    <x v="25"/>
  </r>
  <r>
    <n v="4012"/>
    <x v="384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6"/>
    <x v="25"/>
  </r>
  <r>
    <n v="4014"/>
    <x v="385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6"/>
    <x v="25"/>
  </r>
  <r>
    <n v="4023"/>
    <x v="386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6"/>
    <x v="25"/>
  </r>
  <r>
    <n v="4026"/>
    <x v="387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6"/>
    <x v="25"/>
  </r>
  <r>
    <n v="4029"/>
    <x v="388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6"/>
    <x v="25"/>
  </r>
  <r>
    <n v="4031"/>
    <x v="389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6"/>
    <x v="25"/>
  </r>
  <r>
    <n v="4043"/>
    <x v="390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6"/>
    <x v="25"/>
  </r>
  <r>
    <n v="4051"/>
    <x v="391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6"/>
    <x v="25"/>
  </r>
  <r>
    <n v="4054"/>
    <x v="392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6"/>
    <x v="25"/>
  </r>
  <r>
    <n v="4061"/>
    <x v="393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6"/>
    <x v="25"/>
  </r>
  <r>
    <n v="4071"/>
    <x v="394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e v="#DIV/0!"/>
    <x v="6"/>
    <x v="25"/>
  </r>
  <r>
    <n v="4076"/>
    <x v="395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6"/>
    <x v="25"/>
  </r>
  <r>
    <n v="4078"/>
    <x v="396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6"/>
    <x v="25"/>
  </r>
  <r>
    <n v="4080"/>
    <x v="397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6"/>
    <x v="25"/>
  </r>
  <r>
    <n v="4087"/>
    <x v="398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6"/>
    <x v="25"/>
  </r>
  <r>
    <n v="4097"/>
    <x v="399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6"/>
    <x v="25"/>
  </r>
  <r>
    <n v="4098"/>
    <x v="400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6"/>
    <x v="25"/>
  </r>
  <r>
    <n v="4100"/>
    <x v="401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6"/>
    <x v="25"/>
  </r>
  <r>
    <n v="4101"/>
    <x v="402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6"/>
    <x v="25"/>
  </r>
  <r>
    <n v="4109"/>
    <x v="403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6"/>
    <x v="25"/>
  </r>
  <r>
    <n v="1682"/>
    <x v="404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x v="19"/>
  </r>
  <r>
    <n v="1696"/>
    <x v="405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x v="19"/>
  </r>
  <r>
    <n v="1698"/>
    <x v="406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x v="19"/>
  </r>
  <r>
    <n v="3138"/>
    <x v="407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6"/>
    <x v="25"/>
  </r>
  <r>
    <n v="3143"/>
    <x v="408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6"/>
    <x v="25"/>
  </r>
  <r>
    <n v="3145"/>
    <x v="409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6"/>
    <x v="25"/>
  </r>
  <r>
    <n v="619"/>
    <x v="410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1"/>
  </r>
  <r>
    <n v="639"/>
    <x v="411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1"/>
  </r>
  <r>
    <n v="3629"/>
    <x v="412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6"/>
    <x v="9"/>
  </r>
  <r>
    <n v="542"/>
    <x v="413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1"/>
  </r>
  <r>
    <n v="3951"/>
    <x v="414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5.0000000000000004E-6"/>
    <n v="1"/>
    <x v="6"/>
    <x v="25"/>
  </r>
  <r>
    <n v="696"/>
    <x v="415"/>
    <s v="Show your fidelity by wearing the Trustee rings! Show where you are (at)!"/>
    <n v="175000"/>
    <n v="1"/>
    <x v="1"/>
    <x v="8"/>
    <s v="EUR"/>
    <n v="1406326502"/>
    <n v="1403734502"/>
    <b v="0"/>
    <n v="1"/>
    <b v="0"/>
    <s v="technology/wearables"/>
    <n v="5.7142857142857145E-6"/>
    <n v="1"/>
    <x v="1"/>
    <x v="4"/>
  </r>
  <r>
    <n v="1450"/>
    <x v="416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4"/>
    <x v="5"/>
  </r>
  <r>
    <n v="2582"/>
    <x v="417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5"/>
    <x v="7"/>
  </r>
  <r>
    <n v="576"/>
    <x v="418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1"/>
  </r>
  <r>
    <n v="2594"/>
    <x v="419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5"/>
    <x v="7"/>
  </r>
  <r>
    <n v="1316"/>
    <x v="420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x v="421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11"/>
  </r>
  <r>
    <n v="192"/>
    <x v="422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0"/>
  </r>
  <r>
    <n v="159"/>
    <x v="423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x v="424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0"/>
  </r>
  <r>
    <n v="2427"/>
    <x v="425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5"/>
    <x v="7"/>
  </r>
  <r>
    <n v="2431"/>
    <x v="426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5"/>
    <x v="7"/>
  </r>
  <r>
    <n v="3200"/>
    <x v="427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6"/>
    <x v="9"/>
  </r>
  <r>
    <n v="3805"/>
    <x v="428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6"/>
    <x v="9"/>
  </r>
  <r>
    <n v="435"/>
    <x v="429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11"/>
  </r>
  <r>
    <n v="2428"/>
    <x v="430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5"/>
    <x v="7"/>
  </r>
  <r>
    <n v="2689"/>
    <x v="431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5"/>
    <x v="7"/>
  </r>
  <r>
    <n v="3124"/>
    <x v="432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6"/>
    <x v="8"/>
  </r>
  <r>
    <n v="445"/>
    <x v="433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11"/>
  </r>
  <r>
    <n v="2694"/>
    <x v="434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5"/>
    <x v="7"/>
  </r>
  <r>
    <n v="2910"/>
    <x v="435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6"/>
    <x v="25"/>
  </r>
  <r>
    <n v="1865"/>
    <x v="436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7"/>
    <x v="16"/>
  </r>
  <r>
    <n v="666"/>
    <x v="437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x v="438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7"/>
    <x v="16"/>
  </r>
  <r>
    <n v="2914"/>
    <x v="439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6"/>
    <x v="25"/>
  </r>
  <r>
    <n v="2941"/>
    <x v="440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6"/>
    <x v="8"/>
  </r>
  <r>
    <n v="3639"/>
    <x v="441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6"/>
    <x v="9"/>
  </r>
  <r>
    <n v="3796"/>
    <x v="442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6"/>
    <x v="9"/>
  </r>
  <r>
    <n v="2948"/>
    <x v="443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6"/>
    <x v="8"/>
  </r>
  <r>
    <n v="3055"/>
    <x v="444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6"/>
    <x v="8"/>
  </r>
  <r>
    <n v="564"/>
    <x v="445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5.5555555555555558E-5"/>
    <n v="1"/>
    <x v="1"/>
    <x v="1"/>
  </r>
  <r>
    <n v="1176"/>
    <x v="446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5"/>
    <x v="7"/>
  </r>
  <r>
    <n v="2373"/>
    <x v="447"/>
    <s v="We want to create a safe marketplace for buying and selling bicycles."/>
    <n v="850000"/>
    <n v="50"/>
    <x v="0"/>
    <x v="11"/>
    <s v="SEK"/>
    <n v="1440863624"/>
    <n v="1438271624"/>
    <b v="0"/>
    <n v="1"/>
    <b v="0"/>
    <s v="technology/web"/>
    <n v="5.8823529411764708E-5"/>
    <n v="50"/>
    <x v="1"/>
    <x v="1"/>
  </r>
  <r>
    <n v="155"/>
    <x v="448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x v="449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6"/>
    <x v="25"/>
  </r>
  <r>
    <n v="1702"/>
    <x v="450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9"/>
  </r>
  <r>
    <n v="540"/>
    <x v="451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1"/>
  </r>
  <r>
    <n v="1178"/>
    <x v="452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5"/>
    <x v="7"/>
  </r>
  <r>
    <n v="1497"/>
    <x v="453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4"/>
    <x v="12"/>
  </r>
  <r>
    <n v="3912"/>
    <x v="454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6"/>
    <x v="25"/>
  </r>
  <r>
    <n v="4006"/>
    <x v="455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6"/>
    <x v="25"/>
  </r>
  <r>
    <n v="1440"/>
    <x v="456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7.6923076923076926E-5"/>
    <n v="1"/>
    <x v="4"/>
    <x v="5"/>
  </r>
  <r>
    <n v="152"/>
    <x v="457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635"/>
    <x v="458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1"/>
  </r>
  <r>
    <n v="214"/>
    <x v="459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0"/>
  </r>
  <r>
    <n v="1181"/>
    <x v="460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5"/>
    <x v="7"/>
  </r>
  <r>
    <n v="3932"/>
    <x v="461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6"/>
    <x v="25"/>
  </r>
  <r>
    <n v="638"/>
    <x v="462"/>
    <s v="O0"/>
    <n v="200000"/>
    <n v="18"/>
    <x v="0"/>
    <x v="9"/>
    <s v="EUR"/>
    <n v="1490447662"/>
    <n v="1485267262"/>
    <b v="0"/>
    <n v="6"/>
    <b v="0"/>
    <s v="technology/web"/>
    <n v="9.0000000000000006E-5"/>
    <n v="3"/>
    <x v="1"/>
    <x v="1"/>
  </r>
  <r>
    <n v="486"/>
    <x v="463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11"/>
  </r>
  <r>
    <n v="2153"/>
    <x v="464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7"/>
    <x v="15"/>
  </r>
  <r>
    <n v="3120"/>
    <x v="465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s v="theater/spaces"/>
    <n v="9.8461538461538464E-5"/>
    <n v="12.8"/>
    <x v="6"/>
    <x v="8"/>
  </r>
  <r>
    <n v="161"/>
    <x v="466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0"/>
  </r>
  <r>
    <n v="167"/>
    <x v="467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0"/>
  </r>
  <r>
    <n v="2589"/>
    <x v="468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5"/>
    <x v="7"/>
  </r>
  <r>
    <n v="1451"/>
    <x v="469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4"/>
    <x v="5"/>
  </r>
  <r>
    <n v="583"/>
    <x v="470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1"/>
  </r>
  <r>
    <n v="2909"/>
    <x v="471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6"/>
    <x v="25"/>
  </r>
  <r>
    <n v="578"/>
    <x v="472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1"/>
  </r>
  <r>
    <n v="1121"/>
    <x v="473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7"/>
    <x v="15"/>
  </r>
  <r>
    <n v="425"/>
    <x v="474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11"/>
  </r>
  <r>
    <n v="560"/>
    <x v="475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1"/>
  </r>
  <r>
    <n v="981"/>
    <x v="476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x v="477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1"/>
  </r>
  <r>
    <n v="1587"/>
    <x v="478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8"/>
    <x v="18"/>
  </r>
  <r>
    <n v="2423"/>
    <x v="479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5"/>
    <x v="7"/>
  </r>
  <r>
    <n v="3862"/>
    <x v="480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6"/>
    <x v="25"/>
  </r>
  <r>
    <n v="1593"/>
    <x v="481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8"/>
    <x v="18"/>
  </r>
  <r>
    <n v="2678"/>
    <x v="482"/>
    <s v="Wavegarden is the worldâ€™s longest man-made wave that creates ideal conditions for surfing. Help us and let's open one in Malaga!!"/>
    <n v="8000000"/>
    <n v="1100"/>
    <x v="1"/>
    <x v="13"/>
    <s v="EUR"/>
    <n v="1443121765"/>
    <n v="1440529765"/>
    <b v="0"/>
    <n v="2"/>
    <b v="0"/>
    <s v="technology/makerspaces"/>
    <n v="1.3750000000000001E-4"/>
    <n v="550"/>
    <x v="1"/>
    <x v="26"/>
  </r>
  <r>
    <n v="120"/>
    <x v="483"/>
    <s v="Now, you can chat with people from the history, by our sport cam with the time machine. However, the girl had some trouble to use it."/>
    <n v="70000"/>
    <n v="10"/>
    <x v="0"/>
    <x v="16"/>
    <s v="HKD"/>
    <n v="1475457107"/>
    <n v="1472865107"/>
    <b v="0"/>
    <n v="1"/>
    <b v="0"/>
    <s v="film &amp; video/science fiction"/>
    <n v="1.4285714285714287E-4"/>
    <n v="10"/>
    <x v="0"/>
    <x v="0"/>
  </r>
  <r>
    <n v="2432"/>
    <x v="484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5"/>
    <x v="7"/>
  </r>
  <r>
    <n v="4015"/>
    <x v="485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6"/>
    <x v="25"/>
  </r>
  <r>
    <n v="1447"/>
    <x v="486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4"/>
    <x v="5"/>
  </r>
  <r>
    <n v="212"/>
    <x v="487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0"/>
  </r>
  <r>
    <n v="1874"/>
    <x v="488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7"/>
    <x v="16"/>
  </r>
  <r>
    <n v="447"/>
    <x v="489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11"/>
  </r>
  <r>
    <n v="1410"/>
    <x v="490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1.6666666666666666E-4"/>
    <n v="1"/>
    <x v="4"/>
    <x v="5"/>
  </r>
  <r>
    <n v="2421"/>
    <x v="491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5"/>
    <x v="7"/>
  </r>
  <r>
    <n v="2902"/>
    <x v="492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6"/>
    <x v="25"/>
  </r>
  <r>
    <n v="3058"/>
    <x v="493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1.6666666666666666E-4"/>
    <n v="1"/>
    <x v="6"/>
    <x v="8"/>
  </r>
  <r>
    <n v="3072"/>
    <x v="494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6"/>
    <x v="8"/>
  </r>
  <r>
    <n v="982"/>
    <x v="495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x v="496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7"/>
    <x v="15"/>
  </r>
  <r>
    <n v="4092"/>
    <x v="497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6"/>
    <x v="25"/>
  </r>
  <r>
    <n v="3080"/>
    <x v="498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6"/>
    <x v="8"/>
  </r>
  <r>
    <n v="627"/>
    <x v="499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2.0000000000000001E-4"/>
    <n v="90"/>
    <x v="1"/>
    <x v="1"/>
  </r>
  <r>
    <n v="634"/>
    <x v="500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1"/>
  </r>
  <r>
    <n v="566"/>
    <x v="501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1"/>
  </r>
  <r>
    <n v="2146"/>
    <x v="502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7"/>
    <x v="15"/>
  </r>
  <r>
    <n v="2418"/>
    <x v="503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5"/>
    <x v="7"/>
  </r>
  <r>
    <n v="2685"/>
    <x v="504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5"/>
    <x v="7"/>
  </r>
  <r>
    <n v="2913"/>
    <x v="505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6"/>
    <x v="25"/>
  </r>
  <r>
    <n v="3856"/>
    <x v="506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6"/>
    <x v="25"/>
  </r>
  <r>
    <n v="4045"/>
    <x v="507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6"/>
    <x v="25"/>
  </r>
  <r>
    <n v="559"/>
    <x v="508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1"/>
  </r>
  <r>
    <n v="1734"/>
    <x v="509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9"/>
  </r>
  <r>
    <n v="3073"/>
    <x v="510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6"/>
    <x v="8"/>
  </r>
  <r>
    <n v="1911"/>
    <x v="511"/>
    <s v="Charge furniture, making it simple and comfortable to charge your USB devices without leaving the comfort of your couch or armchair"/>
    <n v="42500"/>
    <n v="10"/>
    <x v="1"/>
    <x v="6"/>
    <s v="NZD"/>
    <n v="1407545334"/>
    <n v="1404953334"/>
    <b v="0"/>
    <n v="1"/>
    <b v="0"/>
    <s v="technology/gadgets"/>
    <n v="2.3529411764705883E-4"/>
    <n v="10"/>
    <x v="1"/>
    <x v="27"/>
  </r>
  <r>
    <n v="1173"/>
    <x v="512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5"/>
    <x v="7"/>
  </r>
  <r>
    <n v="2416"/>
    <x v="513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5"/>
    <x v="7"/>
  </r>
  <r>
    <n v="3094"/>
    <x v="514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6"/>
    <x v="8"/>
  </r>
  <r>
    <n v="3957"/>
    <x v="515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6"/>
    <x v="25"/>
  </r>
  <r>
    <n v="3853"/>
    <x v="516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6"/>
    <x v="25"/>
  </r>
  <r>
    <n v="771"/>
    <x v="517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4"/>
    <x v="12"/>
  </r>
  <r>
    <n v="453"/>
    <x v="518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11"/>
  </r>
  <r>
    <n v="2425"/>
    <x v="519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5"/>
    <x v="7"/>
  </r>
  <r>
    <n v="596"/>
    <x v="520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1"/>
  </r>
  <r>
    <n v="674"/>
    <x v="521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x v="522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6"/>
    <x v="25"/>
  </r>
  <r>
    <n v="474"/>
    <x v="523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11"/>
  </r>
  <r>
    <n v="121"/>
    <x v="524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x v="525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1"/>
  </r>
  <r>
    <n v="1541"/>
    <x v="526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8"/>
    <x v="17"/>
  </r>
  <r>
    <n v="1545"/>
    <x v="527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8"/>
    <x v="17"/>
  </r>
  <r>
    <n v="1727"/>
    <x v="528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9"/>
  </r>
  <r>
    <n v="3630"/>
    <x v="529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6"/>
    <x v="9"/>
  </r>
  <r>
    <n v="3132"/>
    <x v="530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6"/>
    <x v="25"/>
  </r>
  <r>
    <n v="1722"/>
    <x v="531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9"/>
  </r>
  <r>
    <n v="2875"/>
    <x v="532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6"/>
    <x v="25"/>
  </r>
  <r>
    <n v="1116"/>
    <x v="533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7"/>
    <x v="15"/>
  </r>
  <r>
    <n v="2436"/>
    <x v="534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5"/>
    <x v="7"/>
  </r>
  <r>
    <n v="1090"/>
    <x v="535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7"/>
    <x v="15"/>
  </r>
  <r>
    <n v="2360"/>
    <x v="536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1"/>
  </r>
  <r>
    <n v="213"/>
    <x v="537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0"/>
  </r>
  <r>
    <n v="681"/>
    <x v="538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x v="539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7"/>
    <x v="15"/>
  </r>
  <r>
    <n v="2863"/>
    <x v="540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6"/>
    <x v="25"/>
  </r>
  <r>
    <n v="3065"/>
    <x v="541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6"/>
    <x v="8"/>
  </r>
  <r>
    <n v="3110"/>
    <x v="542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6"/>
    <x v="8"/>
  </r>
  <r>
    <n v="3859"/>
    <x v="543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6"/>
    <x v="25"/>
  </r>
  <r>
    <n v="4112"/>
    <x v="544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4.0000000000000002E-4"/>
    <n v="1"/>
    <x v="6"/>
    <x v="25"/>
  </r>
  <r>
    <n v="1101"/>
    <x v="545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7"/>
    <x v="15"/>
  </r>
  <r>
    <n v="2519"/>
    <x v="546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5"/>
    <x v="22"/>
  </r>
  <r>
    <n v="2374"/>
    <x v="547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1"/>
  </r>
  <r>
    <n v="1097"/>
    <x v="548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7"/>
    <x v="15"/>
  </r>
  <r>
    <n v="1047"/>
    <x v="549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2"/>
    <x v="2"/>
  </r>
  <r>
    <n v="2393"/>
    <x v="550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1"/>
  </r>
  <r>
    <n v="1867"/>
    <x v="551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7"/>
    <x v="16"/>
  </r>
  <r>
    <n v="1986"/>
    <x v="552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8"/>
    <x v="21"/>
  </r>
  <r>
    <n v="2126"/>
    <x v="553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7"/>
    <x v="15"/>
  </r>
  <r>
    <n v="3119"/>
    <x v="554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6"/>
    <x v="8"/>
  </r>
  <r>
    <n v="1694"/>
    <x v="555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9"/>
  </r>
  <r>
    <n v="2654"/>
    <x v="556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3"/>
  </r>
  <r>
    <n v="3108"/>
    <x v="557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6"/>
    <x v="8"/>
  </r>
  <r>
    <n v="2691"/>
    <x v="558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5"/>
    <x v="7"/>
  </r>
  <r>
    <n v="3878"/>
    <x v="559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6"/>
    <x v="9"/>
  </r>
  <r>
    <n v="151"/>
    <x v="560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x v="561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5"/>
    <x v="7"/>
  </r>
  <r>
    <n v="2136"/>
    <x v="562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7"/>
    <x v="15"/>
  </r>
  <r>
    <n v="2394"/>
    <x v="563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5.9999999999999995E-4"/>
    <n v="1.5"/>
    <x v="1"/>
    <x v="1"/>
  </r>
  <r>
    <n v="3196"/>
    <x v="564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6"/>
    <x v="9"/>
  </r>
  <r>
    <n v="591"/>
    <x v="565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1"/>
  </r>
  <r>
    <n v="599"/>
    <x v="566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1"/>
  </r>
  <r>
    <n v="1139"/>
    <x v="567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7"/>
    <x v="16"/>
  </r>
  <r>
    <n v="459"/>
    <x v="568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11"/>
  </r>
  <r>
    <n v="2346"/>
    <x v="569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1"/>
  </r>
  <r>
    <n v="3806"/>
    <x v="570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6"/>
    <x v="9"/>
  </r>
  <r>
    <n v="4050"/>
    <x v="571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6"/>
    <x v="25"/>
  </r>
  <r>
    <n v="1072"/>
    <x v="572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7"/>
    <x v="15"/>
  </r>
  <r>
    <n v="189"/>
    <x v="573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0"/>
  </r>
  <r>
    <n v="455"/>
    <x v="574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11"/>
  </r>
  <r>
    <n v="3068"/>
    <x v="575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6"/>
    <x v="8"/>
  </r>
  <r>
    <n v="2354"/>
    <x v="576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1"/>
  </r>
  <r>
    <n v="3970"/>
    <x v="577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6"/>
    <x v="25"/>
  </r>
  <r>
    <n v="1811"/>
    <x v="578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583"/>
    <x v="579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8"/>
    <x v="18"/>
  </r>
  <r>
    <n v="2502"/>
    <x v="580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5"/>
    <x v="22"/>
  </r>
  <r>
    <n v="148"/>
    <x v="581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x v="582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6"/>
    <x v="25"/>
  </r>
  <r>
    <n v="4049"/>
    <x v="583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6"/>
    <x v="25"/>
  </r>
  <r>
    <n v="1086"/>
    <x v="584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7"/>
    <x v="15"/>
  </r>
  <r>
    <n v="630"/>
    <x v="585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1"/>
  </r>
  <r>
    <n v="1044"/>
    <x v="586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2"/>
    <x v="2"/>
  </r>
  <r>
    <n v="546"/>
    <x v="587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1"/>
  </r>
  <r>
    <n v="3074"/>
    <x v="588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s v="theater/spaces"/>
    <n v="8.8000000000000003E-4"/>
    <n v="7.333333333333333"/>
    <x v="6"/>
    <x v="8"/>
  </r>
  <r>
    <n v="548"/>
    <x v="589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1"/>
  </r>
  <r>
    <n v="563"/>
    <x v="590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1"/>
  </r>
  <r>
    <n v="2658"/>
    <x v="591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3"/>
  </r>
  <r>
    <n v="2660"/>
    <x v="592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3"/>
  </r>
  <r>
    <n v="3952"/>
    <x v="593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6"/>
    <x v="25"/>
  </r>
  <r>
    <n v="464"/>
    <x v="594"/>
    <s v="We are three students that want to make a short PokÃ©mon movie as a school project!"/>
    <n v="1010"/>
    <n v="1"/>
    <x v="1"/>
    <x v="9"/>
    <s v="EUR"/>
    <n v="1463602935"/>
    <n v="1461874935"/>
    <b v="0"/>
    <n v="1"/>
    <b v="0"/>
    <s v="film &amp; video/animation"/>
    <n v="9.9009900990099011E-4"/>
    <n v="1"/>
    <x v="0"/>
    <x v="11"/>
  </r>
  <r>
    <n v="2649"/>
    <x v="595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3"/>
  </r>
  <r>
    <n v="1564"/>
    <x v="596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4"/>
    <x v="6"/>
  </r>
  <r>
    <n v="2344"/>
    <x v="597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1"/>
  </r>
  <r>
    <n v="440"/>
    <x v="598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11"/>
  </r>
  <r>
    <n v="443"/>
    <x v="599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11"/>
  </r>
  <r>
    <n v="482"/>
    <x v="600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11"/>
  </r>
  <r>
    <n v="1128"/>
    <x v="601"/>
    <s v="#havingfunFTW"/>
    <n v="1000"/>
    <n v="1"/>
    <x v="1"/>
    <x v="1"/>
    <s v="GBP"/>
    <n v="1407425717"/>
    <n v="1404833717"/>
    <b v="0"/>
    <n v="1"/>
    <b v="0"/>
    <s v="games/mobile games"/>
    <n v="1E-3"/>
    <n v="1"/>
    <x v="7"/>
    <x v="16"/>
  </r>
  <r>
    <n v="1171"/>
    <x v="602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5"/>
    <x v="7"/>
  </r>
  <r>
    <n v="1421"/>
    <x v="603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1E-3"/>
    <n v="100"/>
    <x v="4"/>
    <x v="5"/>
  </r>
  <r>
    <n v="1435"/>
    <x v="604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1E-3"/>
    <n v="7.5"/>
    <x v="4"/>
    <x v="5"/>
  </r>
  <r>
    <n v="1482"/>
    <x v="605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4"/>
    <x v="12"/>
  </r>
  <r>
    <n v="1739"/>
    <x v="606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9"/>
  </r>
  <r>
    <n v="1904"/>
    <x v="607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946"/>
    <x v="608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6"/>
    <x v="8"/>
  </r>
  <r>
    <n v="3117"/>
    <x v="609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6"/>
    <x v="8"/>
  </r>
  <r>
    <n v="3645"/>
    <x v="610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6"/>
    <x v="9"/>
  </r>
  <r>
    <n v="3939"/>
    <x v="611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6"/>
    <x v="25"/>
  </r>
  <r>
    <n v="594"/>
    <x v="612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1"/>
  </r>
  <r>
    <n v="990"/>
    <x v="613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x v="614"/>
    <s v="Protecting children from sexual abuse through the medium of story telling; accessing 20% of the world's population through translation."/>
    <n v="25000"/>
    <n v="26"/>
    <x v="1"/>
    <x v="6"/>
    <s v="NZD"/>
    <n v="1474436704"/>
    <n v="1471844704"/>
    <b v="0"/>
    <n v="2"/>
    <b v="0"/>
    <s v="publishing/translations"/>
    <n v="1.0399999999999999E-3"/>
    <n v="13"/>
    <x v="4"/>
    <x v="5"/>
  </r>
  <r>
    <n v="1129"/>
    <x v="615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7"/>
    <x v="16"/>
  </r>
  <r>
    <n v="682"/>
    <x v="616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x v="617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13"/>
  </r>
  <r>
    <n v="2140"/>
    <x v="618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7"/>
    <x v="15"/>
  </r>
  <r>
    <n v="763"/>
    <x v="619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4"/>
    <x v="12"/>
  </r>
  <r>
    <n v="3078"/>
    <x v="620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6"/>
    <x v="8"/>
  </r>
  <r>
    <n v="194"/>
    <x v="621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0"/>
  </r>
  <r>
    <n v="1879"/>
    <x v="622"/>
    <s v="Juego de plataformas con 20 personajes. Cada personaje tiene cuatro habilidades distintas al resto de personajes y sus propias voces."/>
    <n v="5000"/>
    <n v="6"/>
    <x v="1"/>
    <x v="13"/>
    <s v="EUR"/>
    <n v="1457966129"/>
    <n v="1455377729"/>
    <b v="0"/>
    <n v="2"/>
    <b v="0"/>
    <s v="games/mobile games"/>
    <n v="1.1999999999999999E-3"/>
    <n v="3"/>
    <x v="7"/>
    <x v="16"/>
  </r>
  <r>
    <n v="2391"/>
    <x v="623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1"/>
  </r>
  <r>
    <n v="506"/>
    <x v="624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11"/>
  </r>
  <r>
    <n v="1145"/>
    <x v="625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5"/>
    <x v="7"/>
  </r>
  <r>
    <n v="1406"/>
    <x v="626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1.25E-3"/>
    <n v="5"/>
    <x v="4"/>
    <x v="5"/>
  </r>
  <r>
    <n v="1598"/>
    <x v="627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8"/>
    <x v="18"/>
  </r>
  <r>
    <n v="4000"/>
    <x v="628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6"/>
    <x v="25"/>
  </r>
  <r>
    <n v="2434"/>
    <x v="629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5"/>
    <x v="7"/>
  </r>
  <r>
    <n v="1115"/>
    <x v="630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7"/>
    <x v="15"/>
  </r>
  <r>
    <n v="1992"/>
    <x v="631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8"/>
    <x v="21"/>
  </r>
  <r>
    <n v="512"/>
    <x v="632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11"/>
  </r>
  <r>
    <n v="2579"/>
    <x v="633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5"/>
    <x v="7"/>
  </r>
  <r>
    <n v="2688"/>
    <x v="634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5"/>
    <x v="7"/>
  </r>
  <r>
    <n v="1068"/>
    <x v="635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7"/>
    <x v="15"/>
  </r>
  <r>
    <n v="1149"/>
    <x v="636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5"/>
    <x v="7"/>
  </r>
  <r>
    <n v="2510"/>
    <x v="637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5"/>
    <x v="22"/>
  </r>
  <r>
    <n v="3052"/>
    <x v="638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6"/>
    <x v="8"/>
  </r>
  <r>
    <n v="2953"/>
    <x v="639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6"/>
    <x v="8"/>
  </r>
  <r>
    <n v="3060"/>
    <x v="640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6"/>
    <x v="8"/>
  </r>
  <r>
    <n v="494"/>
    <x v="641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11"/>
  </r>
  <r>
    <n v="1105"/>
    <x v="642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7"/>
    <x v="15"/>
  </r>
  <r>
    <n v="1114"/>
    <x v="643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7"/>
    <x v="15"/>
  </r>
  <r>
    <n v="2128"/>
    <x v="644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7"/>
    <x v="15"/>
  </r>
  <r>
    <n v="2152"/>
    <x v="645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7"/>
    <x v="15"/>
  </r>
  <r>
    <n v="2585"/>
    <x v="646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5"/>
    <x v="7"/>
  </r>
  <r>
    <n v="2586"/>
    <x v="647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5"/>
    <x v="7"/>
  </r>
  <r>
    <n v="2592"/>
    <x v="648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5"/>
    <x v="7"/>
  </r>
  <r>
    <n v="2887"/>
    <x v="649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6"/>
    <x v="25"/>
  </r>
  <r>
    <n v="4066"/>
    <x v="650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6"/>
    <x v="25"/>
  </r>
  <r>
    <n v="4079"/>
    <x v="651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6"/>
    <x v="25"/>
  </r>
  <r>
    <n v="570"/>
    <x v="652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1"/>
  </r>
  <r>
    <n v="1905"/>
    <x v="653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x v="654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5"/>
    <x v="7"/>
  </r>
  <r>
    <n v="629"/>
    <x v="655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1"/>
  </r>
  <r>
    <n v="484"/>
    <x v="656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11"/>
  </r>
  <r>
    <n v="2389"/>
    <x v="657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1.8749999999999999E-3"/>
    <n v="30"/>
    <x v="1"/>
    <x v="1"/>
  </r>
  <r>
    <n v="2773"/>
    <x v="658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4"/>
    <x v="24"/>
  </r>
  <r>
    <n v="1010"/>
    <x v="659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x v="660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6"/>
    <x v="8"/>
  </r>
  <r>
    <n v="1701"/>
    <x v="661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9"/>
  </r>
  <r>
    <n v="606"/>
    <x v="662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s v="technology/web"/>
    <n v="2E-3"/>
    <n v="10"/>
    <x v="1"/>
    <x v="1"/>
  </r>
  <r>
    <n v="636"/>
    <x v="663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1"/>
  </r>
  <r>
    <n v="1342"/>
    <x v="664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2396"/>
    <x v="665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b v="0"/>
    <n v="1"/>
    <b v="0"/>
    <s v="technology/web"/>
    <n v="2E-3"/>
    <n v="10"/>
    <x v="1"/>
    <x v="1"/>
  </r>
  <r>
    <n v="3868"/>
    <x v="666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6"/>
    <x v="9"/>
  </r>
  <r>
    <n v="509"/>
    <x v="667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11"/>
  </r>
  <r>
    <n v="577"/>
    <x v="668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1"/>
  </r>
  <r>
    <n v="1414"/>
    <x v="669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4"/>
    <x v="5"/>
  </r>
  <r>
    <n v="1418"/>
    <x v="670"/>
    <s v="Â¿Y si hubiera una camino intermedio entre ciencia y religion?_x000a_Descubre la respuesta ayudando a publicar y traducir este libro."/>
    <n v="3000"/>
    <n v="6"/>
    <x v="1"/>
    <x v="13"/>
    <s v="EUR"/>
    <n v="1456397834"/>
    <n v="1453805834"/>
    <b v="0"/>
    <n v="1"/>
    <b v="0"/>
    <s v="publishing/translations"/>
    <n v="2E-3"/>
    <n v="6"/>
    <x v="4"/>
    <x v="5"/>
  </r>
  <r>
    <n v="2408"/>
    <x v="671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5"/>
    <x v="7"/>
  </r>
  <r>
    <n v="2422"/>
    <x v="672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5"/>
    <x v="7"/>
  </r>
  <r>
    <n v="2440"/>
    <x v="673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5"/>
    <x v="7"/>
  </r>
  <r>
    <n v="2848"/>
    <x v="674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6"/>
    <x v="25"/>
  </r>
  <r>
    <n v="3852"/>
    <x v="675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6"/>
    <x v="25"/>
  </r>
  <r>
    <n v="3918"/>
    <x v="676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6"/>
    <x v="25"/>
  </r>
  <r>
    <n v="4004"/>
    <x v="677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6"/>
    <x v="25"/>
  </r>
  <r>
    <n v="4113"/>
    <x v="678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6"/>
    <x v="25"/>
  </r>
  <r>
    <n v="2130"/>
    <x v="679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7"/>
    <x v="15"/>
  </r>
  <r>
    <n v="673"/>
    <x v="680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x v="681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6"/>
    <x v="25"/>
  </r>
  <r>
    <n v="3081"/>
    <x v="682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6"/>
    <x v="8"/>
  </r>
  <r>
    <n v="1718"/>
    <x v="683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9"/>
  </r>
  <r>
    <n v="712"/>
    <x v="684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x v="685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7"/>
    <x v="15"/>
  </r>
  <r>
    <n v="1130"/>
    <x v="686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7"/>
    <x v="16"/>
  </r>
  <r>
    <n v="1715"/>
    <x v="687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9"/>
  </r>
  <r>
    <n v="3940"/>
    <x v="688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6"/>
    <x v="25"/>
  </r>
  <r>
    <n v="3909"/>
    <x v="689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6"/>
    <x v="25"/>
  </r>
  <r>
    <n v="971"/>
    <x v="690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x v="691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0"/>
  </r>
  <r>
    <n v="2763"/>
    <x v="692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4"/>
    <x v="24"/>
  </r>
  <r>
    <n v="1411"/>
    <x v="693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4"/>
    <x v="5"/>
  </r>
  <r>
    <n v="1119"/>
    <x v="694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7"/>
    <x v="15"/>
  </r>
  <r>
    <n v="1486"/>
    <x v="695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4"/>
    <x v="12"/>
  </r>
  <r>
    <n v="2683"/>
    <x v="696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5"/>
    <x v="7"/>
  </r>
  <r>
    <n v="2368"/>
    <x v="697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1"/>
  </r>
  <r>
    <n v="2571"/>
    <x v="698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5"/>
    <x v="7"/>
  </r>
  <r>
    <n v="1499"/>
    <x v="699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4"/>
    <x v="12"/>
  </r>
  <r>
    <n v="2769"/>
    <x v="700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4"/>
    <x v="24"/>
  </r>
  <r>
    <n v="3086"/>
    <x v="701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2.5000000000000001E-3"/>
    <n v="16.666666666666668"/>
    <x v="6"/>
    <x v="8"/>
  </r>
  <r>
    <n v="3945"/>
    <x v="702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6"/>
    <x v="25"/>
  </r>
  <r>
    <n v="3994"/>
    <x v="703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6"/>
    <x v="25"/>
  </r>
  <r>
    <n v="4007"/>
    <x v="703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6"/>
    <x v="25"/>
  </r>
  <r>
    <n v="2879"/>
    <x v="704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6"/>
    <x v="25"/>
  </r>
  <r>
    <n v="2151"/>
    <x v="705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7"/>
    <x v="15"/>
  </r>
  <r>
    <n v="2567"/>
    <x v="706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5"/>
    <x v="7"/>
  </r>
  <r>
    <n v="597"/>
    <x v="707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1"/>
  </r>
  <r>
    <n v="157"/>
    <x v="708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x v="709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2.6737967914438501E-3"/>
    <n v="250"/>
    <x v="1"/>
    <x v="4"/>
  </r>
  <r>
    <n v="3103"/>
    <x v="710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6"/>
    <x v="8"/>
  </r>
  <r>
    <n v="123"/>
    <x v="711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x v="712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8"/>
    <x v="18"/>
  </r>
  <r>
    <n v="3083"/>
    <x v="713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6"/>
    <x v="8"/>
  </r>
  <r>
    <n v="3792"/>
    <x v="714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6"/>
    <x v="9"/>
  </r>
  <r>
    <n v="1907"/>
    <x v="715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x v="716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6"/>
    <x v="25"/>
  </r>
  <r>
    <n v="4085"/>
    <x v="717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6"/>
    <x v="25"/>
  </r>
  <r>
    <n v="489"/>
    <x v="718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11"/>
  </r>
  <r>
    <n v="1040"/>
    <x v="719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2"/>
    <x v="2"/>
  </r>
  <r>
    <n v="460"/>
    <x v="720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11"/>
  </r>
  <r>
    <n v="902"/>
    <x v="721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13"/>
  </r>
  <r>
    <n v="3926"/>
    <x v="722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6"/>
    <x v="25"/>
  </r>
  <r>
    <n v="904"/>
    <x v="723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13"/>
  </r>
  <r>
    <n v="1322"/>
    <x v="724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x v="725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x v="726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13"/>
  </r>
  <r>
    <n v="3118"/>
    <x v="727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3.0999999999999999E-3"/>
    <n v="775"/>
    <x v="6"/>
    <x v="8"/>
  </r>
  <r>
    <n v="543"/>
    <x v="728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1"/>
  </r>
  <r>
    <n v="2698"/>
    <x v="729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5"/>
    <x v="7"/>
  </r>
  <r>
    <n v="2370"/>
    <x v="730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1"/>
  </r>
  <r>
    <n v="2679"/>
    <x v="731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x v="732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x v="733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0"/>
  </r>
  <r>
    <n v="1423"/>
    <x v="734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4"/>
    <x v="5"/>
  </r>
  <r>
    <n v="1559"/>
    <x v="735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8"/>
    <x v="17"/>
  </r>
  <r>
    <n v="2438"/>
    <x v="736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5"/>
    <x v="7"/>
  </r>
  <r>
    <n v="2777"/>
    <x v="737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4"/>
    <x v="24"/>
  </r>
  <r>
    <n v="3915"/>
    <x v="738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6"/>
    <x v="25"/>
  </r>
  <r>
    <n v="4084"/>
    <x v="739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3.3333333333333335E-3"/>
    <n v="10"/>
    <x v="6"/>
    <x v="25"/>
  </r>
  <r>
    <n v="3095"/>
    <x v="740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6"/>
    <x v="8"/>
  </r>
  <r>
    <n v="862"/>
    <x v="741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13"/>
  </r>
  <r>
    <n v="663"/>
    <x v="742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x v="743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13"/>
  </r>
  <r>
    <n v="1138"/>
    <x v="744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7"/>
    <x v="16"/>
  </r>
  <r>
    <n v="1686"/>
    <x v="745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9"/>
  </r>
  <r>
    <n v="2380"/>
    <x v="746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1"/>
  </r>
  <r>
    <n v="561"/>
    <x v="747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1"/>
  </r>
  <r>
    <n v="3198"/>
    <x v="748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6"/>
    <x v="9"/>
  </r>
  <r>
    <n v="1011"/>
    <x v="749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x v="750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1"/>
  </r>
  <r>
    <n v="2122"/>
    <x v="751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3.875E-3"/>
    <n v="103.33333333333333"/>
    <x v="7"/>
    <x v="15"/>
  </r>
  <r>
    <n v="573"/>
    <x v="752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1"/>
  </r>
  <r>
    <n v="694"/>
    <x v="753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x v="754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0"/>
  </r>
  <r>
    <n v="662"/>
    <x v="755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x v="756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4"/>
    <x v="12"/>
  </r>
  <r>
    <n v="1170"/>
    <x v="757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5"/>
    <x v="7"/>
  </r>
  <r>
    <n v="1738"/>
    <x v="758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9"/>
  </r>
  <r>
    <n v="1863"/>
    <x v="759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7"/>
    <x v="16"/>
  </r>
  <r>
    <n v="3053"/>
    <x v="760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6"/>
    <x v="8"/>
  </r>
  <r>
    <n v="4072"/>
    <x v="761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6"/>
    <x v="25"/>
  </r>
  <r>
    <n v="709"/>
    <x v="762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x v="763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6"/>
    <x v="25"/>
  </r>
  <r>
    <n v="1143"/>
    <x v="764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7"/>
    <x v="16"/>
  </r>
  <r>
    <n v="190"/>
    <x v="765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0"/>
  </r>
  <r>
    <n v="1988"/>
    <x v="766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8"/>
    <x v="21"/>
  </r>
  <r>
    <n v="900"/>
    <x v="767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13"/>
  </r>
  <r>
    <n v="1405"/>
    <x v="768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4"/>
    <x v="5"/>
  </r>
  <r>
    <n v="3961"/>
    <x v="769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6"/>
    <x v="25"/>
  </r>
  <r>
    <n v="4041"/>
    <x v="770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6"/>
    <x v="25"/>
  </r>
  <r>
    <n v="571"/>
    <x v="771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1"/>
  </r>
  <r>
    <n v="595"/>
    <x v="772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1"/>
  </r>
  <r>
    <n v="575"/>
    <x v="773"/>
    <s v="Wird der PC nicht genutzt, belohnt Gridcoin Rechenleistung fÃ¼r wissenschaftlichen Fortschritt - Uscore macht diese Forschung zum Spiel!"/>
    <n v="60000"/>
    <n v="259"/>
    <x v="1"/>
    <x v="9"/>
    <s v="EUR"/>
    <n v="1434213443"/>
    <n v="1431621443"/>
    <b v="0"/>
    <n v="4"/>
    <b v="0"/>
    <s v="technology/web"/>
    <n v="4.3166666666666666E-3"/>
    <n v="64.75"/>
    <x v="1"/>
    <x v="1"/>
  </r>
  <r>
    <n v="2862"/>
    <x v="774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6"/>
    <x v="25"/>
  </r>
  <r>
    <n v="505"/>
    <x v="775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11"/>
  </r>
  <r>
    <n v="2402"/>
    <x v="776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5"/>
    <x v="7"/>
  </r>
  <r>
    <n v="2741"/>
    <x v="777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4"/>
    <x v="24"/>
  </r>
  <r>
    <n v="420"/>
    <x v="778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11"/>
  </r>
  <r>
    <n v="1543"/>
    <x v="779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8"/>
    <x v="17"/>
  </r>
  <r>
    <n v="1109"/>
    <x v="780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7"/>
    <x v="15"/>
  </r>
  <r>
    <n v="1873"/>
    <x v="781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7"/>
    <x v="16"/>
  </r>
  <r>
    <n v="1158"/>
    <x v="782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5"/>
    <x v="7"/>
  </r>
  <r>
    <n v="992"/>
    <x v="783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x v="784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7"/>
    <x v="16"/>
  </r>
  <r>
    <n v="2695"/>
    <x v="785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5"/>
    <x v="7"/>
  </r>
  <r>
    <n v="3077"/>
    <x v="786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6"/>
    <x v="8"/>
  </r>
  <r>
    <n v="1148"/>
    <x v="787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5"/>
    <x v="7"/>
  </r>
  <r>
    <n v="2435"/>
    <x v="788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4.8960000000000002E-3"/>
    <n v="306"/>
    <x v="5"/>
    <x v="7"/>
  </r>
  <r>
    <n v="553"/>
    <x v="789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1"/>
  </r>
  <r>
    <n v="2568"/>
    <x v="79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5"/>
    <x v="7"/>
  </r>
  <r>
    <n v="919"/>
    <x v="791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13"/>
  </r>
  <r>
    <n v="1099"/>
    <x v="792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7"/>
    <x v="15"/>
  </r>
  <r>
    <n v="1113"/>
    <x v="793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7"/>
    <x v="15"/>
  </r>
  <r>
    <n v="1126"/>
    <x v="794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7"/>
    <x v="16"/>
  </r>
  <r>
    <n v="1407"/>
    <x v="795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4"/>
    <x v="5"/>
  </r>
  <r>
    <n v="1581"/>
    <x v="796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8"/>
    <x v="18"/>
  </r>
  <r>
    <n v="1789"/>
    <x v="797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8"/>
    <x v="20"/>
  </r>
  <r>
    <n v="1866"/>
    <x v="798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7"/>
    <x v="16"/>
  </r>
  <r>
    <n v="2583"/>
    <x v="799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5"/>
    <x v="7"/>
  </r>
  <r>
    <n v="2893"/>
    <x v="800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6"/>
    <x v="25"/>
  </r>
  <r>
    <n v="1320"/>
    <x v="801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x v="802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7"/>
    <x v="15"/>
  </r>
  <r>
    <n v="1875"/>
    <x v="803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7"/>
    <x v="16"/>
  </r>
  <r>
    <n v="1916"/>
    <x v="804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x v="805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x v="806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0"/>
  </r>
  <r>
    <n v="1242"/>
    <x v="807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3"/>
  </r>
  <r>
    <n v="1577"/>
    <x v="808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4"/>
    <x v="6"/>
  </r>
  <r>
    <n v="3866"/>
    <x v="809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6"/>
    <x v="25"/>
  </r>
  <r>
    <n v="541"/>
    <x v="810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1"/>
  </r>
  <r>
    <n v="2415"/>
    <x v="811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5"/>
    <x v="7"/>
  </r>
  <r>
    <n v="586"/>
    <x v="812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1"/>
  </r>
  <r>
    <n v="974"/>
    <x v="813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x v="814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7"/>
    <x v="15"/>
  </r>
  <r>
    <n v="2121"/>
    <x v="815"/>
    <s v="Join us on an epic journey to discover a millennia old secret which will change the world forever."/>
    <n v="50000"/>
    <n v="284"/>
    <x v="1"/>
    <x v="10"/>
    <s v="CHF"/>
    <n v="1484156948"/>
    <n v="1481564948"/>
    <b v="0"/>
    <n v="10"/>
    <b v="0"/>
    <s v="games/video games"/>
    <n v="5.6800000000000002E-3"/>
    <n v="28.4"/>
    <x v="7"/>
    <x v="15"/>
  </r>
  <r>
    <n v="2351"/>
    <x v="816"/>
    <s v="Donate $30 or more and receive a free selfie stick."/>
    <n v="18900"/>
    <n v="108"/>
    <x v="0"/>
    <x v="6"/>
    <s v="NZD"/>
    <n v="1430360739"/>
    <n v="1427768739"/>
    <b v="0"/>
    <n v="7"/>
    <b v="0"/>
    <s v="technology/web"/>
    <n v="5.7142857142857143E-3"/>
    <n v="15.428571428571429"/>
    <x v="1"/>
    <x v="1"/>
  </r>
  <r>
    <n v="146"/>
    <x v="817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x v="818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9"/>
  </r>
  <r>
    <n v="2650"/>
    <x v="819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3"/>
  </r>
  <r>
    <n v="2580"/>
    <x v="820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5"/>
    <x v="7"/>
  </r>
  <r>
    <n v="917"/>
    <x v="821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13"/>
  </r>
  <r>
    <n v="2506"/>
    <x v="822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5"/>
    <x v="22"/>
  </r>
  <r>
    <n v="3966"/>
    <x v="823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6"/>
    <x v="25"/>
  </r>
  <r>
    <n v="2411"/>
    <x v="824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5"/>
    <x v="7"/>
  </r>
  <r>
    <n v="1312"/>
    <x v="825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x v="826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5"/>
    <x v="7"/>
  </r>
  <r>
    <n v="3087"/>
    <x v="827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6"/>
    <x v="8"/>
  </r>
  <r>
    <n v="3950"/>
    <x v="828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6"/>
    <x v="25"/>
  </r>
  <r>
    <n v="609"/>
    <x v="829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1"/>
  </r>
  <r>
    <n v="1571"/>
    <x v="830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4"/>
    <x v="6"/>
  </r>
  <r>
    <n v="3121"/>
    <x v="831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6"/>
    <x v="8"/>
  </r>
  <r>
    <n v="1133"/>
    <x v="832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7"/>
    <x v="16"/>
  </r>
  <r>
    <n v="2757"/>
    <x v="833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4"/>
    <x v="24"/>
  </r>
  <r>
    <n v="3736"/>
    <x v="834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6"/>
    <x v="25"/>
  </r>
  <r>
    <n v="3788"/>
    <x v="835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6"/>
    <x v="9"/>
  </r>
  <r>
    <n v="497"/>
    <x v="836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11"/>
  </r>
  <r>
    <n v="1561"/>
    <x v="837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4"/>
    <x v="6"/>
  </r>
  <r>
    <n v="4065"/>
    <x v="838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6"/>
    <x v="25"/>
  </r>
  <r>
    <n v="1710"/>
    <x v="839"/>
    <s v="We want to create a gospel live album which has never been produced before."/>
    <n v="5000"/>
    <n v="34"/>
    <x v="1"/>
    <x v="9"/>
    <s v="EUR"/>
    <n v="1453122000"/>
    <n v="1449151888"/>
    <b v="0"/>
    <n v="1"/>
    <b v="0"/>
    <s v="music/faith"/>
    <n v="6.7999999999999996E-3"/>
    <n v="34"/>
    <x v="3"/>
    <x v="19"/>
  </r>
  <r>
    <n v="2387"/>
    <x v="840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1"/>
  </r>
  <r>
    <n v="456"/>
    <x v="841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11"/>
  </r>
  <r>
    <n v="2355"/>
    <x v="842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1"/>
  </r>
  <r>
    <n v="2681"/>
    <x v="843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5"/>
    <x v="7"/>
  </r>
  <r>
    <n v="2147"/>
    <x v="844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7"/>
    <x v="15"/>
  </r>
  <r>
    <n v="550"/>
    <x v="845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1"/>
  </r>
  <r>
    <n v="777"/>
    <x v="846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4"/>
    <x v="12"/>
  </r>
  <r>
    <n v="1070"/>
    <x v="847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7"/>
    <x v="15"/>
  </r>
  <r>
    <n v="2430"/>
    <x v="848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5"/>
    <x v="7"/>
  </r>
  <r>
    <n v="2700"/>
    <x v="849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5"/>
    <x v="7"/>
  </r>
  <r>
    <n v="1483"/>
    <x v="850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4"/>
    <x v="12"/>
  </r>
  <r>
    <n v="2692"/>
    <x v="851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5"/>
    <x v="7"/>
  </r>
  <r>
    <n v="574"/>
    <x v="852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1"/>
  </r>
  <r>
    <n v="2401"/>
    <x v="853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5"/>
    <x v="7"/>
  </r>
  <r>
    <n v="153"/>
    <x v="854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x v="855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0"/>
  </r>
  <r>
    <n v="2761"/>
    <x v="856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4"/>
    <x v="24"/>
  </r>
  <r>
    <n v="2326"/>
    <x v="857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5"/>
    <x v="28"/>
  </r>
  <r>
    <n v="2159"/>
    <x v="858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7"/>
    <x v="15"/>
  </r>
  <r>
    <n v="1736"/>
    <x v="859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9"/>
  </r>
  <r>
    <n v="2562"/>
    <x v="860"/>
    <s v="Hail up - Wah gwaan ?_x000a_We are creating a foodtruck that will serve typical, traditional Jamaican jerk chicken/pork and more!"/>
    <n v="10000"/>
    <n v="75"/>
    <x v="0"/>
    <x v="9"/>
    <s v="EUR"/>
    <n v="1476189339"/>
    <n v="1471005339"/>
    <b v="0"/>
    <n v="3"/>
    <b v="0"/>
    <s v="food/food trucks"/>
    <n v="7.4999999999999997E-3"/>
    <n v="25"/>
    <x v="5"/>
    <x v="7"/>
  </r>
  <r>
    <n v="718"/>
    <x v="861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x v="862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4"/>
    <x v="12"/>
  </r>
  <r>
    <n v="1155"/>
    <x v="863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5"/>
    <x v="7"/>
  </r>
  <r>
    <n v="466"/>
    <x v="864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11"/>
  </r>
  <r>
    <n v="1999"/>
    <x v="865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8"/>
    <x v="21"/>
  </r>
  <r>
    <n v="423"/>
    <x v="866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11"/>
  </r>
  <r>
    <n v="2762"/>
    <x v="867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4"/>
    <x v="24"/>
  </r>
  <r>
    <n v="1436"/>
    <x v="868"/>
    <s v="Help us to get www.mySurgery.de, an interactive eLearning-Website for general and visceral surgery, translated to english language."/>
    <n v="10000"/>
    <n v="77"/>
    <x v="1"/>
    <x v="9"/>
    <s v="EUR"/>
    <n v="1456043057"/>
    <n v="1453451057"/>
    <b v="0"/>
    <n v="2"/>
    <b v="0"/>
    <s v="publishing/translations"/>
    <n v="7.7000000000000002E-3"/>
    <n v="38.5"/>
    <x v="4"/>
    <x v="5"/>
  </r>
  <r>
    <n v="2903"/>
    <x v="869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6"/>
    <x v="25"/>
  </r>
  <r>
    <n v="450"/>
    <x v="870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11"/>
  </r>
  <r>
    <n v="713"/>
    <x v="871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7.9600000000000001E-3"/>
    <n v="199"/>
    <x v="1"/>
    <x v="4"/>
  </r>
  <r>
    <n v="964"/>
    <x v="872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1232"/>
    <x v="873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3"/>
  </r>
  <r>
    <n v="2384"/>
    <x v="874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1"/>
  </r>
  <r>
    <n v="508"/>
    <x v="875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11"/>
  </r>
  <r>
    <n v="569"/>
    <x v="876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1"/>
  </r>
  <r>
    <n v="881"/>
    <x v="877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14"/>
  </r>
  <r>
    <n v="2154"/>
    <x v="878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7"/>
    <x v="15"/>
  </r>
  <r>
    <n v="2693"/>
    <x v="879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5"/>
    <x v="7"/>
  </r>
  <r>
    <n v="2901"/>
    <x v="880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6"/>
    <x v="25"/>
  </r>
  <r>
    <n v="3129"/>
    <x v="881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6"/>
    <x v="25"/>
  </r>
  <r>
    <n v="2150"/>
    <x v="882"/>
    <s v="A pixel styled open world detective game."/>
    <n v="50000"/>
    <n v="405"/>
    <x v="1"/>
    <x v="15"/>
    <s v="NOK"/>
    <n v="1468392599"/>
    <n v="1465800599"/>
    <b v="0"/>
    <n v="4"/>
    <b v="0"/>
    <s v="games/video games"/>
    <n v="8.0999999999999996E-3"/>
    <n v="101.25"/>
    <x v="7"/>
    <x v="15"/>
  </r>
  <r>
    <n v="872"/>
    <x v="883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13"/>
  </r>
  <r>
    <n v="1329"/>
    <x v="884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x v="885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11"/>
  </r>
  <r>
    <n v="1083"/>
    <x v="886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7"/>
    <x v="15"/>
  </r>
  <r>
    <n v="4019"/>
    <x v="887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6"/>
    <x v="25"/>
  </r>
  <r>
    <n v="2413"/>
    <x v="888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5"/>
    <x v="7"/>
  </r>
  <r>
    <n v="3901"/>
    <x v="889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6"/>
    <x v="25"/>
  </r>
  <r>
    <n v="4021"/>
    <x v="890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6"/>
    <x v="25"/>
  </r>
  <r>
    <n v="953"/>
    <x v="891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x v="892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4"/>
    <x v="6"/>
  </r>
  <r>
    <n v="3079"/>
    <x v="893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6"/>
    <x v="8"/>
  </r>
  <r>
    <n v="2570"/>
    <x v="894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5"/>
    <x v="7"/>
  </r>
  <r>
    <n v="2160"/>
    <x v="895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7"/>
    <x v="15"/>
  </r>
  <r>
    <n v="2767"/>
    <x v="896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4"/>
    <x v="24"/>
  </r>
  <r>
    <n v="773"/>
    <x v="897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4"/>
    <x v="12"/>
  </r>
  <r>
    <n v="683"/>
    <x v="898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1454"/>
    <x v="899"/>
    <s v="Our Beginner's Guide to Fibromyalgia is to be translated into English. Endorsed by leading Rheumatology &amp; Psychology Societies in Spain"/>
    <n v="1750"/>
    <n v="15"/>
    <x v="0"/>
    <x v="13"/>
    <s v="EUR"/>
    <n v="1461535140"/>
    <n v="1459716480"/>
    <b v="0"/>
    <n v="1"/>
    <b v="0"/>
    <s v="publishing/translations"/>
    <n v="8.5714285714285719E-3"/>
    <n v="15"/>
    <x v="4"/>
    <x v="5"/>
  </r>
  <r>
    <n v="912"/>
    <x v="900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13"/>
  </r>
  <r>
    <n v="226"/>
    <x v="901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0"/>
  </r>
  <r>
    <n v="2680"/>
    <x v="902"/>
    <s v="iHeartPillow, Connecting loved ones"/>
    <n v="32000"/>
    <n v="276"/>
    <x v="1"/>
    <x v="13"/>
    <s v="EUR"/>
    <n v="1459915491"/>
    <n v="1457327091"/>
    <b v="0"/>
    <n v="4"/>
    <b v="0"/>
    <s v="technology/makerspaces"/>
    <n v="8.6250000000000007E-3"/>
    <n v="69"/>
    <x v="1"/>
    <x v="26"/>
  </r>
  <r>
    <n v="704"/>
    <x v="903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x v="90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9"/>
  </r>
  <r>
    <n v="2648"/>
    <x v="905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3"/>
  </r>
  <r>
    <n v="2652"/>
    <x v="906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3"/>
  </r>
  <r>
    <n v="2869"/>
    <x v="907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6"/>
    <x v="25"/>
  </r>
  <r>
    <n v="2866"/>
    <x v="908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6"/>
    <x v="25"/>
  </r>
  <r>
    <n v="1229"/>
    <x v="909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3"/>
  </r>
  <r>
    <n v="3941"/>
    <x v="910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6"/>
    <x v="25"/>
  </r>
  <r>
    <n v="557"/>
    <x v="911"/>
    <s v="The world's first interactive global domestic violence platform which connects victims, NGO's, policy-makers and researchers."/>
    <n v="150000"/>
    <n v="1366"/>
    <x v="1"/>
    <x v="9"/>
    <s v="EUR"/>
    <n v="1480721803"/>
    <n v="1478126203"/>
    <b v="0"/>
    <n v="20"/>
    <b v="0"/>
    <s v="technology/web"/>
    <n v="9.1066666666666674E-3"/>
    <n v="68.3"/>
    <x v="1"/>
    <x v="1"/>
  </r>
  <r>
    <n v="149"/>
    <x v="912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x v="913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x v="914"/>
    <s v="ReminiSens offers an Enchanting Time Travel experience: have diner at the court of Versailles and interact with the nobles of the time!"/>
    <n v="10000"/>
    <n v="96"/>
    <x v="2"/>
    <x v="4"/>
    <s v="EUR"/>
    <n v="1491581703"/>
    <n v="1488993303"/>
    <b v="0"/>
    <n v="4"/>
    <b v="0"/>
    <s v="theater/plays"/>
    <n v="9.5999999999999992E-3"/>
    <n v="24"/>
    <x v="6"/>
    <x v="25"/>
  </r>
  <r>
    <n v="3971"/>
    <x v="915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6"/>
    <x v="25"/>
  </r>
  <r>
    <n v="608"/>
    <x v="916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1"/>
  </r>
  <r>
    <n v="705"/>
    <x v="917"/>
    <s v="The closest thing ever to the Holy Grail of wearables technology"/>
    <n v="100000"/>
    <n v="977"/>
    <x v="1"/>
    <x v="8"/>
    <s v="EUR"/>
    <n v="1484999278"/>
    <n v="1482407278"/>
    <b v="0"/>
    <n v="5"/>
    <b v="0"/>
    <s v="technology/wearables"/>
    <n v="9.7699999999999992E-3"/>
    <n v="195.4"/>
    <x v="1"/>
    <x v="4"/>
  </r>
  <r>
    <n v="2599"/>
    <x v="918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5"/>
    <x v="7"/>
  </r>
  <r>
    <n v="620"/>
    <x v="919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1"/>
  </r>
  <r>
    <n v="1053"/>
    <x v="920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2"/>
    <x v="2"/>
  </r>
  <r>
    <n v="1060"/>
    <x v="921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2"/>
    <x v="2"/>
  </r>
  <r>
    <n v="2565"/>
    <x v="922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5"/>
    <x v="7"/>
  </r>
  <r>
    <n v="568"/>
    <x v="923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n v="1449785223"/>
    <b v="0"/>
    <n v="5"/>
    <b v="0"/>
    <s v="technology/web"/>
    <n v="0.01"/>
    <n v="49"/>
    <x v="1"/>
    <x v="1"/>
  </r>
  <r>
    <n v="584"/>
    <x v="924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1"/>
  </r>
  <r>
    <n v="884"/>
    <x v="925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14"/>
  </r>
  <r>
    <n v="1989"/>
    <x v="926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8"/>
    <x v="21"/>
  </r>
  <r>
    <n v="2641"/>
    <x v="927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3"/>
  </r>
  <r>
    <n v="2841"/>
    <x v="928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6"/>
    <x v="25"/>
  </r>
  <r>
    <n v="2849"/>
    <x v="929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6"/>
    <x v="25"/>
  </r>
  <r>
    <n v="2944"/>
    <x v="930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6"/>
    <x v="8"/>
  </r>
  <r>
    <n v="3747"/>
    <x v="931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6"/>
    <x v="25"/>
  </r>
  <r>
    <n v="3794"/>
    <x v="932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6"/>
    <x v="9"/>
  </r>
  <r>
    <n v="3927"/>
    <x v="933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6"/>
    <x v="25"/>
  </r>
  <r>
    <n v="4068"/>
    <x v="934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6"/>
    <x v="25"/>
  </r>
  <r>
    <n v="470"/>
    <x v="935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11"/>
  </r>
  <r>
    <n v="1703"/>
    <x v="936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9"/>
  </r>
  <r>
    <n v="3192"/>
    <x v="937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6"/>
    <x v="9"/>
  </r>
  <r>
    <n v="1918"/>
    <x v="938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x v="939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1"/>
  </r>
  <r>
    <n v="1092"/>
    <x v="940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7"/>
    <x v="15"/>
  </r>
  <r>
    <n v="2890"/>
    <x v="941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6"/>
    <x v="25"/>
  </r>
  <r>
    <n v="4017"/>
    <x v="942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6"/>
    <x v="25"/>
  </r>
  <r>
    <n v="2509"/>
    <x v="943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5"/>
    <x v="22"/>
  </r>
  <r>
    <n v="4073"/>
    <x v="944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6"/>
    <x v="25"/>
  </r>
  <r>
    <n v="695"/>
    <x v="945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x v="946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x v="947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7"/>
    <x v="16"/>
  </r>
  <r>
    <n v="2748"/>
    <x v="948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4"/>
    <x v="24"/>
  </r>
  <r>
    <n v="422"/>
    <x v="949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11"/>
  </r>
  <r>
    <n v="963"/>
    <x v="950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x v="951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4"/>
    <x v="24"/>
  </r>
  <r>
    <n v="4099"/>
    <x v="952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6"/>
    <x v="25"/>
  </r>
  <r>
    <n v="198"/>
    <x v="953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0"/>
  </r>
  <r>
    <n v="1441"/>
    <x v="954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4"/>
    <x v="5"/>
  </r>
  <r>
    <n v="2764"/>
    <x v="955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4"/>
    <x v="24"/>
  </r>
  <r>
    <n v="1314"/>
    <x v="956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x v="957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x v="958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13"/>
  </r>
  <r>
    <n v="2684"/>
    <x v="959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5"/>
    <x v="7"/>
  </r>
  <r>
    <n v="502"/>
    <x v="960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11"/>
  </r>
  <r>
    <n v="3092"/>
    <x v="961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6"/>
    <x v="8"/>
  </r>
  <r>
    <n v="965"/>
    <x v="962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x v="963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1"/>
  </r>
  <r>
    <n v="1902"/>
    <x v="964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s v="technology/gadgets"/>
    <n v="1.2E-2"/>
    <n v="4"/>
    <x v="1"/>
    <x v="27"/>
  </r>
  <r>
    <n v="3864"/>
    <x v="965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6"/>
    <x v="25"/>
  </r>
  <r>
    <n v="2385"/>
    <x v="966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1"/>
  </r>
  <r>
    <n v="1417"/>
    <x v="967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4"/>
    <x v="5"/>
  </r>
  <r>
    <n v="2424"/>
    <x v="968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5"/>
    <x v="7"/>
  </r>
  <r>
    <n v="3201"/>
    <x v="969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6"/>
    <x v="9"/>
  </r>
  <r>
    <n v="3899"/>
    <x v="970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6"/>
    <x v="25"/>
  </r>
  <r>
    <n v="4024"/>
    <x v="971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6"/>
    <x v="25"/>
  </r>
  <r>
    <n v="2388"/>
    <x v="972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1"/>
  </r>
  <r>
    <n v="873"/>
    <x v="973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13"/>
  </r>
  <r>
    <n v="719"/>
    <x v="974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x v="975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13"/>
  </r>
  <r>
    <n v="997"/>
    <x v="976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x v="977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6"/>
    <x v="25"/>
  </r>
  <r>
    <n v="1321"/>
    <x v="978"/>
    <s v="Experience true sound quality and a membership platform that puts you in control of future headphones, features, design and prices."/>
    <n v="462000"/>
    <n v="6019"/>
    <x v="0"/>
    <x v="11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x v="979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x v="980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x v="981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11"/>
  </r>
  <r>
    <n v="1073"/>
    <x v="982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7"/>
    <x v="15"/>
  </r>
  <r>
    <n v="1793"/>
    <x v="983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8"/>
    <x v="20"/>
  </r>
  <r>
    <n v="4005"/>
    <x v="984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6"/>
    <x v="25"/>
  </r>
  <r>
    <n v="2367"/>
    <x v="985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1"/>
  </r>
  <r>
    <n v="949"/>
    <x v="986"/>
    <s v="Der INBED ist ein innovatives Multisensor-Wearable fÃ¼r die SturzprÃ¤vention motorisch eingeschrÃ¤nkter Personen."/>
    <n v="20000"/>
    <n v="273"/>
    <x v="1"/>
    <x v="9"/>
    <s v="EUR"/>
    <n v="1456016576"/>
    <n v="1450832576"/>
    <b v="0"/>
    <n v="7"/>
    <b v="0"/>
    <s v="technology/wearables"/>
    <n v="1.3650000000000001E-2"/>
    <n v="39"/>
    <x v="1"/>
    <x v="4"/>
  </r>
  <r>
    <n v="517"/>
    <x v="987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11"/>
  </r>
  <r>
    <n v="1331"/>
    <x v="988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x v="989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11"/>
  </r>
  <r>
    <n v="631"/>
    <x v="990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1"/>
  </r>
  <r>
    <n v="1788"/>
    <x v="991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8"/>
    <x v="20"/>
  </r>
  <r>
    <n v="601"/>
    <x v="992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1"/>
  </r>
  <r>
    <n v="1048"/>
    <x v="993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2"/>
    <x v="2"/>
  </r>
  <r>
    <n v="1563"/>
    <x v="994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4"/>
    <x v="6"/>
  </r>
  <r>
    <n v="2125"/>
    <x v="995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7"/>
    <x v="15"/>
  </r>
  <r>
    <n v="4063"/>
    <x v="996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6"/>
    <x v="25"/>
  </r>
  <r>
    <n v="935"/>
    <x v="997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13"/>
  </r>
  <r>
    <n v="2429"/>
    <x v="998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1.4321428571428572E-2"/>
    <n v="501.25"/>
    <x v="5"/>
    <x v="7"/>
  </r>
  <r>
    <n v="2647"/>
    <x v="999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3"/>
  </r>
  <r>
    <n v="3977"/>
    <x v="1000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6"/>
    <x v="25"/>
  </r>
  <r>
    <n v="939"/>
    <x v="1001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13"/>
  </r>
  <r>
    <n v="579"/>
    <x v="1002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1"/>
  </r>
  <r>
    <n v="3798"/>
    <x v="1003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6"/>
    <x v="9"/>
  </r>
  <r>
    <n v="676"/>
    <x v="1004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x v="1005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6"/>
    <x v="25"/>
  </r>
  <r>
    <n v="4034"/>
    <x v="1006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6"/>
    <x v="25"/>
  </r>
  <r>
    <n v="2347"/>
    <x v="1007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1"/>
  </r>
  <r>
    <n v="3960"/>
    <x v="1008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6"/>
    <x v="25"/>
  </r>
  <r>
    <n v="1157"/>
    <x v="1009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5"/>
    <x v="7"/>
  </r>
  <r>
    <n v="1042"/>
    <x v="1010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2"/>
    <x v="2"/>
  </r>
  <r>
    <n v="1915"/>
    <x v="1011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x v="1012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7"/>
    <x v="15"/>
  </r>
  <r>
    <n v="2864"/>
    <x v="1013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6"/>
    <x v="25"/>
  </r>
  <r>
    <n v="1103"/>
    <x v="1014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7"/>
    <x v="15"/>
  </r>
  <r>
    <n v="996"/>
    <x v="1015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x v="1016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5"/>
    <x v="7"/>
  </r>
  <r>
    <n v="3142"/>
    <x v="1017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6"/>
    <x v="25"/>
  </r>
  <r>
    <n v="1404"/>
    <x v="1018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4"/>
    <x v="5"/>
  </r>
  <r>
    <n v="1713"/>
    <x v="1019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9"/>
  </r>
  <r>
    <n v="3795"/>
    <x v="1020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6"/>
    <x v="9"/>
  </r>
  <r>
    <n v="1127"/>
    <x v="1021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7"/>
    <x v="16"/>
  </r>
  <r>
    <n v="775"/>
    <x v="1022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4"/>
    <x v="12"/>
  </r>
  <r>
    <n v="1590"/>
    <x v="1023"/>
    <s v="Discover Italy through photography."/>
    <n v="60000"/>
    <n v="1020"/>
    <x v="1"/>
    <x v="5"/>
    <s v="EUR"/>
    <n v="1443040464"/>
    <n v="1440448464"/>
    <b v="0"/>
    <n v="2"/>
    <b v="0"/>
    <s v="photography/places"/>
    <n v="1.7000000000000001E-2"/>
    <n v="510"/>
    <x v="8"/>
    <x v="18"/>
  </r>
  <r>
    <n v="2144"/>
    <x v="1024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7"/>
    <x v="15"/>
  </r>
  <r>
    <n v="956"/>
    <x v="1025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x v="1026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x v="1027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7"/>
    <x v="15"/>
  </r>
  <r>
    <n v="2591"/>
    <x v="1028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5"/>
    <x v="7"/>
  </r>
  <r>
    <n v="1799"/>
    <x v="1029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3887"/>
    <x v="1030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6"/>
    <x v="9"/>
  </r>
  <r>
    <n v="2514"/>
    <x v="1031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5"/>
    <x v="22"/>
  </r>
  <r>
    <n v="2859"/>
    <x v="1032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6"/>
    <x v="25"/>
  </r>
  <r>
    <n v="503"/>
    <x v="1033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11"/>
  </r>
  <r>
    <n v="3919"/>
    <x v="1034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6"/>
    <x v="25"/>
  </r>
  <r>
    <n v="2381"/>
    <x v="1035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1"/>
  </r>
  <r>
    <n v="3979"/>
    <x v="1036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6"/>
    <x v="25"/>
  </r>
  <r>
    <n v="2409"/>
    <x v="1037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5"/>
    <x v="7"/>
  </r>
  <r>
    <n v="4002"/>
    <x v="1038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6"/>
    <x v="25"/>
  </r>
  <r>
    <n v="2957"/>
    <x v="1039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6"/>
    <x v="8"/>
  </r>
  <r>
    <n v="128"/>
    <x v="1040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x v="1041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3"/>
  </r>
  <r>
    <n v="1498"/>
    <x v="1042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4"/>
    <x v="12"/>
  </r>
  <r>
    <n v="2852"/>
    <x v="1043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6"/>
    <x v="25"/>
  </r>
  <r>
    <n v="946"/>
    <x v="1044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x v="1045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x v="1046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x v="1047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6"/>
    <x v="25"/>
  </r>
  <r>
    <n v="1778"/>
    <x v="1048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600"/>
    <x v="1049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1"/>
  </r>
  <r>
    <n v="218"/>
    <x v="1050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0"/>
  </r>
  <r>
    <n v="2148"/>
    <x v="1051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7"/>
    <x v="15"/>
  </r>
  <r>
    <n v="2766"/>
    <x v="1052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4"/>
    <x v="24"/>
  </r>
  <r>
    <n v="3742"/>
    <x v="1053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6"/>
    <x v="25"/>
  </r>
  <r>
    <n v="3858"/>
    <x v="1054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6"/>
    <x v="25"/>
  </r>
  <r>
    <n v="4082"/>
    <x v="1055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6"/>
    <x v="25"/>
  </r>
  <r>
    <n v="421"/>
    <x v="1056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11"/>
  </r>
  <r>
    <n v="1816"/>
    <x v="1057"/>
    <s v="A unique Photographic Book Project about the Passionate Moments and Strong Emotions that lie within Karate"/>
    <n v="25000"/>
    <n v="509"/>
    <x v="1"/>
    <x v="10"/>
    <s v="CHF"/>
    <n v="1469473200"/>
    <n v="1467061303"/>
    <b v="0"/>
    <n v="6"/>
    <b v="0"/>
    <s v="photography/photobooks"/>
    <n v="2.036E-2"/>
    <n v="84.833333333333329"/>
    <x v="8"/>
    <x v="20"/>
  </r>
  <r>
    <n v="865"/>
    <x v="1058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13"/>
  </r>
  <r>
    <n v="4107"/>
    <x v="1059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6"/>
    <x v="25"/>
  </r>
  <r>
    <n v="2644"/>
    <x v="1060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3"/>
  </r>
  <r>
    <n v="973"/>
    <x v="1061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x v="1062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8"/>
    <x v="20"/>
  </r>
  <r>
    <n v="1481"/>
    <x v="1063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4"/>
    <x v="12"/>
  </r>
  <r>
    <n v="2878"/>
    <x v="1064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6"/>
    <x v="25"/>
  </r>
  <r>
    <n v="3845"/>
    <x v="1065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6"/>
    <x v="25"/>
  </r>
  <r>
    <n v="2132"/>
    <x v="1066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7"/>
    <x v="15"/>
  </r>
  <r>
    <n v="2779"/>
    <x v="1067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4"/>
    <x v="24"/>
  </r>
  <r>
    <n v="3988"/>
    <x v="1068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6"/>
    <x v="25"/>
  </r>
  <r>
    <n v="3642"/>
    <x v="1069"/>
    <s v="All the world's a stage..._x000a_It is my biggest dream to perform my own, selfcreated musical with lots of kids as big as I am able to."/>
    <n v="700"/>
    <n v="15"/>
    <x v="1"/>
    <x v="9"/>
    <s v="EUR"/>
    <n v="1448902800"/>
    <n v="1445369727"/>
    <b v="0"/>
    <n v="2"/>
    <b v="0"/>
    <s v="theater/musical"/>
    <n v="2.1428571428571429E-2"/>
    <n v="7.5"/>
    <x v="6"/>
    <x v="9"/>
  </r>
  <r>
    <n v="2951"/>
    <x v="1070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6"/>
    <x v="8"/>
  </r>
  <r>
    <n v="923"/>
    <x v="1071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13"/>
  </r>
  <r>
    <n v="4047"/>
    <x v="1072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6"/>
    <x v="25"/>
  </r>
  <r>
    <n v="1000"/>
    <x v="1073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x v="1074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11"/>
  </r>
  <r>
    <n v="2569"/>
    <x v="1075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5"/>
    <x v="7"/>
  </r>
  <r>
    <n v="1485"/>
    <x v="1076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4"/>
    <x v="12"/>
  </r>
  <r>
    <n v="861"/>
    <x v="1077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13"/>
  </r>
  <r>
    <n v="449"/>
    <x v="1078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11"/>
  </r>
  <r>
    <n v="3929"/>
    <x v="1079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6"/>
    <x v="25"/>
  </r>
  <r>
    <n v="463"/>
    <x v="1080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11"/>
  </r>
  <r>
    <n v="2155"/>
    <x v="1081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7"/>
    <x v="15"/>
  </r>
  <r>
    <n v="1596"/>
    <x v="1082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8"/>
    <x v="18"/>
  </r>
  <r>
    <n v="941"/>
    <x v="1083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x v="1084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x v="1085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x v="1086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x v="1087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6"/>
    <x v="25"/>
  </r>
  <r>
    <n v="430"/>
    <x v="1088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11"/>
  </r>
  <r>
    <n v="1488"/>
    <x v="1089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4"/>
    <x v="12"/>
  </r>
  <r>
    <n v="4093"/>
    <x v="1090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6"/>
    <x v="25"/>
  </r>
  <r>
    <n v="1118"/>
    <x v="1091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7"/>
    <x v="15"/>
  </r>
  <r>
    <n v="1325"/>
    <x v="1092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x v="1093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5"/>
    <x v="7"/>
  </r>
  <r>
    <n v="895"/>
    <x v="1094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14"/>
  </r>
  <r>
    <n v="3085"/>
    <x v="1095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6"/>
    <x v="8"/>
  </r>
  <r>
    <n v="4062"/>
    <x v="1096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6"/>
    <x v="25"/>
  </r>
  <r>
    <n v="1573"/>
    <x v="1097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4"/>
    <x v="6"/>
  </r>
  <r>
    <n v="945"/>
    <x v="1098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2.4840000000000001E-2"/>
    <n v="155.25"/>
    <x v="1"/>
    <x v="4"/>
  </r>
  <r>
    <n v="1565"/>
    <x v="1099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4"/>
    <x v="6"/>
  </r>
  <r>
    <n v="2382"/>
    <x v="1100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1"/>
  </r>
  <r>
    <n v="556"/>
    <x v="1101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1"/>
  </r>
  <r>
    <n v="1100"/>
    <x v="1102"/>
    <s v="A retro style puzzle rpg with a dark story. Your decisions will influence the world and decide the outcome of the story."/>
    <n v="4000"/>
    <n v="100"/>
    <x v="1"/>
    <x v="9"/>
    <s v="EUR"/>
    <n v="1455417571"/>
    <n v="1452825571"/>
    <b v="0"/>
    <n v="10"/>
    <b v="0"/>
    <s v="games/video games"/>
    <n v="2.5000000000000001E-2"/>
    <n v="10"/>
    <x v="7"/>
    <x v="15"/>
  </r>
  <r>
    <n v="2949"/>
    <x v="1103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6"/>
    <x v="8"/>
  </r>
  <r>
    <n v="3067"/>
    <x v="1104"/>
    <s v="Host a special event in your home, collect donations and turn containers in the foyer to a comfortable welcoming place to sit &amp; chat!"/>
    <n v="8000"/>
    <n v="200"/>
    <x v="1"/>
    <x v="6"/>
    <s v="NZD"/>
    <n v="1441837879"/>
    <n v="1439245879"/>
    <b v="0"/>
    <n v="1"/>
    <b v="0"/>
    <s v="theater/spaces"/>
    <n v="2.5000000000000001E-2"/>
    <n v="200"/>
    <x v="6"/>
    <x v="8"/>
  </r>
  <r>
    <n v="3855"/>
    <x v="1105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6"/>
    <x v="25"/>
  </r>
  <r>
    <n v="4059"/>
    <x v="1106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6"/>
    <x v="25"/>
  </r>
  <r>
    <n v="4058"/>
    <x v="1107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6"/>
    <x v="25"/>
  </r>
  <r>
    <n v="2501"/>
    <x v="1108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5"/>
    <x v="22"/>
  </r>
  <r>
    <n v="975"/>
    <x v="1109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x v="1110"/>
    <s v="Sirius Online is currently the work of two brothers striving to bring the Era of Freelancer back, adding dynamic markets and more."/>
    <n v="26000"/>
    <n v="678"/>
    <x v="1"/>
    <x v="9"/>
    <s v="EUR"/>
    <n v="1463232936"/>
    <n v="1461072936"/>
    <b v="0"/>
    <n v="18"/>
    <b v="0"/>
    <s v="games/video games"/>
    <n v="2.6076923076923077E-2"/>
    <n v="37.666666666666664"/>
    <x v="7"/>
    <x v="15"/>
  </r>
  <r>
    <n v="605"/>
    <x v="1111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1"/>
  </r>
  <r>
    <n v="1045"/>
    <x v="1112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2"/>
    <x v="2"/>
  </r>
  <r>
    <n v="2156"/>
    <x v="1113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7"/>
    <x v="15"/>
  </r>
  <r>
    <n v="154"/>
    <x v="1114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1015"/>
    <x v="1115"/>
    <s v="SKIN - The wearable music remote control which makes your fitness lifestyle a bit easier"/>
    <n v="9000"/>
    <n v="240"/>
    <x v="0"/>
    <x v="10"/>
    <s v="CHF"/>
    <n v="1448489095"/>
    <n v="1445893495"/>
    <b v="0"/>
    <n v="6"/>
    <b v="0"/>
    <s v="technology/wearables"/>
    <n v="2.6666666666666668E-2"/>
    <n v="40"/>
    <x v="1"/>
    <x v="4"/>
  </r>
  <r>
    <n v="3871"/>
    <x v="1116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6"/>
    <x v="9"/>
  </r>
  <r>
    <n v="779"/>
    <x v="1117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4"/>
    <x v="12"/>
  </r>
  <r>
    <n v="925"/>
    <x v="1118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13"/>
  </r>
  <r>
    <n v="4095"/>
    <x v="1119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8E-2"/>
    <n v="800"/>
    <x v="6"/>
    <x v="25"/>
  </r>
  <r>
    <n v="700"/>
    <x v="1120"/>
    <s v="A-iEasyâ„¢: The first customized unfoldable stand for smartphones that barkly needs room. Wholy integrated (will be relaunched soon!!)."/>
    <n v="15000"/>
    <n v="403"/>
    <x v="1"/>
    <x v="13"/>
    <s v="EUR"/>
    <n v="1484065881"/>
    <n v="1481473881"/>
    <b v="0"/>
    <n v="31"/>
    <b v="0"/>
    <s v="technology/wearables"/>
    <n v="2.6866666666666667E-2"/>
    <n v="13"/>
    <x v="1"/>
    <x v="4"/>
  </r>
  <r>
    <n v="1901"/>
    <x v="1121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x v="1122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7"/>
    <x v="15"/>
  </r>
  <r>
    <n v="3846"/>
    <x v="1123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6"/>
    <x v="25"/>
  </r>
  <r>
    <n v="1769"/>
    <x v="1124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8"/>
    <x v="20"/>
  </r>
  <r>
    <n v="549"/>
    <x v="1125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1"/>
  </r>
  <r>
    <n v="2659"/>
    <x v="1126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3"/>
  </r>
  <r>
    <n v="1420"/>
    <x v="1127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4"/>
    <x v="5"/>
  </r>
  <r>
    <n v="2891"/>
    <x v="1128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6"/>
    <x v="25"/>
  </r>
  <r>
    <n v="232"/>
    <x v="1129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0"/>
  </r>
  <r>
    <n v="2908"/>
    <x v="1130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6"/>
    <x v="25"/>
  </r>
  <r>
    <n v="1235"/>
    <x v="1131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3"/>
  </r>
  <r>
    <n v="898"/>
    <x v="113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14"/>
  </r>
  <r>
    <n v="1016"/>
    <x v="1133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x v="1134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6"/>
    <x v="25"/>
  </r>
  <r>
    <n v="473"/>
    <x v="1135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11"/>
  </r>
  <r>
    <n v="1456"/>
    <x v="1136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2.9000000000000001E-2"/>
    <n v="48.333333333333336"/>
    <x v="4"/>
    <x v="5"/>
  </r>
  <r>
    <n v="1175"/>
    <x v="1137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5"/>
    <x v="7"/>
  </r>
  <r>
    <n v="1108"/>
    <x v="1138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7"/>
    <x v="15"/>
  </r>
  <r>
    <n v="1806"/>
    <x v="1139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8"/>
    <x v="20"/>
  </r>
  <r>
    <n v="880"/>
    <x v="1140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14"/>
  </r>
  <r>
    <n v="617"/>
    <x v="1141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1"/>
  </r>
  <r>
    <n v="2343"/>
    <x v="1142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1"/>
  </r>
  <r>
    <n v="511"/>
    <x v="1143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11"/>
  </r>
  <r>
    <n v="1438"/>
    <x v="1144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4"/>
    <x v="5"/>
  </r>
  <r>
    <n v="2775"/>
    <x v="1145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4"/>
    <x v="24"/>
  </r>
  <r>
    <n v="3115"/>
    <x v="1146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0.03"/>
    <n v="300"/>
    <x v="6"/>
    <x v="8"/>
  </r>
  <r>
    <n v="3059"/>
    <x v="1147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6"/>
    <x v="8"/>
  </r>
  <r>
    <n v="1240"/>
    <x v="1148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3"/>
  </r>
  <r>
    <n v="905"/>
    <x v="1149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13"/>
  </r>
  <r>
    <n v="660"/>
    <x v="1150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x v="1151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5"/>
    <x v="7"/>
  </r>
  <r>
    <n v="3910"/>
    <x v="1152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6"/>
    <x v="25"/>
  </r>
  <r>
    <n v="1018"/>
    <x v="1153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x v="1154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6"/>
    <x v="25"/>
  </r>
  <r>
    <n v="138"/>
    <x v="1155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x v="1156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5"/>
    <x v="28"/>
  </r>
  <r>
    <n v="1985"/>
    <x v="1157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8"/>
    <x v="21"/>
  </r>
  <r>
    <n v="507"/>
    <x v="1158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11"/>
  </r>
  <r>
    <n v="903"/>
    <x v="1159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13"/>
  </r>
  <r>
    <n v="4090"/>
    <x v="1160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6"/>
    <x v="25"/>
  </r>
  <r>
    <n v="3962"/>
    <x v="1161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6"/>
    <x v="25"/>
  </r>
  <r>
    <n v="170"/>
    <x v="1162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0"/>
  </r>
  <r>
    <n v="891"/>
    <x v="1163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14"/>
  </r>
  <r>
    <n v="909"/>
    <x v="1164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13"/>
  </r>
  <r>
    <n v="3946"/>
    <x v="1165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6"/>
    <x v="25"/>
  </r>
  <r>
    <n v="3789"/>
    <x v="1166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6"/>
    <x v="9"/>
  </r>
  <r>
    <n v="2372"/>
    <x v="1167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1"/>
  </r>
  <r>
    <n v="448"/>
    <x v="1168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11"/>
  </r>
  <r>
    <n v="1338"/>
    <x v="1169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x v="1170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11"/>
  </r>
  <r>
    <n v="514"/>
    <x v="1171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11"/>
  </r>
  <r>
    <n v="592"/>
    <x v="1172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1"/>
  </r>
  <r>
    <n v="772"/>
    <x v="1173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4"/>
    <x v="12"/>
  </r>
  <r>
    <n v="1810"/>
    <x v="1174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8"/>
    <x v="20"/>
  </r>
  <r>
    <n v="3137"/>
    <x v="1175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6"/>
    <x v="25"/>
  </r>
  <r>
    <n v="3070"/>
    <x v="1176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6"/>
    <x v="8"/>
  </r>
  <r>
    <n v="588"/>
    <x v="1177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.3444444444444443E-2"/>
    <n v="150.5"/>
    <x v="1"/>
    <x v="1"/>
  </r>
  <r>
    <n v="3947"/>
    <x v="1178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6"/>
    <x v="25"/>
  </r>
  <r>
    <n v="1066"/>
    <x v="1179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7"/>
    <x v="15"/>
  </r>
  <r>
    <n v="184"/>
    <x v="1180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0"/>
  </r>
  <r>
    <n v="3205"/>
    <x v="1181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6"/>
    <x v="9"/>
  </r>
  <r>
    <n v="1085"/>
    <x v="1182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7"/>
    <x v="15"/>
  </r>
  <r>
    <n v="3869"/>
    <x v="1183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6"/>
    <x v="9"/>
  </r>
  <r>
    <n v="3894"/>
    <x v="1184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6"/>
    <x v="25"/>
  </r>
  <r>
    <n v="767"/>
    <x v="1185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4"/>
    <x v="12"/>
  </r>
  <r>
    <n v="687"/>
    <x v="1186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x v="1187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x v="1188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8"/>
    <x v="20"/>
  </r>
  <r>
    <n v="3098"/>
    <x v="1189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6"/>
    <x v="8"/>
  </r>
  <r>
    <n v="1768"/>
    <x v="1190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3130"/>
    <x v="1191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6"/>
    <x v="25"/>
  </r>
  <r>
    <n v="1560"/>
    <x v="1192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8"/>
    <x v="17"/>
  </r>
  <r>
    <n v="3850"/>
    <x v="1193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6"/>
    <x v="25"/>
  </r>
  <r>
    <n v="678"/>
    <x v="1194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x v="1195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5"/>
    <x v="7"/>
  </r>
  <r>
    <n v="1226"/>
    <x v="1196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3"/>
  </r>
  <r>
    <n v="2588"/>
    <x v="1197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5"/>
    <x v="7"/>
  </r>
  <r>
    <n v="4009"/>
    <x v="1198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6"/>
    <x v="25"/>
  </r>
  <r>
    <n v="2850"/>
    <x v="1199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6"/>
    <x v="25"/>
  </r>
  <r>
    <n v="603"/>
    <x v="1200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1"/>
  </r>
  <r>
    <n v="3096"/>
    <x v="1201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6"/>
    <x v="8"/>
  </r>
  <r>
    <n v="1183"/>
    <x v="1202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5"/>
    <x v="7"/>
  </r>
  <r>
    <n v="1542"/>
    <x v="1203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8"/>
    <x v="17"/>
  </r>
  <r>
    <n v="1557"/>
    <x v="1204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8"/>
    <x v="17"/>
  </r>
  <r>
    <n v="3800"/>
    <x v="1205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6"/>
    <x v="9"/>
  </r>
  <r>
    <n v="3799"/>
    <x v="1206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6"/>
    <x v="9"/>
  </r>
  <r>
    <n v="3191"/>
    <x v="1207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6"/>
    <x v="9"/>
  </r>
  <r>
    <n v="168"/>
    <x v="1208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0"/>
  </r>
  <r>
    <n v="3981"/>
    <x v="1209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6"/>
    <x v="25"/>
  </r>
  <r>
    <n v="3106"/>
    <x v="1210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6"/>
    <x v="8"/>
  </r>
  <r>
    <n v="1567"/>
    <x v="1211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4"/>
    <x v="6"/>
  </r>
  <r>
    <n v="3126"/>
    <x v="1212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6"/>
    <x v="8"/>
  </r>
  <r>
    <n v="890"/>
    <x v="1213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14"/>
  </r>
  <r>
    <n v="3990"/>
    <x v="1214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6"/>
    <x v="25"/>
  </r>
  <r>
    <n v="1182"/>
    <x v="1215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5"/>
    <x v="7"/>
  </r>
  <r>
    <n v="2898"/>
    <x v="1216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6"/>
    <x v="25"/>
  </r>
  <r>
    <n v="1699"/>
    <x v="1217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9"/>
  </r>
  <r>
    <n v="991"/>
    <x v="1218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x v="1219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6"/>
    <x v="8"/>
  </r>
  <r>
    <n v="3634"/>
    <x v="1220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6"/>
    <x v="9"/>
  </r>
  <r>
    <n v="2947"/>
    <x v="1221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6"/>
    <x v="8"/>
  </r>
  <r>
    <n v="1983"/>
    <x v="1222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8"/>
    <x v="21"/>
  </r>
  <r>
    <n v="2383"/>
    <x v="1223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b v="0"/>
    <n v="3"/>
    <b v="0"/>
    <s v="technology/web"/>
    <n v="4.3499999999999997E-2"/>
    <n v="145"/>
    <x v="1"/>
    <x v="1"/>
  </r>
  <r>
    <n v="1225"/>
    <x v="1224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3"/>
  </r>
  <r>
    <n v="590"/>
    <x v="1225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1"/>
  </r>
  <r>
    <n v="863"/>
    <x v="1226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13"/>
  </r>
  <r>
    <n v="1075"/>
    <x v="1227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7"/>
    <x v="15"/>
  </r>
  <r>
    <n v="1428"/>
    <x v="1228"/>
    <s v="My father wrote a book about raising a blind child. I, as a professional translator, am going to write it in English for everyone."/>
    <n v="1000"/>
    <n v="45"/>
    <x v="1"/>
    <x v="13"/>
    <s v="EUR"/>
    <n v="1459584417"/>
    <n v="1456996017"/>
    <b v="0"/>
    <n v="3"/>
    <b v="0"/>
    <s v="publishing/translations"/>
    <n v="4.4999999999999998E-2"/>
    <n v="15"/>
    <x v="4"/>
    <x v="5"/>
  </r>
  <r>
    <n v="668"/>
    <x v="1229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x v="1230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4"/>
    <x v="5"/>
  </r>
  <r>
    <n v="2897"/>
    <x v="1231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6"/>
    <x v="25"/>
  </r>
  <r>
    <n v="498"/>
    <x v="1232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11"/>
  </r>
  <r>
    <n v="2895"/>
    <x v="1233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6"/>
    <x v="25"/>
  </r>
  <r>
    <n v="1558"/>
    <x v="1234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8"/>
    <x v="17"/>
  </r>
  <r>
    <n v="2871"/>
    <x v="1235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6"/>
    <x v="25"/>
  </r>
  <r>
    <n v="761"/>
    <x v="1236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4"/>
    <x v="12"/>
  </r>
  <r>
    <n v="4086"/>
    <x v="1237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6"/>
    <x v="25"/>
  </r>
  <r>
    <n v="3112"/>
    <x v="1238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6"/>
    <x v="8"/>
  </r>
  <r>
    <n v="4089"/>
    <x v="1239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6"/>
    <x v="25"/>
  </r>
  <r>
    <n v="3646"/>
    <x v="1240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6"/>
    <x v="9"/>
  </r>
  <r>
    <n v="1709"/>
    <x v="1241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9"/>
  </r>
  <r>
    <n v="2856"/>
    <x v="1242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6"/>
    <x v="25"/>
  </r>
  <r>
    <n v="1868"/>
    <x v="1243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7"/>
    <x v="16"/>
  </r>
  <r>
    <n v="1104"/>
    <x v="1244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7"/>
    <x v="15"/>
  </r>
  <r>
    <n v="1790"/>
    <x v="1245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3877"/>
    <x v="1246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6"/>
    <x v="9"/>
  </r>
  <r>
    <n v="1572"/>
    <x v="1247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4"/>
    <x v="6"/>
  </r>
  <r>
    <n v="3881"/>
    <x v="1248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6"/>
    <x v="9"/>
  </r>
  <r>
    <n v="191"/>
    <x v="1249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0"/>
  </r>
  <r>
    <n v="434"/>
    <x v="1250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11"/>
  </r>
  <r>
    <n v="444"/>
    <x v="1251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11"/>
  </r>
  <r>
    <n v="1135"/>
    <x v="1252"/>
    <s v="&quot;Trumperama&quot; ist ein Jump 'n' Run Spiel im 8-Bit Stil fÃ¼r Android._x000a_Donald Trump gewinnt die Wahlen und muss gestoppt werden!"/>
    <n v="1000"/>
    <n v="50"/>
    <x v="1"/>
    <x v="9"/>
    <s v="EUR"/>
    <n v="1470527094"/>
    <n v="1467935094"/>
    <b v="0"/>
    <n v="1"/>
    <b v="0"/>
    <s v="games/mobile games"/>
    <n v="0.05"/>
    <n v="50"/>
    <x v="7"/>
    <x v="16"/>
  </r>
  <r>
    <n v="1413"/>
    <x v="1253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0.05"/>
    <n v="100"/>
    <x v="4"/>
    <x v="5"/>
  </r>
  <r>
    <n v="2131"/>
    <x v="1254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7"/>
    <x v="15"/>
  </r>
  <r>
    <n v="2886"/>
    <x v="1255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6"/>
    <x v="25"/>
  </r>
  <r>
    <n v="2904"/>
    <x v="1256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6"/>
    <x v="25"/>
  </r>
  <r>
    <n v="3861"/>
    <x v="1257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6"/>
    <x v="25"/>
  </r>
  <r>
    <n v="3895"/>
    <x v="1258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6"/>
    <x v="25"/>
  </r>
  <r>
    <n v="4025"/>
    <x v="1259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0.05"/>
    <n v="62.5"/>
    <x v="6"/>
    <x v="25"/>
  </r>
  <r>
    <n v="918"/>
    <x v="1260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13"/>
  </r>
  <r>
    <n v="1095"/>
    <x v="1261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7"/>
    <x v="15"/>
  </r>
  <r>
    <n v="551"/>
    <x v="1262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1"/>
  </r>
  <r>
    <n v="715"/>
    <x v="126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x v="1264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4"/>
    <x v="6"/>
  </r>
  <r>
    <n v="1981"/>
    <x v="1265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8"/>
    <x v="21"/>
  </r>
  <r>
    <n v="3090"/>
    <x v="1266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6"/>
    <x v="8"/>
  </r>
  <r>
    <n v="156"/>
    <x v="1267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x v="1268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6"/>
    <x v="25"/>
  </r>
  <r>
    <n v="2744"/>
    <x v="1269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4"/>
    <x v="24"/>
  </r>
  <r>
    <n v="1102"/>
    <x v="1270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7"/>
    <x v="15"/>
  </r>
  <r>
    <n v="1179"/>
    <x v="1271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5"/>
    <x v="7"/>
  </r>
  <r>
    <n v="3900"/>
    <x v="1272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6"/>
    <x v="25"/>
  </r>
  <r>
    <n v="3920"/>
    <x v="1273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6"/>
    <x v="25"/>
  </r>
  <r>
    <n v="3139"/>
    <x v="1274"/>
    <s v="Conoce y apoya el teatro de calidad que se escribe desde los centros penitenciarios, como es el caso de Casa Calabaza, de Maye Moreno."/>
    <n v="50000"/>
    <n v="2700"/>
    <x v="2"/>
    <x v="14"/>
    <s v="MXN"/>
    <n v="1490416380"/>
    <n v="1487485760"/>
    <b v="0"/>
    <n v="6"/>
    <b v="0"/>
    <s v="theater/plays"/>
    <n v="5.3999999999999999E-2"/>
    <n v="450"/>
    <x v="6"/>
    <x v="25"/>
  </r>
  <r>
    <n v="3992"/>
    <x v="1275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6"/>
    <x v="25"/>
  </r>
  <r>
    <n v="871"/>
    <x v="1276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13"/>
  </r>
  <r>
    <n v="2139"/>
    <x v="1277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7"/>
    <x v="15"/>
  </r>
  <r>
    <n v="2874"/>
    <x v="1278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6"/>
    <x v="25"/>
  </r>
  <r>
    <n v="2844"/>
    <x v="1279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6"/>
    <x v="25"/>
  </r>
  <r>
    <n v="185"/>
    <x v="1280"/>
    <s v="Love has no boundaries!"/>
    <n v="40000"/>
    <n v="2200"/>
    <x v="1"/>
    <x v="15"/>
    <s v="NOK"/>
    <n v="1471557139"/>
    <n v="1468965139"/>
    <b v="0"/>
    <n v="10"/>
    <b v="0"/>
    <s v="film &amp; video/drama"/>
    <n v="5.5E-2"/>
    <n v="220"/>
    <x v="0"/>
    <x v="10"/>
  </r>
  <r>
    <n v="3640"/>
    <x v="1281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6"/>
    <x v="9"/>
  </r>
  <r>
    <n v="126"/>
    <x v="1282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x v="1283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x v="1284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9"/>
  </r>
  <r>
    <n v="428"/>
    <x v="1285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11"/>
  </r>
  <r>
    <n v="2696"/>
    <x v="1286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5"/>
    <x v="7"/>
  </r>
  <r>
    <n v="955"/>
    <x v="1287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x v="1288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5"/>
    <x v="7"/>
  </r>
  <r>
    <n v="2597"/>
    <x v="1289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5"/>
    <x v="7"/>
  </r>
  <r>
    <n v="622"/>
    <x v="1290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1"/>
  </r>
  <r>
    <n v="1152"/>
    <x v="1291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5"/>
    <x v="7"/>
  </r>
  <r>
    <n v="2142"/>
    <x v="1292"/>
    <s v="a third-person exploration adventure game developed by yetanotherIndie will be released on August 2016 for PC, Linux and XBox one."/>
    <n v="10500"/>
    <n v="601"/>
    <x v="1"/>
    <x v="9"/>
    <s v="EUR"/>
    <n v="1451494210"/>
    <n v="1449075010"/>
    <b v="0"/>
    <n v="12"/>
    <b v="0"/>
    <s v="games/video games"/>
    <n v="5.7238095238095241E-2"/>
    <n v="50.083333333333336"/>
    <x v="7"/>
    <x v="15"/>
  </r>
  <r>
    <n v="1317"/>
    <x v="1293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x v="1294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13"/>
  </r>
  <r>
    <n v="1006"/>
    <x v="1295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x v="1296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5"/>
    <x v="7"/>
  </r>
  <r>
    <n v="933"/>
    <x v="1297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13"/>
  </r>
  <r>
    <n v="3647"/>
    <x v="1298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6"/>
    <x v="9"/>
  </r>
  <r>
    <n v="4008"/>
    <x v="1299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6"/>
    <x v="25"/>
  </r>
  <r>
    <n v="2704"/>
    <x v="1300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6"/>
    <x v="8"/>
  </r>
  <r>
    <n v="481"/>
    <x v="1301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11"/>
  </r>
  <r>
    <n v="1773"/>
    <x v="1302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985"/>
    <x v="1303"/>
    <s v="Make your heart shine and watch it work! Cardiglow tracks improvements, times intervals and translates heart rate into color."/>
    <n v="30000"/>
    <n v="1888"/>
    <x v="1"/>
    <x v="9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x v="1304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6"/>
    <x v="25"/>
  </r>
  <r>
    <n v="1074"/>
    <x v="1305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7"/>
    <x v="15"/>
  </r>
  <r>
    <n v="3984"/>
    <x v="1306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6"/>
    <x v="25"/>
  </r>
  <r>
    <n v="2670"/>
    <x v="1307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x v="1308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.4439140811455853E-2"/>
    <n v="45"/>
    <x v="7"/>
    <x v="16"/>
  </r>
  <r>
    <n v="175"/>
    <x v="1309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0"/>
  </r>
  <r>
    <n v="1154"/>
    <x v="1310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5"/>
    <x v="7"/>
  </r>
  <r>
    <n v="1723"/>
    <x v="1311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9"/>
  </r>
  <r>
    <n v="692"/>
    <x v="1312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x v="1313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6"/>
    <x v="9"/>
  </r>
  <r>
    <n v="931"/>
    <x v="1314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13"/>
  </r>
  <r>
    <n v="1820"/>
    <x v="1315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8"/>
    <x v="20"/>
  </r>
  <r>
    <n v="2158"/>
    <x v="1316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7"/>
    <x v="15"/>
  </r>
  <r>
    <n v="1439"/>
    <x v="1317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4"/>
    <x v="5"/>
  </r>
  <r>
    <n v="913"/>
    <x v="1318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13"/>
  </r>
  <r>
    <n v="1339"/>
    <x v="1319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x v="1320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6"/>
    <x v="25"/>
  </r>
  <r>
    <n v="1776"/>
    <x v="1321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8"/>
    <x v="20"/>
  </r>
  <r>
    <n v="1433"/>
    <x v="1322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6.7083333333333328E-2"/>
    <n v="80.5"/>
    <x v="4"/>
    <x v="5"/>
  </r>
  <r>
    <n v="424"/>
    <x v="1323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11"/>
  </r>
  <r>
    <n v="4032"/>
    <x v="1324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6"/>
    <x v="25"/>
  </r>
  <r>
    <n v="2600"/>
    <x v="1325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5"/>
    <x v="7"/>
  </r>
  <r>
    <n v="4105"/>
    <x v="1326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2E-2"/>
    <n v="383.33333333333331"/>
    <x v="6"/>
    <x v="25"/>
  </r>
  <r>
    <n v="1991"/>
    <x v="1327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8"/>
    <x v="21"/>
  </r>
  <r>
    <n v="3849"/>
    <x v="1328"/>
    <s v="Bayerische KomÃ¶die im Schaustellermillieu vor historischem Hintergrund des Oktoberfestes von Winfried Frey. UrauffÃ¼hrung September 2015"/>
    <n v="30000"/>
    <n v="2113"/>
    <x v="1"/>
    <x v="9"/>
    <s v="EUR"/>
    <n v="1434047084"/>
    <n v="1431455084"/>
    <b v="1"/>
    <n v="28"/>
    <b v="0"/>
    <s v="theater/plays"/>
    <n v="7.0433333333333334E-2"/>
    <n v="75.464285714285708"/>
    <x v="6"/>
    <x v="25"/>
  </r>
  <r>
    <n v="1419"/>
    <x v="1329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4"/>
    <x v="5"/>
  </r>
  <r>
    <n v="1224"/>
    <x v="1330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3"/>
  </r>
  <r>
    <n v="4027"/>
    <x v="1331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6"/>
    <x v="25"/>
  </r>
  <r>
    <n v="888"/>
    <x v="1332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14"/>
  </r>
  <r>
    <n v="1408"/>
    <x v="1333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4"/>
    <x v="5"/>
  </r>
  <r>
    <n v="1098"/>
    <x v="1334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7"/>
    <x v="15"/>
  </r>
  <r>
    <n v="3729"/>
    <x v="1335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6"/>
    <x v="25"/>
  </r>
  <r>
    <n v="995"/>
    <x v="1336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x v="1337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11"/>
  </r>
  <r>
    <n v="1600"/>
    <x v="1338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8"/>
    <x v="18"/>
  </r>
  <r>
    <n v="3969"/>
    <x v="1339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6"/>
    <x v="25"/>
  </r>
  <r>
    <n v="684"/>
    <x v="1340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x v="1341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7"/>
    <x v="15"/>
  </r>
  <r>
    <n v="1716"/>
    <x v="1342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9"/>
  </r>
  <r>
    <n v="145"/>
    <x v="1343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x v="1344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x v="1345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x v="1346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6"/>
    <x v="25"/>
  </r>
  <r>
    <n v="999"/>
    <x v="1347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x v="1348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8"/>
    <x v="21"/>
  </r>
  <r>
    <n v="1089"/>
    <x v="1349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7.8266666666666665E-2"/>
    <n v="23.959183673469386"/>
    <x v="7"/>
    <x v="15"/>
  </r>
  <r>
    <n v="2916"/>
    <x v="1350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6"/>
    <x v="25"/>
  </r>
  <r>
    <n v="1714"/>
    <x v="1351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9"/>
  </r>
  <r>
    <n v="2776"/>
    <x v="1352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4"/>
    <x v="24"/>
  </r>
  <r>
    <n v="2325"/>
    <x v="1353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5"/>
    <x v="28"/>
  </r>
  <r>
    <n v="2952"/>
    <x v="1354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6"/>
    <x v="8"/>
  </r>
  <r>
    <n v="1430"/>
    <x v="1355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4"/>
    <x v="5"/>
  </r>
  <r>
    <n v="1862"/>
    <x v="1356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7"/>
    <x v="16"/>
  </r>
  <r>
    <n v="3922"/>
    <x v="1357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6"/>
    <x v="25"/>
  </r>
  <r>
    <n v="458"/>
    <x v="1358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11"/>
  </r>
  <r>
    <n v="4046"/>
    <x v="1359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6"/>
    <x v="25"/>
  </r>
  <r>
    <n v="1117"/>
    <x v="1360"/>
    <s v="Experience the Medieval in your own village. Increase your village into a city and walk through the streets."/>
    <n v="1000"/>
    <n v="83"/>
    <x v="1"/>
    <x v="9"/>
    <s v="EUR"/>
    <n v="1451053313"/>
    <n v="1448461313"/>
    <b v="0"/>
    <n v="8"/>
    <b v="0"/>
    <s v="games/video games"/>
    <n v="8.3000000000000004E-2"/>
    <n v="10.375"/>
    <x v="7"/>
    <x v="15"/>
  </r>
  <r>
    <n v="1491"/>
    <x v="1361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4"/>
    <x v="12"/>
  </r>
  <r>
    <n v="1427"/>
    <x v="1362"/>
    <s v="The book with advices that can save many lives._x000a_You will find here many case studies, extreme situations and solutions."/>
    <n v="5000"/>
    <n v="419"/>
    <x v="1"/>
    <x v="9"/>
    <s v="EUR"/>
    <n v="1474230385"/>
    <n v="1471638385"/>
    <b v="0"/>
    <n v="4"/>
    <b v="0"/>
    <s v="publishing/translations"/>
    <n v="8.3799999999999999E-2"/>
    <n v="104.75"/>
    <x v="4"/>
    <x v="5"/>
  </r>
  <r>
    <n v="2646"/>
    <x v="1363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3"/>
  </r>
  <r>
    <n v="2919"/>
    <x v="1364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6"/>
    <x v="25"/>
  </r>
  <r>
    <n v="3801"/>
    <x v="1365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6"/>
    <x v="9"/>
  </r>
  <r>
    <n v="1043"/>
    <x v="1366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2"/>
    <x v="2"/>
  </r>
  <r>
    <n v="1548"/>
    <x v="1367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8"/>
    <x v="17"/>
  </r>
  <r>
    <n v="3075"/>
    <x v="1368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6"/>
    <x v="8"/>
  </r>
  <r>
    <n v="3908"/>
    <x v="1369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6"/>
    <x v="25"/>
  </r>
  <r>
    <n v="4018"/>
    <x v="1370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6"/>
    <x v="25"/>
  </r>
  <r>
    <n v="3841"/>
    <x v="1371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6"/>
    <x v="25"/>
  </r>
  <r>
    <n v="1146"/>
    <x v="1372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5"/>
    <x v="7"/>
  </r>
  <r>
    <n v="1323"/>
    <x v="1373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x v="1374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4"/>
    <x v="12"/>
  </r>
  <r>
    <n v="4077"/>
    <x v="1375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6"/>
    <x v="25"/>
  </r>
  <r>
    <n v="942"/>
    <x v="1376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x v="1377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7"/>
    <x v="15"/>
  </r>
  <r>
    <n v="1914"/>
    <x v="1378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x v="1379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1"/>
  </r>
  <r>
    <n v="2892"/>
    <x v="1380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6"/>
    <x v="25"/>
  </r>
  <r>
    <n v="1080"/>
    <x v="1381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7"/>
    <x v="15"/>
  </r>
  <r>
    <n v="1582"/>
    <x v="1382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8"/>
    <x v="18"/>
  </r>
  <r>
    <n v="3728"/>
    <x v="1383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6"/>
    <x v="25"/>
  </r>
  <r>
    <n v="1693"/>
    <x v="1384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9"/>
  </r>
  <r>
    <n v="438"/>
    <x v="1385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11"/>
  </r>
  <r>
    <n v="2906"/>
    <x v="1386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6"/>
    <x v="25"/>
  </r>
  <r>
    <n v="889"/>
    <x v="1387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14"/>
  </r>
  <r>
    <n v="432"/>
    <x v="1388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11"/>
  </r>
  <r>
    <n v="499"/>
    <x v="1389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11"/>
  </r>
  <r>
    <n v="2135"/>
    <x v="1390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7"/>
    <x v="15"/>
  </r>
  <r>
    <n v="132"/>
    <x v="1391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x v="1392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x v="1393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9"/>
  </r>
  <r>
    <n v="3986"/>
    <x v="1394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6"/>
    <x v="25"/>
  </r>
  <r>
    <n v="2517"/>
    <x v="1395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5"/>
    <x v="22"/>
  </r>
  <r>
    <n v="1324"/>
    <x v="1396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x v="1397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4"/>
    <x v="5"/>
  </r>
  <r>
    <n v="893"/>
    <x v="1398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14"/>
  </r>
  <r>
    <n v="2123"/>
    <x v="1399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7"/>
    <x v="15"/>
  </r>
  <r>
    <n v="3730"/>
    <x v="1400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6"/>
    <x v="25"/>
  </r>
  <r>
    <n v="3745"/>
    <x v="1401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6"/>
    <x v="25"/>
  </r>
  <r>
    <n v="3913"/>
    <x v="1402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6"/>
    <x v="25"/>
  </r>
  <r>
    <n v="3925"/>
    <x v="1403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6"/>
    <x v="25"/>
  </r>
  <r>
    <n v="4103"/>
    <x v="1404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6"/>
    <x v="25"/>
  </r>
  <r>
    <n v="667"/>
    <x v="1405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0.1002"/>
    <n v="178.92857142857142"/>
    <x v="1"/>
    <x v="4"/>
  </r>
  <r>
    <n v="4003"/>
    <x v="1406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6"/>
    <x v="25"/>
  </r>
  <r>
    <n v="1150"/>
    <x v="1407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5"/>
    <x v="7"/>
  </r>
  <r>
    <n v="1725"/>
    <x v="1408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9"/>
  </r>
  <r>
    <n v="716"/>
    <x v="1409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x v="1410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7"/>
    <x v="16"/>
  </r>
  <r>
    <n v="2770"/>
    <x v="1411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4"/>
    <x v="24"/>
  </r>
  <r>
    <n v="2124"/>
    <x v="1412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7"/>
    <x v="15"/>
  </r>
  <r>
    <n v="197"/>
    <x v="1413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0"/>
  </r>
  <r>
    <n v="2756"/>
    <x v="1414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4"/>
    <x v="24"/>
  </r>
  <r>
    <n v="1455"/>
    <x v="1415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4"/>
    <x v="5"/>
  </r>
  <r>
    <n v="2645"/>
    <x v="1416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3"/>
  </r>
  <r>
    <n v="1711"/>
    <x v="1417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9"/>
  </r>
  <r>
    <n v="2759"/>
    <x v="1418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4"/>
    <x v="24"/>
  </r>
  <r>
    <n v="3146"/>
    <x v="1419"/>
    <s v="Somos... Podemos... Amamos... Nuestra muralla, nuestra utopÃ­a. Que el amor sea el lÃ­mite"/>
    <n v="50000"/>
    <n v="5250"/>
    <x v="2"/>
    <x v="14"/>
    <s v="MXN"/>
    <n v="1492356166"/>
    <n v="1488471766"/>
    <b v="0"/>
    <n v="12"/>
    <b v="0"/>
    <s v="theater/plays"/>
    <n v="0.105"/>
    <n v="437.5"/>
    <x v="6"/>
    <x v="25"/>
  </r>
  <r>
    <n v="2366"/>
    <x v="1420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1"/>
  </r>
  <r>
    <n v="2705"/>
    <x v="1421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6"/>
    <x v="8"/>
  </r>
  <r>
    <n v="3968"/>
    <x v="1422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6"/>
    <x v="25"/>
  </r>
  <r>
    <n v="2581"/>
    <x v="1423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5"/>
    <x v="7"/>
  </r>
  <r>
    <n v="3896"/>
    <x v="1424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6"/>
    <x v="25"/>
  </r>
  <r>
    <n v="3978"/>
    <x v="1425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6"/>
    <x v="25"/>
  </r>
  <r>
    <n v="2690"/>
    <x v="1426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5"/>
    <x v="7"/>
  </r>
  <r>
    <n v="1334"/>
    <x v="1427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x v="1428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x v="1429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6"/>
    <x v="25"/>
  </r>
  <r>
    <n v="1578"/>
    <x v="1430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4"/>
    <x v="6"/>
  </r>
  <r>
    <n v="2877"/>
    <x v="1431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6"/>
    <x v="25"/>
  </r>
  <r>
    <n v="1809"/>
    <x v="1432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8"/>
    <x v="20"/>
  </r>
  <r>
    <n v="928"/>
    <x v="1433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13"/>
  </r>
  <r>
    <n v="2376"/>
    <x v="1434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1"/>
  </r>
  <r>
    <n v="924"/>
    <x v="1435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13"/>
  </r>
  <r>
    <n v="1735"/>
    <x v="1436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9"/>
  </r>
  <r>
    <n v="3934"/>
    <x v="1437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6"/>
    <x v="25"/>
  </r>
  <r>
    <n v="1807"/>
    <x v="1438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8"/>
    <x v="20"/>
  </r>
  <r>
    <n v="1794"/>
    <x v="1439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2143"/>
    <x v="1440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7"/>
    <x v="15"/>
  </r>
  <r>
    <n v="3731"/>
    <x v="1441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6"/>
    <x v="25"/>
  </r>
  <r>
    <n v="3064"/>
    <x v="1442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6"/>
    <x v="8"/>
  </r>
  <r>
    <n v="958"/>
    <x v="1443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x v="1444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x v="1445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x v="1446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6"/>
    <x v="25"/>
  </r>
  <r>
    <n v="4096"/>
    <x v="1447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6"/>
    <x v="25"/>
  </r>
  <r>
    <n v="2656"/>
    <x v="1448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3"/>
  </r>
  <r>
    <n v="3197"/>
    <x v="1449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0.1145"/>
    <n v="286.25"/>
    <x v="6"/>
    <x v="9"/>
  </r>
  <r>
    <n v="2752"/>
    <x v="1450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4"/>
    <x v="24"/>
  </r>
  <r>
    <n v="1307"/>
    <x v="1451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x v="1452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3"/>
  </r>
  <r>
    <n v="3905"/>
    <x v="1453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6"/>
    <x v="25"/>
  </r>
  <r>
    <n v="3084"/>
    <x v="1454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6"/>
    <x v="8"/>
  </r>
  <r>
    <n v="1233"/>
    <x v="1455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3"/>
  </r>
  <r>
    <n v="2758"/>
    <x v="1456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4"/>
    <x v="24"/>
  </r>
  <r>
    <n v="1695"/>
    <x v="1457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9"/>
  </r>
  <r>
    <n v="3193"/>
    <x v="1458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6"/>
    <x v="9"/>
  </r>
  <r>
    <n v="1180"/>
    <x v="1459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5"/>
    <x v="7"/>
  </r>
  <r>
    <n v="2129"/>
    <x v="1460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7"/>
    <x v="15"/>
  </r>
  <r>
    <n v="869"/>
    <x v="1461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13"/>
  </r>
  <r>
    <n v="471"/>
    <x v="1462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11"/>
  </r>
  <r>
    <n v="217"/>
    <x v="1463"/>
    <s v="A roadmovie by paw"/>
    <n v="100000"/>
    <n v="11943"/>
    <x v="1"/>
    <x v="11"/>
    <s v="SEK"/>
    <n v="1419780149"/>
    <n v="1417101749"/>
    <b v="0"/>
    <n v="38"/>
    <b v="0"/>
    <s v="film &amp; video/drama"/>
    <n v="0.11942999999999999"/>
    <n v="314.28947368421052"/>
    <x v="0"/>
    <x v="10"/>
  </r>
  <r>
    <n v="3066"/>
    <x v="1464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6"/>
    <x v="8"/>
  </r>
  <r>
    <n v="948"/>
    <x v="1465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s v="technology/wearables"/>
    <n v="0.12"/>
    <n v="60"/>
    <x v="1"/>
    <x v="4"/>
  </r>
  <r>
    <n v="3101"/>
    <x v="1466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0.12"/>
    <n v="25"/>
    <x v="6"/>
    <x v="8"/>
  </r>
  <r>
    <n v="3923"/>
    <x v="1467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6"/>
    <x v="25"/>
  </r>
  <r>
    <n v="4038"/>
    <x v="1468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6"/>
    <x v="25"/>
  </r>
  <r>
    <n v="2595"/>
    <x v="1469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5"/>
    <x v="7"/>
  </r>
  <r>
    <n v="3938"/>
    <x v="1470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6"/>
    <x v="25"/>
  </r>
  <r>
    <n v="3189"/>
    <x v="1471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0.12327272727272727"/>
    <n v="356.84210526315792"/>
    <x v="6"/>
    <x v="9"/>
  </r>
  <r>
    <n v="690"/>
    <x v="1472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x v="1473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1"/>
  </r>
  <r>
    <n v="1091"/>
    <x v="1474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7"/>
    <x v="15"/>
  </r>
  <r>
    <n v="2000"/>
    <x v="1475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8"/>
    <x v="21"/>
  </r>
  <r>
    <n v="3867"/>
    <x v="1476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6"/>
    <x v="25"/>
  </r>
  <r>
    <n v="986"/>
    <x v="1477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x v="1478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6"/>
    <x v="25"/>
  </r>
  <r>
    <n v="2138"/>
    <x v="1479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7"/>
    <x v="15"/>
  </r>
  <r>
    <n v="1576"/>
    <x v="1480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4"/>
    <x v="6"/>
  </r>
  <r>
    <n v="222"/>
    <x v="1481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0"/>
  </r>
  <r>
    <n v="3928"/>
    <x v="1482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6"/>
    <x v="25"/>
  </r>
  <r>
    <n v="3880"/>
    <x v="1483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6"/>
    <x v="9"/>
  </r>
  <r>
    <n v="1009"/>
    <x v="1484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x v="1485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x v="1486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944"/>
    <x v="1487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x v="1488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6"/>
    <x v="25"/>
  </r>
  <r>
    <n v="135"/>
    <x v="1489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x v="1490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8"/>
    <x v="17"/>
  </r>
  <r>
    <n v="1777"/>
    <x v="1491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b v="1"/>
    <n v="10"/>
    <b v="0"/>
    <s v="photography/photobooks"/>
    <n v="0.135625"/>
    <n v="65.099999999999994"/>
    <x v="8"/>
    <x v="20"/>
  </r>
  <r>
    <n v="1798"/>
    <x v="1492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8"/>
    <x v="20"/>
  </r>
  <r>
    <n v="1568"/>
    <x v="1493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4"/>
    <x v="6"/>
  </r>
  <r>
    <n v="431"/>
    <x v="1494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11"/>
  </r>
  <r>
    <n v="1801"/>
    <x v="1495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3099"/>
    <x v="1496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6"/>
    <x v="8"/>
  </r>
  <r>
    <n v="513"/>
    <x v="1497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11"/>
  </r>
  <r>
    <n v="125"/>
    <x v="1498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x v="1499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6"/>
    <x v="25"/>
  </r>
  <r>
    <n v="2912"/>
    <x v="1500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6"/>
    <x v="25"/>
  </r>
  <r>
    <n v="1093"/>
    <x v="1501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7"/>
    <x v="15"/>
  </r>
  <r>
    <n v="1243"/>
    <x v="1502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3"/>
  </r>
  <r>
    <n v="3069"/>
    <x v="1503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6"/>
    <x v="8"/>
  </r>
  <r>
    <n v="1909"/>
    <x v="1504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x v="1505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7"/>
    <x v="15"/>
  </r>
  <r>
    <n v="2774"/>
    <x v="1506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4"/>
    <x v="24"/>
  </r>
  <r>
    <n v="3965"/>
    <x v="1507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6"/>
    <x v="25"/>
  </r>
  <r>
    <n v="2768"/>
    <x v="1508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4"/>
    <x v="24"/>
  </r>
  <r>
    <n v="1132"/>
    <x v="1509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7"/>
    <x v="16"/>
  </r>
  <r>
    <n v="932"/>
    <x v="1510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13"/>
  </r>
  <r>
    <n v="2359"/>
    <x v="1511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1"/>
  </r>
  <r>
    <n v="966"/>
    <x v="1512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x v="1513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5"/>
    <x v="7"/>
  </r>
  <r>
    <n v="675"/>
    <x v="1514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x v="1515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x v="1516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3870"/>
    <x v="1517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6"/>
    <x v="9"/>
  </r>
  <r>
    <n v="2870"/>
    <x v="1518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6"/>
    <x v="25"/>
  </r>
  <r>
    <n v="3076"/>
    <x v="1519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6"/>
    <x v="8"/>
  </r>
  <r>
    <n v="1319"/>
    <x v="1520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x v="1521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0"/>
  </r>
  <r>
    <n v="3100"/>
    <x v="1522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6"/>
    <x v="8"/>
  </r>
  <r>
    <n v="3924"/>
    <x v="1523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6"/>
    <x v="25"/>
  </r>
  <r>
    <n v="3907"/>
    <x v="1524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6"/>
    <x v="25"/>
  </r>
  <r>
    <n v="1318"/>
    <x v="1525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x v="1526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8"/>
    <x v="20"/>
  </r>
  <r>
    <n v="698"/>
    <x v="1527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x v="1528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s v="theater/plays"/>
    <n v="0.15411764705882353"/>
    <n v="32.75"/>
    <x v="6"/>
    <x v="25"/>
  </r>
  <r>
    <n v="679"/>
    <x v="1529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x v="1530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310"/>
    <x v="1531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x v="1532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0"/>
  </r>
  <r>
    <n v="1772"/>
    <x v="1533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8"/>
    <x v="20"/>
  </r>
  <r>
    <n v="3131"/>
    <x v="1534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6"/>
    <x v="25"/>
  </r>
  <r>
    <n v="4081"/>
    <x v="1535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6"/>
    <x v="25"/>
  </r>
  <r>
    <n v="3933"/>
    <x v="1536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6"/>
    <x v="25"/>
  </r>
  <r>
    <n v="3949"/>
    <x v="1537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6"/>
    <x v="25"/>
  </r>
  <r>
    <n v="3091"/>
    <x v="1538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6"/>
    <x v="8"/>
  </r>
  <r>
    <n v="187"/>
    <x v="1539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0"/>
  </r>
  <r>
    <n v="4030"/>
    <x v="1540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6"/>
    <x v="25"/>
  </r>
  <r>
    <n v="1003"/>
    <x v="1541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0.16055"/>
    <n v="214.06666666666666"/>
    <x v="1"/>
    <x v="4"/>
  </r>
  <r>
    <n v="3847"/>
    <x v="1542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6"/>
    <x v="25"/>
  </r>
  <r>
    <n v="205"/>
    <x v="1543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0"/>
  </r>
  <r>
    <n v="3854"/>
    <x v="1544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6"/>
    <x v="25"/>
  </r>
  <r>
    <n v="3848"/>
    <x v="1545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6"/>
    <x v="25"/>
  </r>
  <r>
    <n v="3644"/>
    <x v="1546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6"/>
    <x v="9"/>
  </r>
  <r>
    <n v="4070"/>
    <x v="1547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6"/>
    <x v="25"/>
  </r>
  <r>
    <n v="3999"/>
    <x v="1548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6"/>
    <x v="25"/>
  </r>
  <r>
    <n v="3996"/>
    <x v="1549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6"/>
    <x v="25"/>
  </r>
  <r>
    <n v="4020"/>
    <x v="1550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6"/>
    <x v="25"/>
  </r>
  <r>
    <n v="2956"/>
    <x v="1551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6"/>
    <x v="8"/>
  </r>
  <r>
    <n v="989"/>
    <x v="1552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x v="1553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6"/>
    <x v="25"/>
  </r>
  <r>
    <n v="2403"/>
    <x v="1554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5"/>
    <x v="7"/>
  </r>
  <r>
    <n v="1990"/>
    <x v="1555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8"/>
    <x v="21"/>
  </r>
  <r>
    <n v="3097"/>
    <x v="1556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6"/>
    <x v="8"/>
  </r>
  <r>
    <n v="940"/>
    <x v="1557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x v="1558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1"/>
  </r>
  <r>
    <n v="2677"/>
    <x v="1559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x v="1560"/>
    <s v="Help us to put on a production of Terry Pratchett's Wyrd Sisters, an ambitions show for our theatre but one I believe we can do."/>
    <n v="2500"/>
    <n v="440"/>
    <x v="1"/>
    <x v="6"/>
    <s v="NZD"/>
    <n v="1420750683"/>
    <n v="1418158683"/>
    <b v="0"/>
    <n v="10"/>
    <b v="0"/>
    <s v="theater/plays"/>
    <n v="0.17599999999999999"/>
    <n v="44"/>
    <x v="6"/>
    <x v="25"/>
  </r>
  <r>
    <n v="4055"/>
    <x v="1561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6"/>
    <x v="25"/>
  </r>
  <r>
    <n v="472"/>
    <x v="1562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11"/>
  </r>
  <r>
    <n v="219"/>
    <x v="1563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0"/>
  </r>
  <r>
    <n v="4048"/>
    <x v="1564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6"/>
    <x v="25"/>
  </r>
  <r>
    <n v="3860"/>
    <x v="1565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6"/>
    <x v="25"/>
  </r>
  <r>
    <n v="2905"/>
    <x v="1566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6"/>
    <x v="25"/>
  </r>
  <r>
    <n v="1238"/>
    <x v="1567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3"/>
  </r>
  <r>
    <n v="967"/>
    <x v="1568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x v="1569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6"/>
    <x v="25"/>
  </r>
  <r>
    <n v="1096"/>
    <x v="1570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7"/>
    <x v="15"/>
  </r>
  <r>
    <n v="3738"/>
    <x v="1571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6"/>
    <x v="25"/>
  </r>
  <r>
    <n v="3980"/>
    <x v="1572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6"/>
    <x v="25"/>
  </r>
  <r>
    <n v="860"/>
    <x v="1573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13"/>
  </r>
  <r>
    <n v="1415"/>
    <x v="1574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4"/>
    <x v="5"/>
  </r>
  <r>
    <n v="866"/>
    <x v="157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13"/>
  </r>
  <r>
    <n v="1094"/>
    <x v="1576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7"/>
    <x v="15"/>
  </r>
  <r>
    <n v="2515"/>
    <x v="1577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5"/>
    <x v="22"/>
  </r>
  <r>
    <n v="665"/>
    <x v="1578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x v="1579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3"/>
  </r>
  <r>
    <n v="2753"/>
    <x v="1580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4"/>
    <x v="24"/>
  </r>
  <r>
    <n v="2883"/>
    <x v="1581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6"/>
    <x v="25"/>
  </r>
  <r>
    <n v="1166"/>
    <x v="1582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5"/>
    <x v="7"/>
  </r>
  <r>
    <n v="4064"/>
    <x v="1583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6"/>
    <x v="25"/>
  </r>
  <r>
    <n v="480"/>
    <x v="1584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11"/>
  </r>
  <r>
    <n v="3063"/>
    <x v="1585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6"/>
    <x v="8"/>
  </r>
  <r>
    <n v="1764"/>
    <x v="1586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3803"/>
    <x v="1587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6"/>
    <x v="9"/>
  </r>
  <r>
    <n v="2857"/>
    <x v="1588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0.19736842105263158"/>
    <n v="500"/>
    <x v="6"/>
    <x v="25"/>
  </r>
  <r>
    <n v="1335"/>
    <x v="1589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x v="1590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6"/>
    <x v="8"/>
  </r>
  <r>
    <n v="179"/>
    <x v="1591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0"/>
  </r>
  <r>
    <n v="3632"/>
    <x v="1592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6"/>
    <x v="9"/>
  </r>
  <r>
    <n v="3982"/>
    <x v="1593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6"/>
    <x v="25"/>
  </r>
  <r>
    <n v="3991"/>
    <x v="1594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6"/>
    <x v="25"/>
  </r>
  <r>
    <n v="1880"/>
    <x v="1595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7"/>
    <x v="16"/>
  </r>
  <r>
    <n v="3739"/>
    <x v="1596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6"/>
    <x v="25"/>
  </r>
  <r>
    <n v="882"/>
    <x v="1597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14"/>
  </r>
  <r>
    <n v="2867"/>
    <x v="1598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6"/>
    <x v="25"/>
  </r>
  <r>
    <n v="1697"/>
    <x v="1599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9"/>
  </r>
  <r>
    <n v="1785"/>
    <x v="1600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424"/>
    <x v="1601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4"/>
    <x v="5"/>
  </r>
  <r>
    <n v="2942"/>
    <x v="1602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6"/>
    <x v="8"/>
  </r>
  <r>
    <n v="1800"/>
    <x v="1603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594"/>
    <x v="1604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8"/>
    <x v="18"/>
  </r>
  <r>
    <n v="1165"/>
    <x v="1605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5"/>
    <x v="7"/>
  </r>
  <r>
    <n v="2324"/>
    <x v="1606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5"/>
    <x v="28"/>
  </r>
  <r>
    <n v="2896"/>
    <x v="1607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6"/>
    <x v="25"/>
  </r>
  <r>
    <n v="3135"/>
    <x v="1608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6"/>
    <x v="25"/>
  </r>
  <r>
    <n v="2655"/>
    <x v="1609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3"/>
  </r>
  <r>
    <n v="922"/>
    <x v="1610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13"/>
  </r>
  <r>
    <n v="181"/>
    <x v="1611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0"/>
  </r>
  <r>
    <n v="3972"/>
    <x v="1612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6"/>
    <x v="25"/>
  </r>
  <r>
    <n v="1984"/>
    <x v="1613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8"/>
    <x v="21"/>
  </r>
  <r>
    <n v="1566"/>
    <x v="1614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4"/>
    <x v="6"/>
  </r>
  <r>
    <n v="1737"/>
    <x v="1615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9"/>
  </r>
  <r>
    <n v="3843"/>
    <x v="1616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6"/>
    <x v="25"/>
  </r>
  <r>
    <n v="1771"/>
    <x v="1617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613"/>
    <x v="1618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1"/>
  </r>
  <r>
    <n v="4104"/>
    <x v="1619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6"/>
    <x v="25"/>
  </r>
  <r>
    <n v="3737"/>
    <x v="1620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6"/>
    <x v="25"/>
  </r>
  <r>
    <n v="669"/>
    <x v="1621"/>
    <s v="Beautiful automatic watches, made for every moment._x000a_Sports, business, casual.....it fits every moment of your life."/>
    <n v="200000"/>
    <n v="43015"/>
    <x v="1"/>
    <x v="11"/>
    <s v="SEK"/>
    <n v="1467817258"/>
    <n v="1465225258"/>
    <b v="0"/>
    <n v="28"/>
    <b v="0"/>
    <s v="technology/wearables"/>
    <n v="0.21507499999999999"/>
    <n v="1536.25"/>
    <x v="1"/>
    <x v="4"/>
  </r>
  <r>
    <n v="3893"/>
    <x v="1622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6"/>
    <x v="25"/>
  </r>
  <r>
    <n v="467"/>
    <x v="1623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11"/>
  </r>
  <r>
    <n v="672"/>
    <x v="1624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x v="1625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6"/>
    <x v="25"/>
  </r>
  <r>
    <n v="1683"/>
    <x v="1626"/>
    <s v="Rendre tÃ©moignage de ce que Dieu fait chaque jour pour moi et venir en  aide  aux autres, c'est  mon but."/>
    <n v="3500"/>
    <n v="760"/>
    <x v="2"/>
    <x v="4"/>
    <s v="EUR"/>
    <n v="1491590738"/>
    <n v="1489517138"/>
    <b v="0"/>
    <n v="10"/>
    <b v="0"/>
    <s v="music/faith"/>
    <n v="0.21714285714285714"/>
    <n v="76"/>
    <x v="3"/>
    <x v="19"/>
  </r>
  <r>
    <n v="2917"/>
    <x v="1627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6"/>
    <x v="25"/>
  </r>
  <r>
    <n v="2745"/>
    <x v="1628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4"/>
    <x v="24"/>
  </r>
  <r>
    <n v="485"/>
    <x v="1629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11"/>
  </r>
  <r>
    <n v="3842"/>
    <x v="1630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6"/>
    <x v="25"/>
  </r>
  <r>
    <n v="4053"/>
    <x v="1631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6"/>
    <x v="25"/>
  </r>
  <r>
    <n v="1796"/>
    <x v="1632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708"/>
    <x v="1633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x v="1634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6"/>
    <x v="25"/>
  </r>
  <r>
    <n v="910"/>
    <x v="1635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13"/>
  </r>
  <r>
    <n v="169"/>
    <x v="1636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0"/>
  </r>
  <r>
    <n v="1330"/>
    <x v="1637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x v="1638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6"/>
    <x v="25"/>
  </r>
  <r>
    <n v="2405"/>
    <x v="1639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5"/>
    <x v="7"/>
  </r>
  <r>
    <n v="3093"/>
    <x v="1640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6"/>
    <x v="8"/>
  </r>
  <r>
    <n v="1017"/>
    <x v="1641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x v="1642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11"/>
  </r>
  <r>
    <n v="1575"/>
    <x v="1643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4"/>
    <x v="6"/>
  </r>
  <r>
    <n v="593"/>
    <x v="1644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1"/>
  </r>
  <r>
    <n v="150"/>
    <x v="1645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x v="1646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6"/>
    <x v="25"/>
  </r>
  <r>
    <n v="3089"/>
    <x v="1647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6"/>
    <x v="8"/>
  </r>
  <r>
    <n v="2596"/>
    <x v="1648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5"/>
    <x v="7"/>
  </r>
  <r>
    <n v="3051"/>
    <x v="1649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6"/>
    <x v="8"/>
  </r>
  <r>
    <n v="1783"/>
    <x v="1650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8"/>
    <x v="20"/>
  </r>
  <r>
    <n v="867"/>
    <x v="1651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13"/>
  </r>
  <r>
    <n v="3967"/>
    <x v="1652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6"/>
    <x v="25"/>
  </r>
  <r>
    <n v="4010"/>
    <x v="1653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6"/>
    <x v="25"/>
  </r>
  <r>
    <n v="3955"/>
    <x v="1654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6"/>
    <x v="25"/>
  </r>
  <r>
    <n v="874"/>
    <x v="1655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13"/>
  </r>
  <r>
    <n v="3959"/>
    <x v="1656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6"/>
    <x v="25"/>
  </r>
  <r>
    <n v="239"/>
    <x v="1657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0"/>
  </r>
  <r>
    <n v="3203"/>
    <x v="1658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6"/>
    <x v="9"/>
  </r>
  <r>
    <n v="3109"/>
    <x v="1659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6"/>
    <x v="8"/>
  </r>
  <r>
    <n v="1500"/>
    <x v="1660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4"/>
    <x v="12"/>
  </r>
  <r>
    <n v="993"/>
    <x v="1661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x v="1662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0"/>
  </r>
  <r>
    <n v="2407"/>
    <x v="1663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5"/>
    <x v="7"/>
  </r>
  <r>
    <n v="1690"/>
    <x v="1664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9"/>
  </r>
  <r>
    <n v="515"/>
    <x v="1665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11"/>
  </r>
  <r>
    <n v="2778"/>
    <x v="1666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4"/>
    <x v="24"/>
  </r>
  <r>
    <n v="677"/>
    <x v="1667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0.25584000000000001"/>
    <n v="133.25"/>
    <x v="1"/>
    <x v="4"/>
  </r>
  <r>
    <n v="4033"/>
    <x v="1668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6"/>
    <x v="25"/>
  </r>
  <r>
    <n v="1781"/>
    <x v="1669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680"/>
    <x v="1670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x v="1671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x v="1672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7"/>
    <x v="15"/>
  </r>
  <r>
    <n v="1700"/>
    <x v="1673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9"/>
  </r>
  <r>
    <n v="200"/>
    <x v="1674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0"/>
  </r>
  <r>
    <n v="1998"/>
    <x v="1675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8"/>
    <x v="21"/>
  </r>
  <r>
    <n v="2697"/>
    <x v="1676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5"/>
    <x v="7"/>
  </r>
  <r>
    <n v="701"/>
    <x v="1677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x v="1678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6"/>
    <x v="8"/>
  </r>
  <r>
    <n v="2746"/>
    <x v="1679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4"/>
    <x v="24"/>
  </r>
  <r>
    <n v="4074"/>
    <x v="1680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6"/>
    <x v="25"/>
  </r>
  <r>
    <n v="2920"/>
    <x v="1681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6"/>
    <x v="25"/>
  </r>
  <r>
    <n v="1437"/>
    <x v="1682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4"/>
    <x v="5"/>
  </r>
  <r>
    <n v="3865"/>
    <x v="1683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6"/>
    <x v="25"/>
  </r>
  <r>
    <n v="465"/>
    <x v="1684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11"/>
  </r>
  <r>
    <n v="3888"/>
    <x v="1685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6"/>
    <x v="25"/>
  </r>
  <r>
    <n v="2918"/>
    <x v="1686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6"/>
    <x v="25"/>
  </r>
  <r>
    <n v="545"/>
    <x v="1687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0.27383999999999997"/>
    <n v="402.70588235294116"/>
    <x v="1"/>
    <x v="1"/>
  </r>
  <r>
    <n v="4102"/>
    <x v="1688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6"/>
    <x v="25"/>
  </r>
  <r>
    <n v="2673"/>
    <x v="1689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x v="1690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x v="1691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x v="1692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4"/>
    <x v="24"/>
  </r>
  <r>
    <n v="950"/>
    <x v="1693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x v="1694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6"/>
    <x v="25"/>
  </r>
  <r>
    <n v="2157"/>
    <x v="1695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7"/>
    <x v="15"/>
  </r>
  <r>
    <n v="2682"/>
    <x v="1696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5"/>
    <x v="7"/>
  </r>
  <r>
    <n v="2137"/>
    <x v="1697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7"/>
    <x v="15"/>
  </r>
  <r>
    <n v="3734"/>
    <x v="1698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6"/>
    <x v="25"/>
  </r>
  <r>
    <n v="962"/>
    <x v="1699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x v="1700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1"/>
  </r>
  <r>
    <n v="4110"/>
    <x v="1701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6"/>
    <x v="25"/>
  </r>
  <r>
    <n v="4075"/>
    <x v="1702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6"/>
    <x v="25"/>
  </r>
  <r>
    <n v="2127"/>
    <x v="1703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7"/>
    <x v="15"/>
  </r>
  <r>
    <n v="1546"/>
    <x v="1704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8"/>
    <x v="17"/>
  </r>
  <r>
    <n v="1591"/>
    <x v="1705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8"/>
    <x v="18"/>
  </r>
  <r>
    <n v="2742"/>
    <x v="1706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4"/>
    <x v="24"/>
  </r>
  <r>
    <n v="670"/>
    <x v="1707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x v="1708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3"/>
  </r>
  <r>
    <n v="1077"/>
    <x v="1709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7"/>
    <x v="15"/>
  </r>
  <r>
    <n v="983"/>
    <x v="1710"/>
    <s v="Our t-shirt maintains steady temperatures through hot and cold focal points capable of reaching a 36ÂºF/20ÂºC range in under 2 minutes!"/>
    <n v="104219"/>
    <n v="30751"/>
    <x v="1"/>
    <x v="13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x v="1711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x v="1712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6"/>
    <x v="8"/>
  </r>
  <r>
    <n v="203"/>
    <x v="1713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0"/>
  </r>
  <r>
    <n v="3807"/>
    <x v="1714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6"/>
    <x v="9"/>
  </r>
  <r>
    <n v="934"/>
    <x v="1715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13"/>
  </r>
  <r>
    <n v="2145"/>
    <x v="1716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7"/>
    <x v="15"/>
  </r>
  <r>
    <n v="1014"/>
    <x v="1717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x v="1718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13"/>
  </r>
  <r>
    <n v="1803"/>
    <x v="1719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8"/>
    <x v="20"/>
  </r>
  <r>
    <n v="702"/>
    <x v="1720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x v="1721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4"/>
    <x v="12"/>
  </r>
  <r>
    <n v="3637"/>
    <x v="1722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6"/>
    <x v="9"/>
  </r>
  <r>
    <n v="921"/>
    <x v="1723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13"/>
  </r>
  <r>
    <n v="1313"/>
    <x v="1724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4040"/>
    <x v="1725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6"/>
    <x v="25"/>
  </r>
  <r>
    <n v="1687"/>
    <x v="1726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9"/>
  </r>
  <r>
    <n v="2845"/>
    <x v="1727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6"/>
    <x v="25"/>
  </r>
  <r>
    <n v="1431"/>
    <x v="1728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4"/>
    <x v="5"/>
  </r>
  <r>
    <n v="2861"/>
    <x v="1729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6"/>
    <x v="25"/>
  </r>
  <r>
    <n v="3974"/>
    <x v="1730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6"/>
    <x v="25"/>
  </r>
  <r>
    <n v="1311"/>
    <x v="1731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x v="1732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6"/>
    <x v="25"/>
  </r>
  <r>
    <n v="3985"/>
    <x v="1733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6"/>
    <x v="25"/>
  </r>
  <r>
    <n v="2885"/>
    <x v="1734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6"/>
    <x v="25"/>
  </r>
  <r>
    <n v="3891"/>
    <x v="1735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6"/>
    <x v="25"/>
  </r>
  <r>
    <n v="479"/>
    <x v="1736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11"/>
  </r>
  <r>
    <n v="3898"/>
    <x v="1737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6"/>
    <x v="25"/>
  </r>
  <r>
    <n v="2672"/>
    <x v="1738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x v="1739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0"/>
  </r>
  <r>
    <n v="1691"/>
    <x v="1740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9"/>
  </r>
  <r>
    <n v="2643"/>
    <x v="1741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3"/>
  </r>
  <r>
    <n v="2882"/>
    <x v="1742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6"/>
    <x v="25"/>
  </r>
  <r>
    <n v="977"/>
    <x v="1743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x v="1744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9"/>
  </r>
  <r>
    <n v="711"/>
    <x v="1745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x v="1746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1"/>
  </r>
  <r>
    <n v="1549"/>
    <x v="1747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8"/>
    <x v="17"/>
  </r>
  <r>
    <n v="3851"/>
    <x v="1748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6"/>
    <x v="25"/>
  </r>
  <r>
    <n v="4069"/>
    <x v="1749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6"/>
    <x v="25"/>
  </r>
  <r>
    <n v="2702"/>
    <x v="1750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6"/>
    <x v="8"/>
  </r>
  <r>
    <n v="1013"/>
    <x v="1751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x v="1752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x v="1753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6"/>
    <x v="25"/>
  </r>
  <r>
    <n v="3995"/>
    <x v="1754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6"/>
    <x v="25"/>
  </r>
  <r>
    <n v="1804"/>
    <x v="1755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3633"/>
    <x v="1756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6"/>
    <x v="9"/>
  </r>
  <r>
    <n v="693"/>
    <x v="1757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x v="1758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7"/>
    <x v="15"/>
  </r>
  <r>
    <n v="3943"/>
    <x v="1759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6"/>
    <x v="25"/>
  </r>
  <r>
    <n v="183"/>
    <x v="1760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0"/>
  </r>
  <r>
    <n v="765"/>
    <x v="1761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4"/>
    <x v="12"/>
  </r>
  <r>
    <n v="1779"/>
    <x v="1762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3914"/>
    <x v="1763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6"/>
    <x v="25"/>
  </r>
  <r>
    <n v="1805"/>
    <x v="1764"/>
    <s v="The production of the book about my long term project &quot;The Travellers&quot;, Ireland`s biggest minority group with a nomadic origin."/>
    <n v="22500"/>
    <n v="8191"/>
    <x v="1"/>
    <x v="9"/>
    <s v="EUR"/>
    <n v="1443808800"/>
    <n v="1441048658"/>
    <b v="1"/>
    <n v="122"/>
    <b v="0"/>
    <s v="photography/photobooks"/>
    <n v="0.36404444444444445"/>
    <n v="67.139344262295083"/>
    <x v="8"/>
    <x v="20"/>
  </r>
  <r>
    <n v="3635"/>
    <x v="1765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6"/>
    <x v="9"/>
  </r>
  <r>
    <n v="2911"/>
    <x v="1766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6"/>
    <x v="25"/>
  </r>
  <r>
    <n v="4094"/>
    <x v="1767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6"/>
    <x v="25"/>
  </r>
  <r>
    <n v="554"/>
    <x v="1768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1"/>
  </r>
  <r>
    <n v="4035"/>
    <x v="1769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6"/>
    <x v="25"/>
  </r>
  <r>
    <n v="899"/>
    <x v="1770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14"/>
  </r>
  <r>
    <n v="3911"/>
    <x v="1771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6"/>
    <x v="25"/>
  </r>
  <r>
    <n v="4044"/>
    <x v="1772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6"/>
    <x v="25"/>
  </r>
  <r>
    <n v="4052"/>
    <x v="1773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6"/>
    <x v="25"/>
  </r>
  <r>
    <n v="3987"/>
    <x v="1774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6"/>
    <x v="25"/>
  </r>
  <r>
    <n v="4001"/>
    <x v="1775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6"/>
    <x v="25"/>
  </r>
  <r>
    <n v="2889"/>
    <x v="1776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6"/>
    <x v="25"/>
  </r>
  <r>
    <n v="2873"/>
    <x v="1777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6"/>
    <x v="25"/>
  </r>
  <r>
    <n v="930"/>
    <x v="1778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13"/>
  </r>
  <r>
    <n v="951"/>
    <x v="1779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x v="1780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7"/>
    <x v="15"/>
  </r>
  <r>
    <n v="1795"/>
    <x v="1781"/>
    <s v="A photography book documenting the impact of the ISAF mission on the Afghan people of Mazar-e Sharif."/>
    <n v="28000"/>
    <n v="10846"/>
    <x v="1"/>
    <x v="9"/>
    <s v="EUR"/>
    <n v="1476460800"/>
    <n v="1473922541"/>
    <b v="1"/>
    <n v="81"/>
    <b v="0"/>
    <s v="photography/photobooks"/>
    <n v="0.38735714285714284"/>
    <n v="133.90123456790124"/>
    <x v="8"/>
    <x v="20"/>
  </r>
  <r>
    <n v="959"/>
    <x v="1782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x v="1783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5"/>
    <x v="7"/>
  </r>
  <r>
    <n v="3102"/>
    <x v="1784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6"/>
    <x v="8"/>
  </r>
  <r>
    <n v="2321"/>
    <x v="1785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5"/>
    <x v="28"/>
  </r>
  <r>
    <n v="894"/>
    <x v="1786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14"/>
  </r>
  <r>
    <n v="442"/>
    <x v="1787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11"/>
  </r>
  <r>
    <n v="1910"/>
    <x v="1788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s v="technology/gadgets"/>
    <n v="0.39395294117647056"/>
    <n v="117.49473684210527"/>
    <x v="1"/>
    <x v="27"/>
  </r>
  <r>
    <n v="671"/>
    <x v="1789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x v="1790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7"/>
    <x v="16"/>
  </r>
  <r>
    <n v="1304"/>
    <x v="1791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x v="1792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4"/>
    <x v="1793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952"/>
    <x v="1794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x v="1795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0"/>
  </r>
  <r>
    <n v="896"/>
    <x v="1796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14"/>
  </r>
  <r>
    <n v="883"/>
    <x v="1797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14"/>
  </r>
  <r>
    <n v="234"/>
    <x v="1798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0"/>
  </r>
  <r>
    <n v="1315"/>
    <x v="1799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x v="1800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14"/>
  </r>
  <r>
    <n v="876"/>
    <x v="1801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13"/>
  </r>
  <r>
    <n v="886"/>
    <x v="1802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14"/>
  </r>
  <r>
    <n v="1106"/>
    <x v="1803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7"/>
    <x v="15"/>
  </r>
  <r>
    <n v="2406"/>
    <x v="1804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5"/>
    <x v="7"/>
  </r>
  <r>
    <n v="1570"/>
    <x v="1805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4"/>
    <x v="6"/>
  </r>
  <r>
    <n v="769"/>
    <x v="1806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4"/>
    <x v="12"/>
  </r>
  <r>
    <n v="1808"/>
    <x v="1807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3844"/>
    <x v="1808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6"/>
    <x v="25"/>
  </r>
  <r>
    <n v="864"/>
    <x v="1809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13"/>
  </r>
  <r>
    <n v="2854"/>
    <x v="1810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6"/>
    <x v="25"/>
  </r>
  <r>
    <n v="196"/>
    <x v="1811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0"/>
  </r>
  <r>
    <n v="2868"/>
    <x v="1812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6"/>
    <x v="25"/>
  </r>
  <r>
    <n v="961"/>
    <x v="1813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x v="1814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6"/>
    <x v="8"/>
  </r>
  <r>
    <n v="1987"/>
    <x v="1815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8"/>
    <x v="21"/>
  </r>
  <r>
    <n v="1717"/>
    <x v="1816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9"/>
  </r>
  <r>
    <n v="1906"/>
    <x v="1817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x v="1818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7"/>
    <x v="16"/>
  </r>
  <r>
    <n v="1920"/>
    <x v="1819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x v="1820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x v="1821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6"/>
    <x v="25"/>
  </r>
  <r>
    <n v="1688"/>
    <x v="1822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9"/>
  </r>
  <r>
    <n v="1007"/>
    <x v="1823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x v="1824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0"/>
  </r>
  <r>
    <n v="1556"/>
    <x v="1825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8"/>
    <x v="17"/>
  </r>
  <r>
    <n v="1767"/>
    <x v="1826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8"/>
    <x v="20"/>
  </r>
  <r>
    <n v="970"/>
    <x v="1827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x v="1828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8"/>
    <x v="20"/>
  </r>
  <r>
    <n v="960"/>
    <x v="1829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x v="1830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s v="theater/spaces"/>
    <n v="0.46176470588235297"/>
    <n v="34.130434782608695"/>
    <x v="6"/>
    <x v="8"/>
  </r>
  <r>
    <n v="3207"/>
    <x v="1831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6"/>
    <x v="9"/>
  </r>
  <r>
    <n v="697"/>
    <x v="1832"/>
    <s v="Glasses, not for you but your virtual reality headset. Prescription lens adapters, lenses and more to make your VR experiences better."/>
    <n v="5000"/>
    <n v="2319"/>
    <x v="1"/>
    <x v="9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x v="1833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x v="1834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x v="1835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6"/>
    <x v="25"/>
  </r>
  <r>
    <n v="1019"/>
    <x v="1836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x v="1837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x v="1838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s v="photography/photobooks"/>
    <n v="0.47631578947368419"/>
    <n v="31.206896551724139"/>
    <x v="8"/>
    <x v="20"/>
  </r>
  <r>
    <n v="3976"/>
    <x v="1839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6"/>
    <x v="25"/>
  </r>
  <r>
    <n v="1692"/>
    <x v="1840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9"/>
  </r>
  <r>
    <n v="2323"/>
    <x v="1841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5"/>
    <x v="28"/>
  </r>
  <r>
    <n v="1802"/>
    <x v="1842"/>
    <s v="Inner Darkness turned into a photobook. Personal work i shot during my recovery...in Berlin."/>
    <n v="3500"/>
    <n v="1697"/>
    <x v="1"/>
    <x v="9"/>
    <s v="EUR"/>
    <n v="1435442340"/>
    <n v="1433416830"/>
    <b v="1"/>
    <n v="18"/>
    <b v="0"/>
    <s v="photography/photobooks"/>
    <n v="0.48485714285714288"/>
    <n v="94.277777777777771"/>
    <x v="8"/>
    <x v="20"/>
  </r>
  <r>
    <n v="3902"/>
    <x v="1843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6"/>
    <x v="25"/>
  </r>
  <r>
    <n v="1814"/>
    <x v="1844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552"/>
    <x v="1845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8"/>
    <x v="17"/>
  </r>
  <r>
    <n v="1337"/>
    <x v="1846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x v="1847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6"/>
    <x v="25"/>
  </r>
  <r>
    <n v="483"/>
    <x v="1848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11"/>
  </r>
  <r>
    <n v="2676"/>
    <x v="1849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x v="1850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0"/>
  </r>
  <r>
    <n v="1241"/>
    <x v="1851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3"/>
  </r>
  <r>
    <n v="3631"/>
    <x v="1852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6"/>
    <x v="9"/>
  </r>
  <r>
    <n v="776"/>
    <x v="1853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4"/>
    <x v="12"/>
  </r>
  <r>
    <n v="3141"/>
    <x v="1854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0.51600000000000001"/>
    <n v="32.25"/>
    <x v="6"/>
    <x v="25"/>
  </r>
  <r>
    <n v="2755"/>
    <x v="1855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0.52"/>
    <n v="17.333333333333332"/>
    <x v="4"/>
    <x v="24"/>
  </r>
  <r>
    <n v="3199"/>
    <x v="1856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6"/>
    <x v="9"/>
  </r>
  <r>
    <n v="1817"/>
    <x v="1857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8"/>
    <x v="20"/>
  </r>
  <r>
    <n v="1917"/>
    <x v="1858"/>
    <s v="Let's build a legendary brand altogether"/>
    <n v="390000"/>
    <n v="205025"/>
    <x v="1"/>
    <x v="16"/>
    <s v="HKD"/>
    <n v="1486708133"/>
    <n v="1484116133"/>
    <b v="0"/>
    <n v="70"/>
    <b v="0"/>
    <s v="technology/gadgets"/>
    <n v="0.52570512820512816"/>
    <n v="2928.9285714285716"/>
    <x v="1"/>
    <x v="27"/>
  </r>
  <r>
    <n v="3876"/>
    <x v="1859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6"/>
    <x v="9"/>
  </r>
  <r>
    <n v="4056"/>
    <x v="1860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6"/>
    <x v="25"/>
  </r>
  <r>
    <n v="3202"/>
    <x v="1861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6"/>
    <x v="9"/>
  </r>
  <r>
    <n v="216"/>
    <x v="1862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0"/>
  </r>
  <r>
    <n v="978"/>
    <x v="1863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x v="1864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8"/>
    <x v="20"/>
  </r>
  <r>
    <n v="3998"/>
    <x v="1865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6"/>
    <x v="25"/>
  </r>
  <r>
    <n v="3116"/>
    <x v="1866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6"/>
    <x v="8"/>
  </r>
  <r>
    <n v="689"/>
    <x v="1867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x v="1868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6"/>
    <x v="8"/>
  </r>
  <r>
    <n v="201"/>
    <x v="1869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0"/>
  </r>
  <r>
    <n v="998"/>
    <x v="1870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x v="1871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6"/>
    <x v="9"/>
  </r>
  <r>
    <n v="1912"/>
    <x v="1872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x v="1873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2955"/>
    <x v="1874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6"/>
    <x v="8"/>
  </r>
  <r>
    <n v="3793"/>
    <x v="1875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6"/>
    <x v="9"/>
  </r>
  <r>
    <n v="3071"/>
    <x v="1876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6"/>
    <x v="8"/>
  </r>
  <r>
    <n v="166"/>
    <x v="1877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0"/>
  </r>
  <r>
    <n v="4039"/>
    <x v="1878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6"/>
    <x v="25"/>
  </r>
  <r>
    <n v="4067"/>
    <x v="1879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6"/>
    <x v="25"/>
  </r>
  <r>
    <n v="2915"/>
    <x v="1880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6"/>
    <x v="25"/>
  </r>
  <r>
    <n v="1792"/>
    <x v="1881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2900"/>
    <x v="1882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6"/>
    <x v="25"/>
  </r>
  <r>
    <n v="1076"/>
    <x v="1883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7"/>
    <x v="15"/>
  </r>
  <r>
    <n v="2674"/>
    <x v="1884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x v="1885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11"/>
  </r>
  <r>
    <n v="3188"/>
    <x v="1886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6"/>
    <x v="9"/>
  </r>
  <r>
    <n v="1704"/>
    <x v="1887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9"/>
  </r>
  <r>
    <n v="1775"/>
    <x v="1888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306"/>
    <x v="1889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x v="1890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6"/>
    <x v="8"/>
  </r>
  <r>
    <n v="3906"/>
    <x v="1891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6"/>
    <x v="25"/>
  </r>
  <r>
    <n v="877"/>
    <x v="1892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13"/>
  </r>
  <r>
    <n v="1797"/>
    <x v="1893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8"/>
    <x v="20"/>
  </r>
  <r>
    <n v="3123"/>
    <x v="1894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6"/>
    <x v="8"/>
  </r>
  <r>
    <n v="1728"/>
    <x v="1895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9"/>
  </r>
  <r>
    <n v="4022"/>
    <x v="1896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6"/>
    <x v="25"/>
  </r>
  <r>
    <n v="774"/>
    <x v="1897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4"/>
    <x v="12"/>
  </r>
  <r>
    <n v="1341"/>
    <x v="1898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x v="1899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6"/>
    <x v="25"/>
  </r>
  <r>
    <n v="1871"/>
    <x v="1900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7"/>
    <x v="16"/>
  </r>
  <r>
    <n v="688"/>
    <x v="1901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x v="1902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14"/>
  </r>
  <r>
    <n v="1005"/>
    <x v="1903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x v="1904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6"/>
    <x v="25"/>
  </r>
  <r>
    <n v="3973"/>
    <x v="1905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6"/>
    <x v="25"/>
  </r>
  <r>
    <n v="707"/>
    <x v="1906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x v="1907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8"/>
    <x v="18"/>
  </r>
  <r>
    <n v="1004"/>
    <x v="1908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x v="1909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x v="1910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x v="1911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x v="1912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6"/>
    <x v="25"/>
  </r>
  <r>
    <n v="3797"/>
    <x v="1913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6"/>
    <x v="9"/>
  </r>
  <r>
    <n v="1062"/>
    <x v="1914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2"/>
    <x v="2"/>
  </r>
  <r>
    <n v="139"/>
    <x v="1915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1689"/>
    <x v="1916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9"/>
  </r>
  <r>
    <n v="31"/>
    <x v="1917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x v="1918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x v="1919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x v="1920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x v="1921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x v="1922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x v="1923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x v="1924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x v="1925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294"/>
    <x v="1926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x v="1927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x v="1928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6"/>
    <x v="25"/>
  </r>
  <r>
    <n v="531"/>
    <x v="1929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6"/>
    <x v="25"/>
  </r>
  <r>
    <n v="782"/>
    <x v="1930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x v="1931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x v="1932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x v="1933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x v="1934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x v="1935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x v="1936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x v="1937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s v="music/metal"/>
    <n v="1"/>
    <n v="50"/>
    <x v="3"/>
    <x v="33"/>
  </r>
  <r>
    <n v="1302"/>
    <x v="1938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6"/>
    <x v="25"/>
  </r>
  <r>
    <n v="1363"/>
    <x v="1939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4"/>
    <x v="34"/>
  </r>
  <r>
    <n v="1633"/>
    <x v="1940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x v="1941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x v="1942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822"/>
    <x v="1943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x v="1944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x v="1945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x v="1946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14"/>
  </r>
  <r>
    <n v="2097"/>
    <x v="1947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14"/>
  </r>
  <r>
    <n v="2112"/>
    <x v="1948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14"/>
  </r>
  <r>
    <n v="2169"/>
    <x v="1949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x v="1950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x v="1951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x v="1952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14"/>
  </r>
  <r>
    <n v="2473"/>
    <x v="1953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14"/>
  </r>
  <r>
    <n v="2480"/>
    <x v="1954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14"/>
  </r>
  <r>
    <n v="2496"/>
    <x v="1955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14"/>
  </r>
  <r>
    <n v="2522"/>
    <x v="1956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x v="1957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x v="1958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3"/>
  </r>
  <r>
    <n v="2821"/>
    <x v="1959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6"/>
    <x v="25"/>
  </r>
  <r>
    <n v="2822"/>
    <x v="1960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6"/>
    <x v="25"/>
  </r>
  <r>
    <n v="2830"/>
    <x v="1961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6"/>
    <x v="25"/>
  </r>
  <r>
    <n v="2837"/>
    <x v="1962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6"/>
    <x v="25"/>
  </r>
  <r>
    <n v="2922"/>
    <x v="1963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6"/>
    <x v="9"/>
  </r>
  <r>
    <n v="2923"/>
    <x v="1964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6"/>
    <x v="9"/>
  </r>
  <r>
    <n v="2928"/>
    <x v="1965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6"/>
    <x v="9"/>
  </r>
  <r>
    <n v="2988"/>
    <x v="1966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6"/>
    <x v="8"/>
  </r>
  <r>
    <n v="2990"/>
    <x v="1967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6"/>
    <x v="8"/>
  </r>
  <r>
    <n v="3000"/>
    <x v="1968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6"/>
    <x v="8"/>
  </r>
  <r>
    <n v="3031"/>
    <x v="1969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6"/>
    <x v="8"/>
  </r>
  <r>
    <n v="3185"/>
    <x v="1970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6"/>
    <x v="25"/>
  </r>
  <r>
    <n v="3287"/>
    <x v="1971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6"/>
    <x v="25"/>
  </r>
  <r>
    <n v="3332"/>
    <x v="1972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6"/>
    <x v="25"/>
  </r>
  <r>
    <n v="3336"/>
    <x v="1973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6"/>
    <x v="25"/>
  </r>
  <r>
    <n v="3341"/>
    <x v="1974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6"/>
    <x v="25"/>
  </r>
  <r>
    <n v="3375"/>
    <x v="1975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6"/>
    <x v="25"/>
  </r>
  <r>
    <n v="3385"/>
    <x v="1976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6"/>
    <x v="25"/>
  </r>
  <r>
    <n v="3392"/>
    <x v="1977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6"/>
    <x v="25"/>
  </r>
  <r>
    <n v="3403"/>
    <x v="1978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6"/>
    <x v="25"/>
  </r>
  <r>
    <n v="3412"/>
    <x v="1979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6"/>
    <x v="25"/>
  </r>
  <r>
    <n v="3415"/>
    <x v="1980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6"/>
    <x v="25"/>
  </r>
  <r>
    <n v="3427"/>
    <x v="1981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6"/>
    <x v="25"/>
  </r>
  <r>
    <n v="3431"/>
    <x v="1982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6"/>
    <x v="25"/>
  </r>
  <r>
    <n v="3442"/>
    <x v="1983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6"/>
    <x v="25"/>
  </r>
  <r>
    <n v="3445"/>
    <x v="1984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6"/>
    <x v="25"/>
  </r>
  <r>
    <n v="3473"/>
    <x v="1985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6"/>
    <x v="25"/>
  </r>
  <r>
    <n v="3493"/>
    <x v="1986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6"/>
    <x v="25"/>
  </r>
  <r>
    <n v="3494"/>
    <x v="1987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6"/>
    <x v="25"/>
  </r>
  <r>
    <n v="3504"/>
    <x v="1988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6"/>
    <x v="25"/>
  </r>
  <r>
    <n v="3512"/>
    <x v="1989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6"/>
    <x v="25"/>
  </r>
  <r>
    <n v="3516"/>
    <x v="1990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6"/>
    <x v="25"/>
  </r>
  <r>
    <n v="3517"/>
    <x v="1991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6"/>
    <x v="25"/>
  </r>
  <r>
    <n v="3522"/>
    <x v="1992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6"/>
    <x v="25"/>
  </r>
  <r>
    <n v="3530"/>
    <x v="1993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6"/>
    <x v="25"/>
  </r>
  <r>
    <n v="3544"/>
    <x v="1994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6"/>
    <x v="25"/>
  </r>
  <r>
    <n v="3552"/>
    <x v="1995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6"/>
    <x v="25"/>
  </r>
  <r>
    <n v="3555"/>
    <x v="1996"/>
    <s v="Baby Living Room is a project created by Spazio Farma Mestre for children: free theatre for kids as sustainable education for families"/>
    <n v="2400"/>
    <n v="2400"/>
    <x v="3"/>
    <x v="5"/>
    <s v="EUR"/>
    <n v="1479382594"/>
    <n v="1476786994"/>
    <b v="0"/>
    <n v="14"/>
    <b v="1"/>
    <s v="theater/plays"/>
    <n v="1"/>
    <n v="171.42857142857142"/>
    <x v="6"/>
    <x v="25"/>
  </r>
  <r>
    <n v="3572"/>
    <x v="1997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6"/>
    <x v="25"/>
  </r>
  <r>
    <n v="3576"/>
    <x v="1998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6"/>
    <x v="25"/>
  </r>
  <r>
    <n v="3579"/>
    <x v="1999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6"/>
    <x v="25"/>
  </r>
  <r>
    <n v="3581"/>
    <x v="2000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6"/>
    <x v="25"/>
  </r>
  <r>
    <n v="3608"/>
    <x v="2001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6"/>
    <x v="25"/>
  </r>
  <r>
    <n v="3613"/>
    <x v="2002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6"/>
    <x v="25"/>
  </r>
  <r>
    <n v="3627"/>
    <x v="2003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6"/>
    <x v="25"/>
  </r>
  <r>
    <n v="3650"/>
    <x v="2004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6"/>
    <x v="25"/>
  </r>
  <r>
    <n v="3660"/>
    <x v="2005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6"/>
    <x v="25"/>
  </r>
  <r>
    <n v="3666"/>
    <x v="2006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6"/>
    <x v="25"/>
  </r>
  <r>
    <n v="3674"/>
    <x v="2007"/>
    <s v="Theaterprojekt 12. Kl. Waldorfschule Essen. 2 junge Regisseure bringen volles Engagement &amp; Zeit ein. FÃ¼r ihre Finanzierung sammeln wir."/>
    <n v="4500"/>
    <n v="4500"/>
    <x v="3"/>
    <x v="9"/>
    <s v="EUR"/>
    <n v="1472936229"/>
    <n v="1467752229"/>
    <b v="0"/>
    <n v="31"/>
    <b v="1"/>
    <s v="theater/plays"/>
    <n v="1"/>
    <n v="145.16129032258064"/>
    <x v="6"/>
    <x v="25"/>
  </r>
  <r>
    <n v="3761"/>
    <x v="2008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6"/>
    <x v="9"/>
  </r>
  <r>
    <n v="3763"/>
    <x v="2009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6"/>
    <x v="9"/>
  </r>
  <r>
    <n v="3764"/>
    <x v="2010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6"/>
    <x v="9"/>
  </r>
  <r>
    <n v="3769"/>
    <x v="2011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6"/>
    <x v="9"/>
  </r>
  <r>
    <n v="3770"/>
    <x v="2012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6"/>
    <x v="9"/>
  </r>
  <r>
    <n v="3774"/>
    <x v="2013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6"/>
    <x v="9"/>
  </r>
  <r>
    <n v="3808"/>
    <x v="2014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6"/>
    <x v="25"/>
  </r>
  <r>
    <n v="3828"/>
    <x v="2015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6"/>
    <x v="25"/>
  </r>
  <r>
    <n v="3417"/>
    <x v="2016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6"/>
    <x v="25"/>
  </r>
  <r>
    <n v="3815"/>
    <x v="2017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6"/>
    <x v="25"/>
  </r>
  <r>
    <n v="2474"/>
    <x v="2018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14"/>
  </r>
  <r>
    <n v="1026"/>
    <x v="2019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x v="2020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6"/>
    <x v="25"/>
  </r>
  <r>
    <n v="82"/>
    <x v="2021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x v="2022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6"/>
    <x v="25"/>
  </r>
  <r>
    <n v="3578"/>
    <x v="2023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6"/>
    <x v="25"/>
  </r>
  <r>
    <n v="799"/>
    <x v="2024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x v="2025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x v="2026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6"/>
    <x v="25"/>
  </r>
  <r>
    <n v="3312"/>
    <x v="2027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6"/>
    <x v="25"/>
  </r>
  <r>
    <n v="747"/>
    <x v="2028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.0004285714285714"/>
    <n v="127.32727272727273"/>
    <x v="4"/>
    <x v="34"/>
  </r>
  <r>
    <n v="8"/>
    <x v="2029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x v="2030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6"/>
    <x v="25"/>
  </r>
  <r>
    <n v="3602"/>
    <x v="2031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6"/>
    <x v="25"/>
  </r>
  <r>
    <n v="2487"/>
    <x v="2032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14"/>
  </r>
  <r>
    <n v="3590"/>
    <x v="2033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6"/>
    <x v="25"/>
  </r>
  <r>
    <n v="1824"/>
    <x v="2034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x v="2035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x v="2036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6"/>
    <x v="25"/>
  </r>
  <r>
    <n v="1851"/>
    <x v="2037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x v="2038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6"/>
    <x v="25"/>
  </r>
  <r>
    <n v="3316"/>
    <x v="2039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6"/>
    <x v="25"/>
  </r>
  <r>
    <n v="3622"/>
    <x v="2040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6"/>
    <x v="25"/>
  </r>
  <r>
    <n v="2288"/>
    <x v="2041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x v="2042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14"/>
  </r>
  <r>
    <n v="2560"/>
    <x v="2043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x v="2044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6"/>
    <x v="25"/>
  </r>
  <r>
    <n v="3213"/>
    <x v="204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6"/>
    <x v="25"/>
  </r>
  <r>
    <n v="2177"/>
    <x v="2046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x v="2047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7"/>
    <x v="38"/>
  </r>
  <r>
    <n v="2975"/>
    <x v="2048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6"/>
    <x v="25"/>
  </r>
  <r>
    <n v="3695"/>
    <x v="2049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6"/>
    <x v="25"/>
  </r>
  <r>
    <n v="59"/>
    <x v="2050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x v="2051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x v="2052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6"/>
    <x v="25"/>
  </r>
  <r>
    <n v="1828"/>
    <x v="2053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x v="2054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x v="2055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x v="2056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x v="2057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6"/>
    <x v="25"/>
  </r>
  <r>
    <n v="3829"/>
    <x v="2058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6"/>
    <x v="25"/>
  </r>
  <r>
    <n v="16"/>
    <x v="2059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x v="2060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6"/>
    <x v="25"/>
  </r>
  <r>
    <n v="3687"/>
    <x v="2061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6"/>
    <x v="25"/>
  </r>
  <r>
    <n v="32"/>
    <x v="2062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x v="2063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x v="2064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4"/>
    <x v="34"/>
  </r>
  <r>
    <n v="2539"/>
    <x v="2065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x v="2066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6"/>
    <x v="25"/>
  </r>
  <r>
    <n v="3775"/>
    <x v="2067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6"/>
    <x v="9"/>
  </r>
  <r>
    <n v="3433"/>
    <x v="2068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6"/>
    <x v="25"/>
  </r>
  <r>
    <n v="3288"/>
    <x v="2069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6"/>
    <x v="25"/>
  </r>
  <r>
    <n v="1365"/>
    <x v="2070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x v="2071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6"/>
    <x v="25"/>
  </r>
  <r>
    <n v="3275"/>
    <x v="2072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6"/>
    <x v="25"/>
  </r>
  <r>
    <n v="3787"/>
    <x v="2073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6"/>
    <x v="9"/>
  </r>
  <r>
    <n v="3348"/>
    <x v="2074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6"/>
    <x v="25"/>
  </r>
  <r>
    <n v="2993"/>
    <x v="2075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6"/>
    <x v="8"/>
  </r>
  <r>
    <n v="3406"/>
    <x v="2076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6"/>
    <x v="25"/>
  </r>
  <r>
    <n v="1929"/>
    <x v="2077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14"/>
  </r>
  <r>
    <n v="3335"/>
    <x v="2078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6"/>
    <x v="25"/>
  </r>
  <r>
    <n v="2525"/>
    <x v="2079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x v="2080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x v="2081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14"/>
  </r>
  <r>
    <n v="3701"/>
    <x v="2082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6"/>
    <x v="25"/>
  </r>
  <r>
    <n v="1656"/>
    <x v="2083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x v="2084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x v="2085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4"/>
    <x v="34"/>
  </r>
  <r>
    <n v="2110"/>
    <x v="2086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14"/>
  </r>
  <r>
    <n v="3215"/>
    <x v="2087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6"/>
    <x v="25"/>
  </r>
  <r>
    <n v="2984"/>
    <x v="2088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6"/>
    <x v="8"/>
  </r>
  <r>
    <n v="342"/>
    <x v="2089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x v="2090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6"/>
    <x v="25"/>
  </r>
  <r>
    <n v="3648"/>
    <x v="2091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6"/>
    <x v="25"/>
  </r>
  <r>
    <n v="3234"/>
    <x v="2092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6"/>
    <x v="25"/>
  </r>
  <r>
    <n v="90"/>
    <x v="2093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x v="2094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x v="2095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6"/>
    <x v="25"/>
  </r>
  <r>
    <n v="3545"/>
    <x v="2096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6"/>
    <x v="25"/>
  </r>
  <r>
    <n v="3400"/>
    <x v="2097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6"/>
    <x v="25"/>
  </r>
  <r>
    <n v="1743"/>
    <x v="2098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825"/>
    <x v="2099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x v="2100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x v="2101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x v="2102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6"/>
    <x v="25"/>
  </r>
  <r>
    <n v="3750"/>
    <x v="2103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6"/>
    <x v="9"/>
  </r>
  <r>
    <n v="3261"/>
    <x v="2104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6"/>
    <x v="25"/>
  </r>
  <r>
    <n v="3556"/>
    <x v="2105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6"/>
    <x v="25"/>
  </r>
  <r>
    <n v="302"/>
    <x v="2106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x v="2107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x v="2108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x v="2109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6"/>
    <x v="25"/>
  </r>
  <r>
    <n v="117"/>
    <x v="2110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x v="2111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x v="2112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x v="2113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x v="2114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6"/>
    <x v="8"/>
  </r>
  <r>
    <n v="3564"/>
    <x v="2115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6"/>
    <x v="25"/>
  </r>
  <r>
    <n v="3588"/>
    <x v="2116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6"/>
    <x v="25"/>
  </r>
  <r>
    <n v="3653"/>
    <x v="2117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6"/>
    <x v="25"/>
  </r>
  <r>
    <n v="651"/>
    <x v="2118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x v="2119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6"/>
    <x v="25"/>
  </r>
  <r>
    <n v="659"/>
    <x v="2120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x v="2121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6"/>
    <x v="25"/>
  </r>
  <r>
    <n v="3020"/>
    <x v="2122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6"/>
    <x v="8"/>
  </r>
  <r>
    <n v="1649"/>
    <x v="2123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x v="2124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x v="2125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6"/>
    <x v="25"/>
  </r>
  <r>
    <n v="3485"/>
    <x v="2126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6"/>
    <x v="25"/>
  </r>
  <r>
    <n v="832"/>
    <x v="2127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x v="2128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x v="2129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x v="2130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x v="2131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x v="2132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6"/>
    <x v="25"/>
  </r>
  <r>
    <n v="3455"/>
    <x v="2133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6"/>
    <x v="25"/>
  </r>
  <r>
    <n v="1827"/>
    <x v="2134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x v="2135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x v="2136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x v="2137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6"/>
    <x v="25"/>
  </r>
  <r>
    <n v="3658"/>
    <x v="2138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6"/>
    <x v="25"/>
  </r>
  <r>
    <n v="1671"/>
    <x v="2139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x v="2140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605"/>
    <x v="2141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x v="2142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14"/>
  </r>
  <r>
    <n v="2304"/>
    <x v="2143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14"/>
  </r>
  <r>
    <n v="2964"/>
    <x v="2144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6"/>
    <x v="25"/>
  </r>
  <r>
    <n v="3018"/>
    <x v="2145"/>
    <s v="Le projet vise la crÃ©ation dâ€™un lieu de rÃ©sidence, recherche et formation dÃ©diÃ© Ã  l'art vivant, l'image et la narration."/>
    <n v="4200"/>
    <n v="4230"/>
    <x v="3"/>
    <x v="4"/>
    <s v="EUR"/>
    <n v="1437429600"/>
    <n v="1433747376"/>
    <b v="0"/>
    <n v="41"/>
    <b v="1"/>
    <s v="theater/spaces"/>
    <n v="1.0071428571428571"/>
    <n v="103.17073170731707"/>
    <x v="6"/>
    <x v="8"/>
  </r>
  <r>
    <n v="3454"/>
    <x v="2146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6"/>
    <x v="25"/>
  </r>
  <r>
    <n v="2711"/>
    <x v="2147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6"/>
    <x v="8"/>
  </r>
  <r>
    <n v="253"/>
    <x v="2148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x v="2149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6"/>
    <x v="25"/>
  </r>
  <r>
    <n v="1651"/>
    <x v="2150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x v="2151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14"/>
  </r>
  <r>
    <n v="3520"/>
    <x v="2152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6"/>
    <x v="25"/>
  </r>
  <r>
    <n v="3717"/>
    <x v="2153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6"/>
    <x v="25"/>
  </r>
  <r>
    <n v="3727"/>
    <x v="2154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6"/>
    <x v="25"/>
  </r>
  <r>
    <n v="3237"/>
    <x v="2155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6"/>
    <x v="25"/>
  </r>
  <r>
    <n v="2460"/>
    <x v="2156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5"/>
    <x v="28"/>
  </r>
  <r>
    <n v="3248"/>
    <x v="2157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6"/>
    <x v="25"/>
  </r>
  <r>
    <n v="3614"/>
    <x v="2158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6"/>
    <x v="25"/>
  </r>
  <r>
    <n v="3699"/>
    <x v="2159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6"/>
    <x v="25"/>
  </r>
  <r>
    <n v="3721"/>
    <x v="2160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6"/>
    <x v="25"/>
  </r>
  <r>
    <n v="317"/>
    <x v="2161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x v="2162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x v="2163"/>
    <s v="BlodsbrÃ¶llop - vi vill fÃ¶rverkliga vÃ¥r idÃ© om en passionerad berÃ¤ttelse i hÃ¶stfÃ¤rger - vill du?_x000a_A passionate story in autumncolours."/>
    <n v="100000"/>
    <n v="100824"/>
    <x v="3"/>
    <x v="11"/>
    <s v="SEK"/>
    <n v="1432314209"/>
    <n v="1429722209"/>
    <b v="0"/>
    <n v="100"/>
    <b v="1"/>
    <s v="theater/plays"/>
    <n v="1.00824"/>
    <n v="1008.24"/>
    <x v="6"/>
    <x v="25"/>
  </r>
  <r>
    <n v="3220"/>
    <x v="2164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6"/>
    <x v="25"/>
  </r>
  <r>
    <n v="2454"/>
    <x v="2165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5"/>
    <x v="28"/>
  </r>
  <r>
    <n v="2550"/>
    <x v="2166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x v="2167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6"/>
    <x v="25"/>
  </r>
  <r>
    <n v="2283"/>
    <x v="2168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x v="2169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6"/>
    <x v="25"/>
  </r>
  <r>
    <n v="1205"/>
    <x v="2170"/>
    <s v="A photo book by photographer Mahdi Ehsaei depicting the little known minority of Afro-Iranians in South Iran in fascinating portraits."/>
    <n v="13000"/>
    <n v="13112"/>
    <x v="3"/>
    <x v="9"/>
    <s v="EUR"/>
    <n v="1434197351"/>
    <n v="1431605351"/>
    <b v="0"/>
    <n v="62"/>
    <b v="1"/>
    <s v="photography/photobooks"/>
    <n v="1.0086153846153847"/>
    <n v="211.48387096774192"/>
    <x v="8"/>
    <x v="20"/>
  </r>
  <r>
    <n v="3418"/>
    <x v="2171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6"/>
    <x v="25"/>
  </r>
  <r>
    <n v="3022"/>
    <x v="2172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6"/>
    <x v="8"/>
  </r>
  <r>
    <n v="2120"/>
    <x v="2173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14"/>
  </r>
  <r>
    <n v="2935"/>
    <x v="2174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6"/>
    <x v="9"/>
  </r>
  <r>
    <n v="3182"/>
    <x v="2175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6"/>
    <x v="25"/>
  </r>
  <r>
    <n v="1882"/>
    <x v="2176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14"/>
  </r>
  <r>
    <n v="392"/>
    <x v="2177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x v="2178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14"/>
  </r>
  <r>
    <n v="2930"/>
    <x v="2179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6"/>
    <x v="9"/>
  </r>
  <r>
    <n v="1628"/>
    <x v="2180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x v="2181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x v="2182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x v="2183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6"/>
    <x v="25"/>
  </r>
  <r>
    <n v="54"/>
    <x v="2184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x v="2185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6"/>
    <x v="25"/>
  </r>
  <r>
    <n v="1826"/>
    <x v="2186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x v="2187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6"/>
    <x v="25"/>
  </r>
  <r>
    <n v="3157"/>
    <x v="2188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6"/>
    <x v="25"/>
  </r>
  <r>
    <n v="3320"/>
    <x v="2189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6"/>
    <x v="25"/>
  </r>
  <r>
    <n v="3357"/>
    <x v="2190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6"/>
    <x v="25"/>
  </r>
  <r>
    <n v="3437"/>
    <x v="2191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6"/>
    <x v="25"/>
  </r>
  <r>
    <n v="3467"/>
    <x v="2192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6"/>
    <x v="25"/>
  </r>
  <r>
    <n v="3474"/>
    <x v="2193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6"/>
    <x v="25"/>
  </r>
  <r>
    <n v="3618"/>
    <x v="2194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6"/>
    <x v="25"/>
  </r>
  <r>
    <n v="1606"/>
    <x v="2195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x v="2196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14"/>
  </r>
  <r>
    <n v="2613"/>
    <x v="2197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3"/>
  </r>
  <r>
    <n v="3760"/>
    <x v="2198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6"/>
    <x v="9"/>
  </r>
  <r>
    <n v="2053"/>
    <x v="2199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x v="2200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411"/>
    <x v="2201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x v="2202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6"/>
    <x v="25"/>
  </r>
  <r>
    <n v="1623"/>
    <x v="2203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x v="2204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8"/>
    <x v="20"/>
  </r>
  <r>
    <n v="3351"/>
    <x v="2205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6"/>
    <x v="25"/>
  </r>
  <r>
    <n v="3756"/>
    <x v="2206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6"/>
    <x v="9"/>
  </r>
  <r>
    <n v="3174"/>
    <x v="2207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6"/>
    <x v="25"/>
  </r>
  <r>
    <n v="2220"/>
    <x v="2208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x v="2209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5"/>
    <x v="28"/>
  </r>
  <r>
    <n v="3421"/>
    <x v="2210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6"/>
    <x v="25"/>
  </r>
  <r>
    <n v="3528"/>
    <x v="2211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6"/>
    <x v="25"/>
  </r>
  <r>
    <n v="2789"/>
    <x v="2212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6"/>
    <x v="25"/>
  </r>
  <r>
    <n v="3003"/>
    <x v="2213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6"/>
    <x v="8"/>
  </r>
  <r>
    <n v="3008"/>
    <x v="2214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6"/>
    <x v="8"/>
  </r>
  <r>
    <n v="337"/>
    <x v="2215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x v="2216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x v="2217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x v="2218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x v="2219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x v="2220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6"/>
    <x v="25"/>
  </r>
  <r>
    <n v="7"/>
    <x v="2221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x v="2222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14"/>
  </r>
  <r>
    <n v="3451"/>
    <x v="2223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6"/>
    <x v="25"/>
  </r>
  <r>
    <n v="1461"/>
    <x v="2224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4"/>
    <x v="40"/>
  </r>
  <r>
    <n v="315"/>
    <x v="2225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x v="2226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x v="2227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x v="2228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x v="2229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x v="2230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6"/>
    <x v="25"/>
  </r>
  <r>
    <n v="3809"/>
    <x v="2231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6"/>
    <x v="25"/>
  </r>
  <r>
    <n v="3839"/>
    <x v="2232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6"/>
    <x v="25"/>
  </r>
  <r>
    <n v="3254"/>
    <x v="2233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6"/>
    <x v="25"/>
  </r>
  <r>
    <n v="1351"/>
    <x v="2234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4"/>
    <x v="34"/>
  </r>
  <r>
    <n v="2092"/>
    <x v="2235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14"/>
  </r>
  <r>
    <n v="30"/>
    <x v="2236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x v="2237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14"/>
  </r>
  <r>
    <n v="366"/>
    <x v="2238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x v="2239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841"/>
    <x v="2240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x v="2241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6"/>
    <x v="25"/>
  </r>
  <r>
    <n v="3575"/>
    <x v="2242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6"/>
    <x v="25"/>
  </r>
  <r>
    <n v="248"/>
    <x v="2243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x v="2244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x v="2245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x v="2246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x v="2247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x v="2248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6"/>
    <x v="25"/>
  </r>
  <r>
    <n v="360"/>
    <x v="2249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x v="2250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6"/>
    <x v="9"/>
  </r>
  <r>
    <n v="3326"/>
    <x v="2251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6"/>
    <x v="25"/>
  </r>
  <r>
    <n v="3360"/>
    <x v="2252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6"/>
    <x v="25"/>
  </r>
  <r>
    <n v="293"/>
    <x v="2253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x v="2254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4"/>
    <x v="34"/>
  </r>
  <r>
    <n v="1641"/>
    <x v="2255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x v="2256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x v="2257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6"/>
    <x v="25"/>
  </r>
  <r>
    <n v="2979"/>
    <x v="2258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6"/>
    <x v="25"/>
  </r>
  <r>
    <n v="3356"/>
    <x v="2259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6"/>
    <x v="25"/>
  </r>
  <r>
    <n v="3363"/>
    <x v="2260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6"/>
    <x v="25"/>
  </r>
  <r>
    <n v="1681"/>
    <x v="2261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9"/>
  </r>
  <r>
    <n v="3662"/>
    <x v="2262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6"/>
    <x v="25"/>
  </r>
  <r>
    <n v="3686"/>
    <x v="2263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6"/>
    <x v="25"/>
  </r>
  <r>
    <n v="408"/>
    <x v="2264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x v="2265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6"/>
    <x v="25"/>
  </r>
  <r>
    <n v="1502"/>
    <x v="2266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826"/>
    <x v="2267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x v="2268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3"/>
  </r>
  <r>
    <n v="1613"/>
    <x v="2269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x v="2270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x v="2271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6"/>
    <x v="25"/>
  </r>
  <r>
    <n v="3506"/>
    <x v="2272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6"/>
    <x v="25"/>
  </r>
  <r>
    <n v="3713"/>
    <x v="2273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6"/>
    <x v="25"/>
  </r>
  <r>
    <n v="292"/>
    <x v="2274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x v="2275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6"/>
    <x v="25"/>
  </r>
  <r>
    <n v="1850"/>
    <x v="2276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x v="2277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x v="2278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6"/>
    <x v="25"/>
  </r>
  <r>
    <n v="3672"/>
    <x v="2279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6"/>
    <x v="25"/>
  </r>
  <r>
    <n v="2450"/>
    <x v="2280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5"/>
    <x v="28"/>
  </r>
  <r>
    <n v="407"/>
    <x v="2281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x v="2282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6"/>
    <x v="25"/>
  </r>
  <r>
    <n v="3524"/>
    <x v="2283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6"/>
    <x v="25"/>
  </r>
  <r>
    <n v="324"/>
    <x v="2284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x v="2285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x v="2286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x v="2287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6"/>
    <x v="25"/>
  </r>
  <r>
    <n v="2709"/>
    <x v="2288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6"/>
    <x v="8"/>
  </r>
  <r>
    <n v="1632"/>
    <x v="2289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x v="2290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6"/>
    <x v="25"/>
  </r>
  <r>
    <n v="833"/>
    <x v="2291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x v="2292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14"/>
  </r>
  <r>
    <n v="3270"/>
    <x v="2293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6"/>
    <x v="25"/>
  </r>
  <r>
    <n v="3324"/>
    <x v="2294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s v="theater/plays"/>
    <n v="1.0166666666666666"/>
    <n v="152.5"/>
    <x v="6"/>
    <x v="25"/>
  </r>
  <r>
    <n v="3342"/>
    <x v="2295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6"/>
    <x v="25"/>
  </r>
  <r>
    <n v="1895"/>
    <x v="2296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14"/>
  </r>
  <r>
    <n v="300"/>
    <x v="2297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x v="2298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x v="2299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3"/>
  </r>
  <r>
    <n v="3298"/>
    <x v="2300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6"/>
    <x v="25"/>
  </r>
  <r>
    <n v="1841"/>
    <x v="2301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x v="2302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6"/>
    <x v="9"/>
  </r>
  <r>
    <n v="3286"/>
    <x v="2303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6"/>
    <x v="25"/>
  </r>
  <r>
    <n v="1251"/>
    <x v="2304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x v="2305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x v="2306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x v="2307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6"/>
    <x v="25"/>
  </r>
  <r>
    <n v="3253"/>
    <x v="2308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6"/>
    <x v="25"/>
  </r>
  <r>
    <n v="3626"/>
    <x v="2309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6"/>
    <x v="25"/>
  </r>
  <r>
    <n v="330"/>
    <x v="2310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x v="2311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6"/>
    <x v="25"/>
  </r>
  <r>
    <n v="3551"/>
    <x v="2312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6"/>
    <x v="25"/>
  </r>
  <r>
    <n v="2548"/>
    <x v="2313"/>
    <s v="This is the embryo of the change for future ecosystem of musical art  in Indonesia. Please support us to realize our program on Oct 9!"/>
    <n v="6000"/>
    <n v="6111"/>
    <x v="3"/>
    <x v="4"/>
    <s v="EUR"/>
    <n v="1475209620"/>
    <n v="1473087637"/>
    <b v="0"/>
    <n v="37"/>
    <b v="1"/>
    <s v="music/classical music"/>
    <n v="1.0185"/>
    <n v="165.16216216216216"/>
    <x v="3"/>
    <x v="37"/>
  </r>
  <r>
    <n v="3401"/>
    <x v="2314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6"/>
    <x v="25"/>
  </r>
  <r>
    <n v="1348"/>
    <x v="2315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4"/>
    <x v="34"/>
  </r>
  <r>
    <n v="1853"/>
    <x v="2316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x v="2317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x v="2318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6"/>
    <x v="25"/>
  </r>
  <r>
    <n v="755"/>
    <x v="2319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4"/>
    <x v="34"/>
  </r>
  <r>
    <n v="1763"/>
    <x v="2320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759"/>
    <x v="2321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4"/>
    <x v="34"/>
  </r>
  <r>
    <n v="3354"/>
    <x v="2322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6"/>
    <x v="25"/>
  </r>
  <r>
    <n v="2334"/>
    <x v="2323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5"/>
    <x v="28"/>
  </r>
  <r>
    <n v="1295"/>
    <x v="2324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6"/>
    <x v="25"/>
  </r>
  <r>
    <n v="758"/>
    <x v="2325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4"/>
    <x v="34"/>
  </r>
  <r>
    <n v="2614"/>
    <x v="2326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3"/>
  </r>
  <r>
    <n v="2974"/>
    <x v="2327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6"/>
    <x v="25"/>
  </r>
  <r>
    <n v="3526"/>
    <x v="2328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6"/>
    <x v="25"/>
  </r>
  <r>
    <n v="3549"/>
    <x v="2329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6"/>
    <x v="25"/>
  </r>
  <r>
    <n v="3305"/>
    <x v="2330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6"/>
    <x v="25"/>
  </r>
  <r>
    <n v="343"/>
    <x v="2331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x v="2332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6"/>
    <x v="25"/>
  </r>
  <r>
    <n v="3659"/>
    <x v="2333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6"/>
    <x v="25"/>
  </r>
  <r>
    <n v="3723"/>
    <x v="2334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6"/>
    <x v="25"/>
  </r>
  <r>
    <n v="3472"/>
    <x v="2335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6"/>
    <x v="25"/>
  </r>
  <r>
    <n v="2982"/>
    <x v="2336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6"/>
    <x v="8"/>
  </r>
  <r>
    <n v="2929"/>
    <x v="2337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6"/>
    <x v="9"/>
  </r>
  <r>
    <n v="1886"/>
    <x v="2338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14"/>
  </r>
  <r>
    <n v="344"/>
    <x v="2339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x v="2340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x v="2341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6"/>
    <x v="25"/>
  </r>
  <r>
    <n v="1037"/>
    <x v="2342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x v="2343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6"/>
    <x v="25"/>
  </r>
  <r>
    <n v="3267"/>
    <x v="2344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6"/>
    <x v="25"/>
  </r>
  <r>
    <n v="3837"/>
    <x v="2345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6"/>
    <x v="25"/>
  </r>
  <r>
    <n v="1854"/>
    <x v="2346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x v="2347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x v="2348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6"/>
    <x v="25"/>
  </r>
  <r>
    <n v="415"/>
    <x v="2349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x v="2350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6"/>
    <x v="25"/>
  </r>
  <r>
    <n v="3186"/>
    <x v="2351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6"/>
    <x v="25"/>
  </r>
  <r>
    <n v="1347"/>
    <x v="2352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4"/>
    <x v="34"/>
  </r>
  <r>
    <n v="1213"/>
    <x v="2353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93"/>
    <x v="2354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6"/>
    <x v="25"/>
  </r>
  <r>
    <n v="3542"/>
    <x v="2355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6"/>
    <x v="25"/>
  </r>
  <r>
    <n v="2713"/>
    <x v="2356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6"/>
    <x v="8"/>
  </r>
  <r>
    <n v="2018"/>
    <x v="2357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x v="2358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5"/>
    <x v="28"/>
  </r>
  <r>
    <n v="3381"/>
    <x v="2359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6"/>
    <x v="25"/>
  </r>
  <r>
    <n v="741"/>
    <x v="2360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4"/>
    <x v="34"/>
  </r>
  <r>
    <n v="2335"/>
    <x v="2361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5"/>
    <x v="28"/>
  </r>
  <r>
    <n v="3546"/>
    <x v="2362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6"/>
    <x v="25"/>
  </r>
  <r>
    <n v="1343"/>
    <x v="2363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x v="2364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5"/>
    <x v="28"/>
  </r>
  <r>
    <n v="744"/>
    <x v="2365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4"/>
    <x v="34"/>
  </r>
  <r>
    <n v="3464"/>
    <x v="2366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6"/>
    <x v="25"/>
  </r>
  <r>
    <n v="3758"/>
    <x v="2367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6"/>
    <x v="9"/>
  </r>
  <r>
    <n v="3228"/>
    <x v="2368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6"/>
    <x v="25"/>
  </r>
  <r>
    <n v="1393"/>
    <x v="2369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x v="2370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6"/>
    <x v="25"/>
  </r>
  <r>
    <n v="3714"/>
    <x v="2371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6"/>
    <x v="25"/>
  </r>
  <r>
    <n v="1468"/>
    <x v="2372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4"/>
    <x v="40"/>
  </r>
  <r>
    <n v="2809"/>
    <x v="2373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6"/>
    <x v="25"/>
  </r>
  <r>
    <n v="3390"/>
    <x v="2374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6"/>
    <x v="25"/>
  </r>
  <r>
    <n v="3561"/>
    <x v="237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6"/>
    <x v="25"/>
  </r>
  <r>
    <n v="2330"/>
    <x v="2376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5"/>
    <x v="28"/>
  </r>
  <r>
    <n v="3498"/>
    <x v="2377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6"/>
    <x v="25"/>
  </r>
  <r>
    <n v="1201"/>
    <x v="2378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2925"/>
    <x v="2379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6"/>
    <x v="9"/>
  </r>
  <r>
    <n v="1203"/>
    <x v="2380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897"/>
    <x v="2381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14"/>
  </r>
  <r>
    <n v="107"/>
    <x v="2382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x v="2383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14"/>
  </r>
  <r>
    <n v="83"/>
    <x v="2384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x v="2385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6"/>
    <x v="25"/>
  </r>
  <r>
    <n v="784"/>
    <x v="2386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x v="2387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x v="2388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6"/>
    <x v="25"/>
  </r>
  <r>
    <n v="2791"/>
    <x v="2389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6"/>
    <x v="25"/>
  </r>
  <r>
    <n v="3678"/>
    <x v="2390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6"/>
    <x v="25"/>
  </r>
  <r>
    <n v="1661"/>
    <x v="2391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x v="2392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6"/>
    <x v="25"/>
  </r>
  <r>
    <n v="3715"/>
    <x v="2393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6"/>
    <x v="25"/>
  </r>
  <r>
    <n v="1403"/>
    <x v="2394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x v="2395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4"/>
    <x v="34"/>
  </r>
  <r>
    <n v="243"/>
    <x v="2396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x v="2397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8"/>
    <x v="20"/>
  </r>
  <r>
    <n v="1670"/>
    <x v="2398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x v="2399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7"/>
    <x v="38"/>
  </r>
  <r>
    <n v="2315"/>
    <x v="2400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14"/>
  </r>
  <r>
    <n v="3441"/>
    <x v="2401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6"/>
    <x v="25"/>
  </r>
  <r>
    <n v="3597"/>
    <x v="2402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6"/>
    <x v="25"/>
  </r>
  <r>
    <n v="3016"/>
    <x v="2403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6"/>
    <x v="8"/>
  </r>
  <r>
    <n v="1538"/>
    <x v="2404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2164"/>
    <x v="2405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x v="2406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x v="2407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x v="2408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6"/>
    <x v="25"/>
  </r>
  <r>
    <n v="3282"/>
    <x v="2409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6"/>
    <x v="25"/>
  </r>
  <r>
    <n v="3766"/>
    <x v="2410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6"/>
    <x v="9"/>
  </r>
  <r>
    <n v="321"/>
    <x v="2411"/>
    <s v="The more digital the world, the more analog our dreams._x000a_A feature documentary shot on 35mm film."/>
    <n v="35000"/>
    <n v="35932"/>
    <x v="3"/>
    <x v="9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x v="2412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6"/>
    <x v="25"/>
  </r>
  <r>
    <n v="3625"/>
    <x v="2413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6"/>
    <x v="25"/>
  </r>
  <r>
    <n v="356"/>
    <x v="2414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x v="2415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x v="2416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x v="2417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x v="2418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6"/>
    <x v="25"/>
  </r>
  <r>
    <n v="3428"/>
    <x v="2419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6"/>
    <x v="25"/>
  </r>
  <r>
    <n v="2933"/>
    <x v="2420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6"/>
    <x v="9"/>
  </r>
  <r>
    <n v="335"/>
    <x v="2421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x v="2422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x v="2423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6"/>
    <x v="25"/>
  </r>
  <r>
    <n v="2549"/>
    <x v="2424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x v="2425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8"/>
    <x v="20"/>
  </r>
  <r>
    <n v="3243"/>
    <x v="2426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6"/>
    <x v="25"/>
  </r>
  <r>
    <n v="414"/>
    <x v="2427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1685"/>
    <x v="2428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9"/>
  </r>
  <r>
    <n v="88"/>
    <x v="2429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3295"/>
    <x v="2430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6"/>
    <x v="25"/>
  </r>
  <r>
    <n v="1033"/>
    <x v="2431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x v="2432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6"/>
    <x v="9"/>
  </r>
  <r>
    <n v="1751"/>
    <x v="2433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2661"/>
    <x v="2434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x v="2435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6"/>
    <x v="25"/>
  </r>
  <r>
    <n v="58"/>
    <x v="2436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x v="2437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6"/>
    <x v="25"/>
  </r>
  <r>
    <n v="1204"/>
    <x v="2438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3425"/>
    <x v="2439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6"/>
    <x v="25"/>
  </r>
  <r>
    <n v="2174"/>
    <x v="2440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x v="2441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6"/>
    <x v="25"/>
  </r>
  <r>
    <n v="2047"/>
    <x v="2442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x v="2443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x v="2444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x v="2445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6"/>
    <x v="8"/>
  </r>
  <r>
    <n v="3173"/>
    <x v="2446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6"/>
    <x v="25"/>
  </r>
  <r>
    <n v="3264"/>
    <x v="2447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6"/>
    <x v="25"/>
  </r>
  <r>
    <n v="3280"/>
    <x v="2448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6"/>
    <x v="25"/>
  </r>
  <r>
    <n v="3465"/>
    <x v="2449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6"/>
    <x v="25"/>
  </r>
  <r>
    <n v="3169"/>
    <x v="2450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6"/>
    <x v="25"/>
  </r>
  <r>
    <n v="2998"/>
    <x v="2451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6"/>
    <x v="8"/>
  </r>
  <r>
    <n v="3262"/>
    <x v="2452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6"/>
    <x v="25"/>
  </r>
  <r>
    <n v="358"/>
    <x v="2453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x v="2454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x v="2455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x v="2456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14"/>
  </r>
  <r>
    <n v="3535"/>
    <x v="2457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6"/>
    <x v="25"/>
  </r>
  <r>
    <n v="2470"/>
    <x v="2458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14"/>
  </r>
  <r>
    <n v="3667"/>
    <x v="2459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6"/>
    <x v="25"/>
  </r>
  <r>
    <n v="3015"/>
    <x v="2460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6"/>
    <x v="8"/>
  </r>
  <r>
    <n v="2491"/>
    <x v="2461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14"/>
  </r>
  <r>
    <n v="2924"/>
    <x v="2462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6"/>
    <x v="9"/>
  </r>
  <r>
    <n v="3235"/>
    <x v="2463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6"/>
    <x v="25"/>
  </r>
  <r>
    <n v="288"/>
    <x v="2464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x v="2465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14"/>
  </r>
  <r>
    <n v="2991"/>
    <x v="2466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6"/>
    <x v="8"/>
  </r>
  <r>
    <n v="60"/>
    <x v="2467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x v="2468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x v="2469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x v="2470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14"/>
  </r>
  <r>
    <n v="2740"/>
    <x v="2471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x v="2472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6"/>
    <x v="25"/>
  </r>
  <r>
    <n v="3753"/>
    <x v="2473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6"/>
    <x v="9"/>
  </r>
  <r>
    <n v="367"/>
    <x v="2474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x v="2475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3463"/>
    <x v="2476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6"/>
    <x v="25"/>
  </r>
  <r>
    <n v="3302"/>
    <x v="2477"/>
    <s v="FilosofÃ­a de los anÃ³nimos"/>
    <n v="8400"/>
    <n v="8685"/>
    <x v="3"/>
    <x v="13"/>
    <s v="EUR"/>
    <n v="1481099176"/>
    <n v="1478507176"/>
    <b v="0"/>
    <n v="50"/>
    <b v="1"/>
    <s v="theater/plays"/>
    <n v="1.0339285714285715"/>
    <n v="173.7"/>
    <x v="6"/>
    <x v="25"/>
  </r>
  <r>
    <n v="2540"/>
    <x v="2478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x v="2479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6"/>
    <x v="25"/>
  </r>
  <r>
    <n v="3221"/>
    <x v="2480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6"/>
    <x v="25"/>
  </r>
  <r>
    <n v="2664"/>
    <x v="2481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x v="2482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x v="2483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6"/>
    <x v="25"/>
  </r>
  <r>
    <n v="1520"/>
    <x v="2484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273"/>
    <x v="2485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x v="2486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6"/>
    <x v="25"/>
  </r>
  <r>
    <n v="3372"/>
    <x v="2487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6"/>
    <x v="25"/>
  </r>
  <r>
    <n v="3414"/>
    <x v="2488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6"/>
    <x v="25"/>
  </r>
  <r>
    <n v="3559"/>
    <x v="2489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6"/>
    <x v="25"/>
  </r>
  <r>
    <n v="3668"/>
    <x v="2490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6"/>
    <x v="25"/>
  </r>
  <r>
    <n v="3748"/>
    <x v="2491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6"/>
    <x v="9"/>
  </r>
  <r>
    <n v="2087"/>
    <x v="2492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14"/>
  </r>
  <r>
    <n v="1636"/>
    <x v="2493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x v="2494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6"/>
    <x v="25"/>
  </r>
  <r>
    <n v="2542"/>
    <x v="2495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x v="2496"/>
    <s v="Michal Iwanowskiâ€™s photobook documents a 2,200 km solitary journey that echoes his grandfatherâ€™s daring escape from a PoW camp."/>
    <n v="16000"/>
    <n v="16573"/>
    <x v="3"/>
    <x v="9"/>
    <s v="EUR"/>
    <n v="1458676860"/>
    <n v="1455446303"/>
    <b v="1"/>
    <n v="345"/>
    <b v="1"/>
    <s v="photography/photobooks"/>
    <n v="1.0358125"/>
    <n v="48.037681159420288"/>
    <x v="8"/>
    <x v="20"/>
  </r>
  <r>
    <n v="2718"/>
    <x v="2497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6"/>
    <x v="8"/>
  </r>
  <r>
    <n v="3424"/>
    <x v="2498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6"/>
    <x v="25"/>
  </r>
  <r>
    <n v="328"/>
    <x v="2499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x v="2500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6"/>
    <x v="25"/>
  </r>
  <r>
    <n v="1370"/>
    <x v="2501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x v="2502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x v="2503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x v="2504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6"/>
    <x v="8"/>
  </r>
  <r>
    <n v="2703"/>
    <x v="2505"/>
    <s v="Â¡Tu nuevo espacio cultural multidisciplinario en el centro de Pachuca, Hidalgo"/>
    <n v="40000"/>
    <n v="41500"/>
    <x v="2"/>
    <x v="14"/>
    <s v="MXN"/>
    <n v="1490196830"/>
    <n v="1485016430"/>
    <b v="0"/>
    <n v="45"/>
    <b v="0"/>
    <s v="theater/spaces"/>
    <n v="1.0375000000000001"/>
    <n v="922.22222222222217"/>
    <x v="6"/>
    <x v="8"/>
  </r>
  <r>
    <n v="754"/>
    <x v="2506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4"/>
    <x v="34"/>
  </r>
  <r>
    <n v="3399"/>
    <x v="2507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6"/>
    <x v="25"/>
  </r>
  <r>
    <n v="3505"/>
    <x v="2508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6"/>
    <x v="25"/>
  </r>
  <r>
    <n v="1220"/>
    <x v="2509"/>
    <s v="A beautiful photo art book of portraits and conversations with people that may expand your idea of gender."/>
    <n v="15000"/>
    <n v="15565"/>
    <x v="3"/>
    <x v="9"/>
    <s v="EUR"/>
    <n v="1440515112"/>
    <n v="1437923112"/>
    <b v="0"/>
    <n v="140"/>
    <b v="1"/>
    <s v="photography/photobooks"/>
    <n v="1.0376666666666667"/>
    <n v="111.17857142857143"/>
    <x v="8"/>
    <x v="20"/>
  </r>
  <r>
    <n v="809"/>
    <x v="2510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x v="2511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x v="2512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x v="2513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x v="2514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14"/>
  </r>
  <r>
    <n v="3388"/>
    <x v="2515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6"/>
    <x v="25"/>
  </r>
  <r>
    <n v="401"/>
    <x v="2516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x v="2517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4"/>
    <x v="40"/>
  </r>
  <r>
    <n v="791"/>
    <x v="2518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x v="2519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x v="2520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s v="theater/plays"/>
    <n v="1.0389999999999999"/>
    <n v="96.203703703703709"/>
    <x v="6"/>
    <x v="25"/>
  </r>
  <r>
    <n v="397"/>
    <x v="2521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x v="2522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x v="2523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365"/>
    <x v="2524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x v="2525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6"/>
    <x v="9"/>
  </r>
  <r>
    <n v="1001"/>
    <x v="2526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94"/>
    <x v="2527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x v="2528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x v="2529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x v="2530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x v="2531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835"/>
    <x v="2532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x v="2533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14"/>
  </r>
  <r>
    <n v="2317"/>
    <x v="2534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14"/>
  </r>
  <r>
    <n v="2840"/>
    <x v="2535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6"/>
    <x v="25"/>
  </r>
  <r>
    <n v="3149"/>
    <x v="2536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6"/>
    <x v="25"/>
  </r>
  <r>
    <n v="3365"/>
    <x v="2537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6"/>
    <x v="25"/>
  </r>
  <r>
    <n v="3476"/>
    <x v="2538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6"/>
    <x v="25"/>
  </r>
  <r>
    <n v="3649"/>
    <x v="2539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6"/>
    <x v="25"/>
  </r>
  <r>
    <n v="3651"/>
    <x v="2540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6"/>
    <x v="25"/>
  </r>
  <r>
    <n v="3663"/>
    <x v="2541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6"/>
    <x v="25"/>
  </r>
  <r>
    <n v="2316"/>
    <x v="2542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14"/>
  </r>
  <r>
    <n v="1350"/>
    <x v="2543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4"/>
    <x v="34"/>
  </r>
  <r>
    <n v="2290"/>
    <x v="2544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x v="2545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x v="2546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14"/>
  </r>
  <r>
    <n v="368"/>
    <x v="2547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x v="2548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310"/>
    <x v="2549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x v="2550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x v="2551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6"/>
    <x v="25"/>
  </r>
  <r>
    <n v="1207"/>
    <x v="2552"/>
    <s v="A humanistic photo book about ancestral &amp; post-modern Italy."/>
    <n v="16700"/>
    <n v="17396"/>
    <x v="3"/>
    <x v="5"/>
    <s v="EUR"/>
    <n v="1459418400"/>
    <n v="1456827573"/>
    <b v="0"/>
    <n v="141"/>
    <b v="1"/>
    <s v="photography/photobooks"/>
    <n v="1.0416766467065868"/>
    <n v="123.37588652482269"/>
    <x v="8"/>
    <x v="20"/>
  </r>
  <r>
    <n v="1616"/>
    <x v="2553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x v="2554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6"/>
    <x v="25"/>
  </r>
  <r>
    <n v="2604"/>
    <x v="2555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3"/>
  </r>
  <r>
    <n v="1259"/>
    <x v="2556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x v="2557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x v="2558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6"/>
    <x v="25"/>
  </r>
  <r>
    <n v="2731"/>
    <x v="2559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x v="2560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6"/>
    <x v="25"/>
  </r>
  <r>
    <n v="842"/>
    <x v="2561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x v="2562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6"/>
    <x v="25"/>
  </r>
  <r>
    <n v="3339"/>
    <x v="2563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6"/>
    <x v="25"/>
  </r>
  <r>
    <n v="3601"/>
    <x v="2564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6"/>
    <x v="25"/>
  </r>
  <r>
    <n v="1382"/>
    <x v="2565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x v="2566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x v="2567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6"/>
    <x v="25"/>
  </r>
  <r>
    <n v="1276"/>
    <x v="2568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x v="2569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6"/>
    <x v="25"/>
  </r>
  <r>
    <n v="3380"/>
    <x v="2570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6"/>
    <x v="25"/>
  </r>
  <r>
    <n v="806"/>
    <x v="2571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x v="2572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x v="2573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x v="2574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7"/>
    <x v="38"/>
  </r>
  <r>
    <n v="658"/>
    <x v="2575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x v="2576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6"/>
    <x v="8"/>
  </r>
  <r>
    <n v="3720"/>
    <x v="2577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6"/>
    <x v="25"/>
  </r>
  <r>
    <n v="3304"/>
    <x v="2578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6"/>
    <x v="25"/>
  </r>
  <r>
    <n v="3331"/>
    <x v="2579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6"/>
    <x v="25"/>
  </r>
  <r>
    <n v="3821"/>
    <x v="2580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6"/>
    <x v="25"/>
  </r>
  <r>
    <n v="119"/>
    <x v="2581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x v="2582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6"/>
    <x v="25"/>
  </r>
  <r>
    <n v="2663"/>
    <x v="2583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x v="2584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x v="2585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6"/>
    <x v="25"/>
  </r>
  <r>
    <n v="284"/>
    <x v="2586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x v="2587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6"/>
    <x v="25"/>
  </r>
  <r>
    <n v="1298"/>
    <x v="2588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6"/>
    <x v="25"/>
  </r>
  <r>
    <n v="534"/>
    <x v="2589"/>
    <s v="We're a zero-budget, non-profit theatre group based in Oslo and have been invited to perform at a conference in Belgium. Help!"/>
    <n v="15000"/>
    <n v="15700"/>
    <x v="3"/>
    <x v="15"/>
    <s v="NOK"/>
    <n v="1446418800"/>
    <n v="1443036470"/>
    <b v="0"/>
    <n v="48"/>
    <b v="1"/>
    <s v="theater/plays"/>
    <n v="1.0466666666666666"/>
    <n v="327.08333333333331"/>
    <x v="6"/>
    <x v="25"/>
  </r>
  <r>
    <n v="3543"/>
    <x v="2590"/>
    <s v="A circus theater show. An escaped carousel horse and a beautiful wire dancer let the fantasies run wild."/>
    <n v="1500"/>
    <n v="1570"/>
    <x v="3"/>
    <x v="9"/>
    <s v="EUR"/>
    <n v="1435255659"/>
    <n v="1432663659"/>
    <b v="0"/>
    <n v="29"/>
    <b v="1"/>
    <s v="theater/plays"/>
    <n v="1.0466666666666666"/>
    <n v="54.137931034482762"/>
    <x v="6"/>
    <x v="25"/>
  </r>
  <r>
    <n v="3832"/>
    <x v="2591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6"/>
    <x v="25"/>
  </r>
  <r>
    <n v="859"/>
    <x v="2592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x v="2593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x v="2594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6"/>
    <x v="25"/>
  </r>
  <r>
    <n v="2114"/>
    <x v="2595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14"/>
  </r>
  <r>
    <n v="1647"/>
    <x v="2596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x v="2597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14"/>
  </r>
  <r>
    <n v="381"/>
    <x v="2598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x v="2599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x v="2600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6"/>
    <x v="25"/>
  </r>
  <r>
    <n v="3566"/>
    <x v="2601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6"/>
    <x v="25"/>
  </r>
  <r>
    <n v="2819"/>
    <x v="2602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6"/>
    <x v="25"/>
  </r>
  <r>
    <n v="3550"/>
    <x v="2603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6"/>
    <x v="25"/>
  </r>
  <r>
    <n v="1883"/>
    <x v="2604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14"/>
  </r>
  <r>
    <n v="289"/>
    <x v="2605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x v="2606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x v="2607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14"/>
  </r>
  <r>
    <n v="3249"/>
    <x v="2608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6"/>
    <x v="25"/>
  </r>
  <r>
    <n v="3624"/>
    <x v="2609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6"/>
    <x v="25"/>
  </r>
  <r>
    <n v="1657"/>
    <x v="2610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x v="2611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747"/>
    <x v="2612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2995"/>
    <x v="2613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6"/>
    <x v="8"/>
  </r>
  <r>
    <n v="852"/>
    <x v="2614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x v="2615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x v="2616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x v="2617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x v="2618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x v="2619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x v="2620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6"/>
    <x v="25"/>
  </r>
  <r>
    <n v="3541"/>
    <x v="2621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6"/>
    <x v="25"/>
  </r>
  <r>
    <n v="3749"/>
    <x v="2622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6"/>
    <x v="9"/>
  </r>
  <r>
    <n v="1373"/>
    <x v="2623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x v="2624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14"/>
  </r>
  <r>
    <n v="3778"/>
    <x v="2625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6"/>
    <x v="9"/>
  </r>
  <r>
    <n v="1825"/>
    <x v="2626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x v="2627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x v="2628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x v="2629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x v="2630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6"/>
    <x v="9"/>
  </r>
  <r>
    <n v="3161"/>
    <x v="2631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6"/>
    <x v="25"/>
  </r>
  <r>
    <n v="807"/>
    <x v="2632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x v="2633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x v="2634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6"/>
    <x v="25"/>
  </r>
  <r>
    <n v="92"/>
    <x v="2635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x v="2636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6"/>
    <x v="25"/>
  </r>
  <r>
    <n v="3440"/>
    <x v="2158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6"/>
    <x v="25"/>
  </r>
  <r>
    <n v="2068"/>
    <x v="2637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x v="2638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x v="2639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6"/>
    <x v="25"/>
  </r>
  <r>
    <n v="2781"/>
    <x v="2640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6"/>
    <x v="25"/>
  </r>
  <r>
    <n v="794"/>
    <x v="2641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x v="2642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6"/>
    <x v="25"/>
  </r>
  <r>
    <n v="1369"/>
    <x v="2643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x v="2644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6"/>
    <x v="25"/>
  </r>
  <r>
    <n v="2618"/>
    <x v="2645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3"/>
  </r>
  <r>
    <n v="3502"/>
    <x v="2646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6"/>
    <x v="25"/>
  </r>
  <r>
    <n v="3825"/>
    <x v="2647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6"/>
    <x v="25"/>
  </r>
  <r>
    <n v="1185"/>
    <x v="2648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8"/>
    <x v="20"/>
  </r>
  <r>
    <n v="3607"/>
    <x v="2649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6"/>
    <x v="25"/>
  </r>
  <r>
    <n v="724"/>
    <x v="2650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4"/>
    <x v="34"/>
  </r>
  <r>
    <n v="3563"/>
    <x v="2651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6"/>
    <x v="25"/>
  </r>
  <r>
    <n v="329"/>
    <x v="2652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x v="2653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6"/>
    <x v="8"/>
  </r>
  <r>
    <n v="3499"/>
    <x v="2654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6"/>
    <x v="25"/>
  </r>
  <r>
    <n v="2556"/>
    <x v="2655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x v="2656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14"/>
  </r>
  <r>
    <n v="3434"/>
    <x v="2657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6"/>
    <x v="25"/>
  </r>
  <r>
    <n v="749"/>
    <x v="2658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4"/>
    <x v="34"/>
  </r>
  <r>
    <n v="728"/>
    <x v="2659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4"/>
    <x v="34"/>
  </r>
  <r>
    <n v="308"/>
    <x v="2660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x v="2661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x v="2662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14"/>
  </r>
  <r>
    <n v="2216"/>
    <x v="2663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x v="2664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3"/>
  </r>
  <r>
    <n v="3685"/>
    <x v="2665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6"/>
    <x v="25"/>
  </r>
  <r>
    <n v="2726"/>
    <x v="2666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x v="2667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5"/>
    <x v="28"/>
  </r>
  <r>
    <n v="2223"/>
    <x v="2668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7"/>
    <x v="38"/>
  </r>
  <r>
    <n v="3393"/>
    <x v="2669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6"/>
    <x v="25"/>
  </r>
  <r>
    <n v="643"/>
    <x v="2670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x v="2671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7"/>
    <x v="38"/>
  </r>
  <r>
    <n v="3656"/>
    <x v="2672"/>
    <s v="Auch dieses Jahr soll wieder unter der Leitung von Christian Seiler &amp; Bruno Catalano ein Projekt der AG Theater stattfinden."/>
    <n v="5000"/>
    <n v="5291"/>
    <x v="3"/>
    <x v="10"/>
    <s v="CHF"/>
    <n v="1485989940"/>
    <n v="1483393836"/>
    <b v="0"/>
    <n v="46"/>
    <b v="1"/>
    <s v="theater/plays"/>
    <n v="1.0582"/>
    <n v="115.02173913043478"/>
    <x v="6"/>
    <x v="25"/>
  </r>
  <r>
    <n v="3017"/>
    <x v="2673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6"/>
    <x v="8"/>
  </r>
  <r>
    <n v="3247"/>
    <x v="2674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6"/>
    <x v="25"/>
  </r>
  <r>
    <n v="3436"/>
    <x v="2675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6"/>
    <x v="25"/>
  </r>
  <r>
    <n v="3239"/>
    <x v="2676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6"/>
    <x v="25"/>
  </r>
  <r>
    <n v="2329"/>
    <x v="2677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5"/>
    <x v="28"/>
  </r>
  <r>
    <n v="3364"/>
    <x v="2678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6"/>
    <x v="25"/>
  </r>
  <r>
    <n v="3152"/>
    <x v="2679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6"/>
    <x v="25"/>
  </r>
  <r>
    <n v="376"/>
    <x v="2680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x v="2681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x v="2682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8"/>
    <x v="20"/>
  </r>
  <r>
    <n v="1272"/>
    <x v="2683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x v="2684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6"/>
    <x v="9"/>
  </r>
  <r>
    <n v="2968"/>
    <x v="2685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6"/>
    <x v="25"/>
  </r>
  <r>
    <n v="2970"/>
    <x v="2686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6"/>
    <x v="25"/>
  </r>
  <r>
    <n v="3050"/>
    <x v="2687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6"/>
    <x v="8"/>
  </r>
  <r>
    <n v="3525"/>
    <x v="2688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6"/>
    <x v="25"/>
  </r>
  <r>
    <n v="3823"/>
    <x v="2689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6"/>
    <x v="25"/>
  </r>
  <r>
    <n v="1949"/>
    <x v="2690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x v="2691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x v="269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3"/>
  </r>
  <r>
    <n v="3831"/>
    <x v="2693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6"/>
    <x v="25"/>
  </r>
  <r>
    <n v="2818"/>
    <x v="2694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6"/>
    <x v="25"/>
  </r>
  <r>
    <n v="2171"/>
    <x v="2695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x v="2696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6"/>
    <x v="25"/>
  </r>
  <r>
    <n v="1277"/>
    <x v="2697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x v="2698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6"/>
    <x v="25"/>
  </r>
  <r>
    <n v="3317"/>
    <x v="2699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6"/>
    <x v="25"/>
  </r>
  <r>
    <n v="2284"/>
    <x v="2700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x v="2701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6"/>
    <x v="9"/>
  </r>
  <r>
    <n v="97"/>
    <x v="2702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x v="2703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x v="1209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6"/>
    <x v="25"/>
  </r>
  <r>
    <n v="3330"/>
    <x v="2704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6"/>
    <x v="25"/>
  </r>
  <r>
    <n v="3553"/>
    <x v="2705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6"/>
    <x v="25"/>
  </r>
  <r>
    <n v="3257"/>
    <x v="2706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6"/>
    <x v="25"/>
  </r>
  <r>
    <n v="3500"/>
    <x v="2707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6"/>
    <x v="25"/>
  </r>
  <r>
    <n v="2332"/>
    <x v="2708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5"/>
    <x v="28"/>
  </r>
  <r>
    <n v="18"/>
    <x v="2709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x v="2710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6"/>
    <x v="25"/>
  </r>
  <r>
    <n v="260"/>
    <x v="2711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x v="2712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6"/>
    <x v="25"/>
  </r>
  <r>
    <n v="86"/>
    <x v="2713"/>
    <s v="Two women, two destinies connected by a letter. _x000a_Between Paris and Skopje a poetic outstanding story of true courage, love and hope."/>
    <n v="6000"/>
    <n v="6388"/>
    <x v="3"/>
    <x v="4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x v="2714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6"/>
    <x v="2715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x v="2716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14"/>
  </r>
  <r>
    <n v="2552"/>
    <x v="2717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x v="2718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6"/>
    <x v="25"/>
  </r>
  <r>
    <n v="2109"/>
    <x v="2719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14"/>
  </r>
  <r>
    <n v="3419"/>
    <x v="2720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s v="theater/plays"/>
    <n v="1.0654545454545454"/>
    <n v="63.695652173913047"/>
    <x v="6"/>
    <x v="25"/>
  </r>
  <r>
    <n v="3374"/>
    <x v="2721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6"/>
    <x v="25"/>
  </r>
  <r>
    <n v="320"/>
    <x v="2722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x v="2723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x v="2724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889"/>
    <x v="2725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14"/>
  </r>
  <r>
    <n v="331"/>
    <x v="2726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x v="2727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x v="2728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14"/>
  </r>
  <r>
    <n v="373"/>
    <x v="2729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x v="2730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x v="2731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6"/>
    <x v="8"/>
  </r>
  <r>
    <n v="2309"/>
    <x v="2732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14"/>
  </r>
  <r>
    <n v="3307"/>
    <x v="2733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6"/>
    <x v="25"/>
  </r>
  <r>
    <n v="290"/>
    <x v="2734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x v="2735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6"/>
    <x v="8"/>
  </r>
  <r>
    <n v="2488"/>
    <x v="2736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14"/>
  </r>
  <r>
    <n v="3776"/>
    <x v="2737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6"/>
    <x v="9"/>
  </r>
  <r>
    <n v="341"/>
    <x v="2738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x v="2739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x v="2740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x v="2741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4"/>
    <x v="34"/>
  </r>
  <r>
    <n v="1186"/>
    <x v="2742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2306"/>
    <x v="2743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14"/>
  </r>
  <r>
    <n v="3164"/>
    <x v="2744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6"/>
    <x v="25"/>
  </r>
  <r>
    <n v="2662"/>
    <x v="2745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x v="2746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6"/>
    <x v="25"/>
  </r>
  <r>
    <n v="399"/>
    <x v="2747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x v="2748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2963"/>
    <x v="2749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6"/>
    <x v="25"/>
  </r>
  <r>
    <n v="3495"/>
    <x v="2750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6"/>
    <x v="25"/>
  </r>
  <r>
    <n v="1932"/>
    <x v="2751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14"/>
  </r>
  <r>
    <n v="815"/>
    <x v="2752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x v="2753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x v="2754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x v="2755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14"/>
  </r>
  <r>
    <n v="647"/>
    <x v="2756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x v="2757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x v="2758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x v="2759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6"/>
    <x v="25"/>
  </r>
  <r>
    <n v="2180"/>
    <x v="2760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x v="2761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6"/>
    <x v="25"/>
  </r>
  <r>
    <n v="2248"/>
    <x v="2762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7"/>
    <x v="38"/>
  </r>
  <r>
    <n v="2468"/>
    <x v="2763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14"/>
  </r>
  <r>
    <n v="2940"/>
    <x v="2764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6"/>
    <x v="9"/>
  </r>
  <r>
    <n v="2528"/>
    <x v="2765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x v="2766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x v="2767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6"/>
    <x v="25"/>
  </r>
  <r>
    <n v="2292"/>
    <x v="2768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x v="2769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x v="2770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x v="2771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14"/>
  </r>
  <r>
    <n v="2555"/>
    <x v="2772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x v="2773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x v="2774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x v="2775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4"/>
    <x v="34"/>
  </r>
  <r>
    <n v="1031"/>
    <x v="2776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x v="2777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x v="2778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6"/>
    <x v="25"/>
  </r>
  <r>
    <n v="3321"/>
    <x v="2779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6"/>
    <x v="25"/>
  </r>
  <r>
    <n v="105"/>
    <x v="2780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x v="2781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3"/>
  </r>
  <r>
    <n v="3694"/>
    <x v="2782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6"/>
    <x v="25"/>
  </r>
  <r>
    <n v="2448"/>
    <x v="2783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5"/>
    <x v="28"/>
  </r>
  <r>
    <n v="3040"/>
    <x v="2784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6"/>
    <x v="8"/>
  </r>
  <r>
    <n v="3352"/>
    <x v="2785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6"/>
    <x v="25"/>
  </r>
  <r>
    <n v="65"/>
    <x v="2786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x v="2787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x v="2788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x v="2789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6"/>
    <x v="25"/>
  </r>
  <r>
    <n v="2792"/>
    <x v="2790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6"/>
    <x v="25"/>
  </r>
  <r>
    <n v="47"/>
    <x v="2791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x v="2792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x v="2793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6"/>
    <x v="25"/>
  </r>
  <r>
    <n v="1035"/>
    <x v="2794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x v="2795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6"/>
    <x v="9"/>
  </r>
  <r>
    <n v="405"/>
    <x v="2796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x v="2797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14"/>
  </r>
  <r>
    <n v="406"/>
    <x v="2798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x v="2799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6"/>
    <x v="25"/>
  </r>
  <r>
    <n v="2107"/>
    <x v="2800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14"/>
  </r>
  <r>
    <n v="2814"/>
    <x v="2801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6"/>
    <x v="25"/>
  </r>
  <r>
    <n v="2826"/>
    <x v="2802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6"/>
    <x v="25"/>
  </r>
  <r>
    <n v="3006"/>
    <x v="2803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6"/>
    <x v="8"/>
  </r>
  <r>
    <n v="273"/>
    <x v="2804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x v="2805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2836"/>
    <x v="2806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6"/>
    <x v="25"/>
  </r>
  <r>
    <n v="530"/>
    <x v="2807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6"/>
    <x v="25"/>
  </r>
  <r>
    <n v="3447"/>
    <x v="2808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6"/>
    <x v="25"/>
  </r>
  <r>
    <n v="830"/>
    <x v="2809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x v="2810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6"/>
    <x v="25"/>
  </r>
  <r>
    <n v="2312"/>
    <x v="2811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14"/>
  </r>
  <r>
    <n v="1466"/>
    <x v="2812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4"/>
    <x v="40"/>
  </r>
  <r>
    <n v="2441"/>
    <x v="2813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5"/>
    <x v="28"/>
  </r>
  <r>
    <n v="1503"/>
    <x v="2814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8"/>
    <x v="20"/>
  </r>
  <r>
    <n v="322"/>
    <x v="2815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x v="2816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x v="2817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3133"/>
    <x v="2818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6"/>
    <x v="25"/>
  </r>
  <r>
    <n v="1663"/>
    <x v="2819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x v="2820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8"/>
    <x v="20"/>
  </r>
  <r>
    <n v="2449"/>
    <x v="2821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5"/>
    <x v="28"/>
  </r>
  <r>
    <n v="2934"/>
    <x v="2822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6"/>
    <x v="9"/>
  </r>
  <r>
    <n v="3319"/>
    <x v="2823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6"/>
    <x v="25"/>
  </r>
  <r>
    <n v="3697"/>
    <x v="2824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6"/>
    <x v="25"/>
  </r>
  <r>
    <n v="3824"/>
    <x v="2825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6"/>
    <x v="25"/>
  </r>
  <r>
    <n v="395"/>
    <x v="2826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x v="2827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x v="2828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7"/>
    <x v="38"/>
  </r>
  <r>
    <n v="3426"/>
    <x v="2829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6"/>
    <x v="25"/>
  </r>
  <r>
    <n v="2810"/>
    <x v="2830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6"/>
    <x v="25"/>
  </r>
  <r>
    <n v="3446"/>
    <x v="2831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6"/>
    <x v="25"/>
  </r>
  <r>
    <n v="3773"/>
    <x v="2832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6"/>
    <x v="9"/>
  </r>
  <r>
    <n v="2044"/>
    <x v="2833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x v="2834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x v="2835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x v="2836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6"/>
    <x v="25"/>
  </r>
  <r>
    <n v="2833"/>
    <x v="2837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6"/>
    <x v="25"/>
  </r>
  <r>
    <n v="1286"/>
    <x v="2838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6"/>
    <x v="25"/>
  </r>
  <r>
    <n v="2084"/>
    <x v="2839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14"/>
  </r>
  <r>
    <n v="275"/>
    <x v="2840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x v="2841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14"/>
  </r>
  <r>
    <n v="72"/>
    <x v="2842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x v="2843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4"/>
    <x v="40"/>
  </r>
  <r>
    <n v="3560"/>
    <x v="2844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6"/>
    <x v="25"/>
  </r>
  <r>
    <n v="2226"/>
    <x v="2845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7"/>
    <x v="38"/>
  </r>
  <r>
    <n v="1032"/>
    <x v="2846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x v="2847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6"/>
    <x v="25"/>
  </r>
  <r>
    <n v="3583"/>
    <x v="2848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6"/>
    <x v="25"/>
  </r>
  <r>
    <n v="3002"/>
    <x v="2849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6"/>
    <x v="8"/>
  </r>
  <r>
    <n v="3757"/>
    <x v="2850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6"/>
    <x v="9"/>
  </r>
  <r>
    <n v="1462"/>
    <x v="2851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4"/>
    <x v="40"/>
  </r>
  <r>
    <n v="3430"/>
    <x v="2852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6"/>
    <x v="25"/>
  </r>
  <r>
    <n v="1290"/>
    <x v="2853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6"/>
    <x v="25"/>
  </r>
  <r>
    <n v="2444"/>
    <x v="2854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5"/>
    <x v="28"/>
  </r>
  <r>
    <n v="3277"/>
    <x v="2855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6"/>
    <x v="25"/>
  </r>
  <r>
    <n v="3128"/>
    <x v="2856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6"/>
    <x v="25"/>
  </r>
  <r>
    <n v="353"/>
    <x v="2857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x v="2858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x v="2859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2320"/>
    <x v="2860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14"/>
  </r>
  <r>
    <n v="524"/>
    <x v="2861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6"/>
    <x v="25"/>
  </r>
  <r>
    <n v="3497"/>
    <x v="2862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6"/>
    <x v="25"/>
  </r>
  <r>
    <n v="3039"/>
    <x v="2863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6"/>
    <x v="8"/>
  </r>
  <r>
    <n v="1858"/>
    <x v="2864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x v="2865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x v="2866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3035"/>
    <x v="2867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6"/>
    <x v="8"/>
  </r>
  <r>
    <n v="3567"/>
    <x v="2868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6"/>
    <x v="25"/>
  </r>
  <r>
    <n v="24"/>
    <x v="2869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x v="2870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6"/>
    <x v="25"/>
  </r>
  <r>
    <n v="2719"/>
    <x v="2871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6"/>
    <x v="8"/>
  </r>
  <r>
    <n v="2558"/>
    <x v="2872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x v="2873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x v="2874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x v="2875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6"/>
    <x v="25"/>
  </r>
  <r>
    <n v="3181"/>
    <x v="2876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6"/>
    <x v="25"/>
  </r>
  <r>
    <n v="3183"/>
    <x v="2877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6"/>
    <x v="25"/>
  </r>
  <r>
    <n v="3834"/>
    <x v="2878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6"/>
    <x v="25"/>
  </r>
  <r>
    <n v="1191"/>
    <x v="2879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362"/>
    <x v="2880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4"/>
    <x v="34"/>
  </r>
  <r>
    <n v="3422"/>
    <x v="2881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6"/>
    <x v="25"/>
  </r>
  <r>
    <n v="1390"/>
    <x v="2882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x v="2883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9"/>
  </r>
  <r>
    <n v="21"/>
    <x v="2884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x v="2885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x v="2886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x v="2887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6"/>
    <x v="25"/>
  </r>
  <r>
    <n v="3688"/>
    <x v="2888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6"/>
    <x v="25"/>
  </r>
  <r>
    <n v="3702"/>
    <x v="2889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6"/>
    <x v="25"/>
  </r>
  <r>
    <n v="3260"/>
    <x v="2890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6"/>
    <x v="25"/>
  </r>
  <r>
    <n v="3044"/>
    <x v="2891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6"/>
    <x v="8"/>
  </r>
  <r>
    <n v="2303"/>
    <x v="2892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14"/>
  </r>
  <r>
    <n v="1900"/>
    <x v="2893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14"/>
  </r>
  <r>
    <n v="3664"/>
    <x v="2894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6"/>
    <x v="25"/>
  </r>
  <r>
    <n v="723"/>
    <x v="2895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4"/>
    <x v="34"/>
  </r>
  <r>
    <n v="789"/>
    <x v="2896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x v="2897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6"/>
    <x v="25"/>
  </r>
  <r>
    <n v="2521"/>
    <x v="2898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x v="2899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x v="2900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6"/>
    <x v="25"/>
  </r>
  <r>
    <n v="1297"/>
    <x v="2901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6"/>
    <x v="25"/>
  </r>
  <r>
    <n v="3670"/>
    <x v="2902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6"/>
    <x v="25"/>
  </r>
  <r>
    <n v="2203"/>
    <x v="2903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x v="2904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6"/>
    <x v="25"/>
  </r>
  <r>
    <n v="3175"/>
    <x v="2905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6"/>
    <x v="25"/>
  </r>
  <r>
    <n v="2961"/>
    <x v="2906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6"/>
    <x v="25"/>
  </r>
  <r>
    <n v="53"/>
    <x v="2907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x v="2908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6"/>
    <x v="25"/>
  </r>
  <r>
    <n v="3781"/>
    <x v="2909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6"/>
    <x v="9"/>
  </r>
  <r>
    <n v="2186"/>
    <x v="2910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7"/>
    <x v="38"/>
  </r>
  <r>
    <n v="3029"/>
    <x v="2911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6"/>
    <x v="8"/>
  </r>
  <r>
    <n v="1398"/>
    <x v="2912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x v="2913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6"/>
    <x v="25"/>
  </r>
  <r>
    <n v="3448"/>
    <x v="2914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6"/>
    <x v="25"/>
  </r>
  <r>
    <n v="3402"/>
    <x v="2915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6"/>
    <x v="25"/>
  </r>
  <r>
    <n v="5"/>
    <x v="2916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x v="2917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6"/>
    <x v="25"/>
  </r>
  <r>
    <n v="3230"/>
    <x v="2918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6"/>
    <x v="25"/>
  </r>
  <r>
    <n v="1025"/>
    <x v="2919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x v="2920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6"/>
    <x v="25"/>
  </r>
  <r>
    <n v="1612"/>
    <x v="2921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x v="2922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x v="2923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6"/>
    <x v="25"/>
  </r>
  <r>
    <n v="3315"/>
    <x v="2924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6"/>
    <x v="25"/>
  </r>
  <r>
    <n v="3346"/>
    <x v="2925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6"/>
    <x v="25"/>
  </r>
  <r>
    <n v="3514"/>
    <x v="2926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6"/>
    <x v="25"/>
  </r>
  <r>
    <n v="3043"/>
    <x v="2927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6"/>
    <x v="8"/>
  </r>
  <r>
    <n v="3822"/>
    <x v="2928"/>
    <s v="19 TheaterstÃ¼cke des Schnuppe Figurentheaters bei einem GroÃŸbrand zerstÃ¶rt - bitte unterstÃ¼tzt uns, den Wiederaufbau zu finanzieren"/>
    <n v="5000"/>
    <n v="5501"/>
    <x v="3"/>
    <x v="9"/>
    <s v="EUR"/>
    <n v="1453244340"/>
    <n v="1448136417"/>
    <b v="0"/>
    <n v="76"/>
    <b v="1"/>
    <s v="theater/plays"/>
    <n v="1.1002000000000001"/>
    <n v="72.381578947368425"/>
    <x v="6"/>
    <x v="25"/>
  </r>
  <r>
    <n v="38"/>
    <x v="2929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x v="2930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6"/>
    <x v="25"/>
  </r>
  <r>
    <n v="2606"/>
    <x v="2931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3"/>
  </r>
  <r>
    <n v="3598"/>
    <x v="2932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6"/>
    <x v="25"/>
  </r>
  <r>
    <n v="3679"/>
    <x v="2933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6"/>
    <x v="25"/>
  </r>
  <r>
    <n v="338"/>
    <x v="2934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x v="2935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x v="2936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x v="2937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5"/>
    <x v="28"/>
  </r>
  <r>
    <n v="1391"/>
    <x v="2938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x v="2939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x v="2940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6"/>
    <x v="25"/>
  </r>
  <r>
    <n v="3772"/>
    <x v="2941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6"/>
    <x v="9"/>
  </r>
  <r>
    <n v="3759"/>
    <x v="2942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6"/>
    <x v="9"/>
  </r>
  <r>
    <n v="1925"/>
    <x v="2943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14"/>
  </r>
  <r>
    <n v="2628"/>
    <x v="2944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3"/>
  </r>
  <r>
    <n v="277"/>
    <x v="2945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x v="2946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6"/>
    <x v="8"/>
  </r>
  <r>
    <n v="1385"/>
    <x v="2947"/>
    <s v="Musicians, singers &amp; songwriters from all over the world collaborate via YouTube in order to create an amazing album!"/>
    <n v="8000"/>
    <n v="8832.49"/>
    <x v="3"/>
    <x v="9"/>
    <s v="EUR"/>
    <n v="1461931860"/>
    <n v="1457109121"/>
    <b v="0"/>
    <n v="134"/>
    <b v="1"/>
    <s v="music/rock"/>
    <n v="1.10406125"/>
    <n v="65.914104477611943"/>
    <x v="3"/>
    <x v="32"/>
  </r>
  <r>
    <n v="1527"/>
    <x v="2948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393"/>
    <x v="2949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x v="2950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6"/>
    <x v="8"/>
  </r>
  <r>
    <n v="3698"/>
    <x v="2951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6"/>
    <x v="25"/>
  </r>
  <r>
    <n v="1754"/>
    <x v="2952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8"/>
    <x v="20"/>
  </r>
  <r>
    <n v="2793"/>
    <x v="2953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6"/>
    <x v="25"/>
  </r>
  <r>
    <n v="93"/>
    <x v="2954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x v="2955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6"/>
    <x v="25"/>
  </r>
  <r>
    <n v="2337"/>
    <x v="2956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5"/>
    <x v="28"/>
  </r>
  <r>
    <n v="2533"/>
    <x v="2957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x v="2958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x v="2959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6"/>
    <x v="25"/>
  </r>
  <r>
    <n v="1368"/>
    <x v="2960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x v="2961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14"/>
  </r>
  <r>
    <n v="2462"/>
    <x v="2962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14"/>
  </r>
  <r>
    <n v="742"/>
    <x v="2963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4"/>
    <x v="34"/>
  </r>
  <r>
    <n v="1281"/>
    <x v="2964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x v="2965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x v="2966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14"/>
  </r>
  <r>
    <n v="3251"/>
    <x v="2967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6"/>
    <x v="25"/>
  </r>
  <r>
    <n v="3657"/>
    <x v="2968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6"/>
    <x v="25"/>
  </r>
  <r>
    <n v="1508"/>
    <x v="2969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279"/>
    <x v="2970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x v="2971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x v="2972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3683"/>
    <x v="2973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6"/>
    <x v="25"/>
  </r>
  <r>
    <n v="1280"/>
    <x v="2974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x v="2975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x v="2976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6"/>
    <x v="9"/>
  </r>
  <r>
    <n v="3568"/>
    <x v="2977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6"/>
    <x v="25"/>
  </r>
  <r>
    <n v="3661"/>
    <x v="2978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6"/>
    <x v="25"/>
  </r>
  <r>
    <n v="3398"/>
    <x v="2979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6"/>
    <x v="25"/>
  </r>
  <r>
    <n v="361"/>
    <x v="2980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x v="2981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4"/>
    <x v="34"/>
  </r>
  <r>
    <n v="265"/>
    <x v="2982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x v="2983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14"/>
  </r>
  <r>
    <n v="3163"/>
    <x v="2984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6"/>
    <x v="25"/>
  </r>
  <r>
    <n v="1887"/>
    <x v="2985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s v="music/indie rock"/>
    <n v="1.1116666666666666"/>
    <n v="416.875"/>
    <x v="3"/>
    <x v="14"/>
  </r>
  <r>
    <n v="3722"/>
    <x v="2986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6"/>
    <x v="25"/>
  </r>
  <r>
    <n v="3246"/>
    <x v="2987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6"/>
    <x v="25"/>
  </r>
  <r>
    <n v="2559"/>
    <x v="2988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x v="2989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4"/>
    <x v="40"/>
  </r>
  <r>
    <n v="307"/>
    <x v="2990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x v="2991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x v="2992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221"/>
    <x v="2993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2210"/>
    <x v="2994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x v="2995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6"/>
    <x v="25"/>
  </r>
  <r>
    <n v="801"/>
    <x v="2996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x v="2997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x v="2998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x v="2999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4"/>
    <x v="34"/>
  </r>
  <r>
    <n v="1677"/>
    <x v="3000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s v="music/pop"/>
    <n v="1.1166666666666667"/>
    <n v="159.52380952380952"/>
    <x v="3"/>
    <x v="35"/>
  </r>
  <r>
    <n v="752"/>
    <x v="3001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4"/>
    <x v="34"/>
  </r>
  <r>
    <n v="2546"/>
    <x v="3002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x v="3003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6"/>
    <x v="25"/>
  </r>
  <r>
    <n v="27"/>
    <x v="3004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x v="3005"/>
    <s v="We want to recreate last years massive Valborgparty in Lund but this time even bigger!"/>
    <n v="10000"/>
    <n v="11176"/>
    <x v="3"/>
    <x v="11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x v="3006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x v="3007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x v="3008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312"/>
    <x v="3009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x v="3010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x v="3011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s v="film &amp; video/documentary"/>
    <n v="1.118936170212766"/>
    <n v="105.18"/>
    <x v="0"/>
    <x v="31"/>
  </r>
  <r>
    <n v="3681"/>
    <x v="3012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6"/>
    <x v="25"/>
  </r>
  <r>
    <n v="1309"/>
    <x v="3013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x v="3014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3"/>
  </r>
  <r>
    <n v="3397"/>
    <x v="3015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6"/>
    <x v="25"/>
  </r>
  <r>
    <n v="3435"/>
    <x v="3016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6"/>
    <x v="25"/>
  </r>
  <r>
    <n v="2806"/>
    <x v="3017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6"/>
    <x v="25"/>
  </r>
  <r>
    <n v="3285"/>
    <x v="3018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6"/>
    <x v="25"/>
  </r>
  <r>
    <n v="384"/>
    <x v="3019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x v="3020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3263"/>
    <x v="3021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6"/>
    <x v="25"/>
  </r>
  <r>
    <n v="3170"/>
    <x v="3022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6"/>
    <x v="25"/>
  </r>
  <r>
    <n v="1474"/>
    <x v="3023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4"/>
    <x v="40"/>
  </r>
  <r>
    <n v="2162"/>
    <x v="3024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x v="3025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6"/>
    <x v="8"/>
  </r>
  <r>
    <n v="400"/>
    <x v="3026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x v="3027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6"/>
    <x v="25"/>
  </r>
  <r>
    <n v="1036"/>
    <x v="3028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x v="3029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x v="3030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6"/>
    <x v="25"/>
  </r>
  <r>
    <n v="3836"/>
    <x v="3031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6"/>
    <x v="25"/>
  </r>
  <r>
    <n v="3034"/>
    <x v="3032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6"/>
    <x v="8"/>
  </r>
  <r>
    <n v="241"/>
    <x v="3033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x v="3034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x v="3035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7"/>
    <x v="38"/>
  </r>
  <r>
    <n v="3489"/>
    <x v="3036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6"/>
    <x v="25"/>
  </r>
  <r>
    <n v="3680"/>
    <x v="3037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6"/>
    <x v="25"/>
  </r>
  <r>
    <n v="2497"/>
    <x v="3038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14"/>
  </r>
  <r>
    <n v="1659"/>
    <x v="3039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x v="3040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6"/>
    <x v="8"/>
  </r>
  <r>
    <n v="3604"/>
    <x v="3041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6"/>
    <x v="25"/>
  </r>
  <r>
    <n v="3478"/>
    <x v="1620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6"/>
    <x v="25"/>
  </r>
  <r>
    <n v="2481"/>
    <x v="3042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14"/>
  </r>
  <r>
    <n v="249"/>
    <x v="3043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x v="3044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6"/>
    <x v="25"/>
  </r>
  <r>
    <n v="326"/>
    <x v="3045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x v="3046"/>
    <s v="La nuit est devenue le lieu de la terreur. Alors qu'un couvre-feu est imposÃ©, une petite fille est enlevÃ©e par un rapace nocturne."/>
    <n v="500"/>
    <n v="564.66"/>
    <x v="3"/>
    <x v="4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x v="3047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x v="3048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x v="3049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x v="3050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6"/>
    <x v="25"/>
  </r>
  <r>
    <n v="3752"/>
    <x v="3051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6"/>
    <x v="9"/>
  </r>
  <r>
    <n v="2015"/>
    <x v="3052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x v="3053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x v="3054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x v="3055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x v="3056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6"/>
    <x v="8"/>
  </r>
  <r>
    <n v="2101"/>
    <x v="3057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14"/>
  </r>
  <r>
    <n v="2812"/>
    <x v="3058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6"/>
    <x v="25"/>
  </r>
  <r>
    <n v="2083"/>
    <x v="3059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14"/>
  </r>
  <r>
    <n v="2500"/>
    <x v="3060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14"/>
  </r>
  <r>
    <n v="3475"/>
    <x v="3061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6"/>
    <x v="25"/>
  </r>
  <r>
    <n v="3469"/>
    <x v="3062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6"/>
    <x v="25"/>
  </r>
  <r>
    <n v="3554"/>
    <x v="3063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6"/>
    <x v="25"/>
  </r>
  <r>
    <n v="3765"/>
    <x v="3064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6"/>
    <x v="9"/>
  </r>
  <r>
    <n v="3361"/>
    <x v="3065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6"/>
    <x v="25"/>
  </r>
  <r>
    <n v="242"/>
    <x v="3066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x v="3067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x v="3068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6"/>
    <x v="25"/>
  </r>
  <r>
    <n v="2054"/>
    <x v="3069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x v="3070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6"/>
    <x v="25"/>
  </r>
  <r>
    <n v="2966"/>
    <x v="3071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6"/>
    <x v="25"/>
  </r>
  <r>
    <n v="1392"/>
    <x v="3072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x v="3073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6"/>
    <x v="25"/>
  </r>
  <r>
    <n v="116"/>
    <x v="3074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x v="3075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x v="3076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14"/>
  </r>
  <r>
    <n v="2483"/>
    <x v="3077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14"/>
  </r>
  <r>
    <n v="244"/>
    <x v="3078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x v="3079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x v="3080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7"/>
    <x v="38"/>
  </r>
  <r>
    <n v="1397"/>
    <x v="3081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x v="3082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6"/>
    <x v="25"/>
  </r>
  <r>
    <n v="2967"/>
    <x v="3083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6"/>
    <x v="25"/>
  </r>
  <r>
    <n v="526"/>
    <x v="3084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6"/>
    <x v="25"/>
  </r>
  <r>
    <n v="2623"/>
    <x v="3085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3"/>
  </r>
  <r>
    <n v="3158"/>
    <x v="3086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6"/>
    <x v="25"/>
  </r>
  <r>
    <n v="3291"/>
    <x v="3087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6"/>
    <x v="25"/>
  </r>
  <r>
    <n v="3711"/>
    <x v="3088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6"/>
    <x v="25"/>
  </r>
  <r>
    <n v="1745"/>
    <x v="3089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615"/>
    <x v="3090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x v="3091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6"/>
    <x v="25"/>
  </r>
  <r>
    <n v="787"/>
    <x v="3092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x v="3093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x v="3094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6"/>
    <x v="25"/>
  </r>
  <r>
    <n v="1367"/>
    <x v="3095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x v="3096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x v="3097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6"/>
    <x v="25"/>
  </r>
  <r>
    <n v="3570"/>
    <x v="3098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6"/>
    <x v="25"/>
  </r>
  <r>
    <n v="2212"/>
    <x v="3099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x v="3100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x v="3101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14"/>
  </r>
  <r>
    <n v="735"/>
    <x v="3102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4"/>
    <x v="34"/>
  </r>
  <r>
    <n v="3547"/>
    <x v="3103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6"/>
    <x v="25"/>
  </r>
  <r>
    <n v="1894"/>
    <x v="3104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14"/>
  </r>
  <r>
    <n v="2783"/>
    <x v="3105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6"/>
    <x v="25"/>
  </r>
  <r>
    <n v="3389"/>
    <x v="3106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6"/>
    <x v="25"/>
  </r>
  <r>
    <n v="2616"/>
    <x v="3107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3"/>
  </r>
  <r>
    <n v="2081"/>
    <x v="3108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14"/>
  </r>
  <r>
    <n v="2631"/>
    <x v="3109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3"/>
  </r>
  <r>
    <n v="96"/>
    <x v="3110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x v="3111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6"/>
    <x v="25"/>
  </r>
  <r>
    <n v="1758"/>
    <x v="3112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8"/>
    <x v="20"/>
  </r>
  <r>
    <n v="2832"/>
    <x v="3113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6"/>
    <x v="25"/>
  </r>
  <r>
    <n v="1270"/>
    <x v="3114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x v="3115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x v="3116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6"/>
    <x v="25"/>
  </r>
  <r>
    <n v="798"/>
    <x v="3117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x v="3118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x v="3119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x v="3120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x v="3121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8"/>
    <x v="20"/>
  </r>
  <r>
    <n v="2804"/>
    <x v="3122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6"/>
    <x v="25"/>
  </r>
  <r>
    <n v="3172"/>
    <x v="3123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6"/>
    <x v="25"/>
  </r>
  <r>
    <n v="3784"/>
    <x v="3124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6"/>
    <x v="9"/>
  </r>
  <r>
    <n v="2090"/>
    <x v="3125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14"/>
  </r>
  <r>
    <n v="89"/>
    <x v="3126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x v="3127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4"/>
    <x v="40"/>
  </r>
  <r>
    <n v="816"/>
    <x v="3128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x v="3129"/>
    <s v="A Fantastic creation about Napoleon, through his words and letters, sublimated by a musical score of rare beauty. Magnificent poetry!"/>
    <n v="620"/>
    <n v="714"/>
    <x v="3"/>
    <x v="4"/>
    <s v="EUR"/>
    <n v="1446062040"/>
    <n v="1445109822"/>
    <b v="0"/>
    <n v="14"/>
    <b v="1"/>
    <s v="theater/plays"/>
    <n v="1.1516129032258065"/>
    <n v="51"/>
    <x v="6"/>
    <x v="25"/>
  </r>
  <r>
    <n v="3241"/>
    <x v="3130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6"/>
    <x v="25"/>
  </r>
  <r>
    <n v="1676"/>
    <x v="3131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x v="3132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6"/>
    <x v="25"/>
  </r>
  <r>
    <n v="75"/>
    <x v="3133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x v="3134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5"/>
    <x v="28"/>
  </r>
  <r>
    <n v="2796"/>
    <x v="3135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6"/>
    <x v="25"/>
  </r>
  <r>
    <n v="3584"/>
    <x v="3136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6"/>
    <x v="25"/>
  </r>
  <r>
    <n v="2077"/>
    <x v="3137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x v="3138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14"/>
  </r>
  <r>
    <n v="2263"/>
    <x v="3139"/>
    <s v="These are degenerated men who have, since birth, suffered the effect of mutation and turned into something wicked!"/>
    <n v="7500"/>
    <n v="8666"/>
    <x v="3"/>
    <x v="11"/>
    <s v="SEK"/>
    <n v="1422734313"/>
    <n v="1420919913"/>
    <b v="0"/>
    <n v="60"/>
    <b v="1"/>
    <s v="games/tabletop games"/>
    <n v="1.1554666666666666"/>
    <n v="144.43333333333334"/>
    <x v="7"/>
    <x v="38"/>
  </r>
  <r>
    <n v="1922"/>
    <x v="3140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14"/>
  </r>
  <r>
    <n v="528"/>
    <x v="3141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6"/>
    <x v="25"/>
  </r>
  <r>
    <n v="2007"/>
    <x v="3142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x v="3143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x v="3144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4"/>
    <x v="34"/>
  </r>
  <r>
    <n v="1823"/>
    <x v="3145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x v="3146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6"/>
    <x v="25"/>
  </r>
  <r>
    <n v="1938"/>
    <x v="3147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14"/>
  </r>
  <r>
    <n v="1757"/>
    <x v="3148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2536"/>
    <x v="3149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x v="3150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6"/>
    <x v="8"/>
  </r>
  <r>
    <n v="3217"/>
    <x v="3151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6"/>
    <x v="25"/>
  </r>
  <r>
    <n v="3313"/>
    <x v="3152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6"/>
    <x v="25"/>
  </r>
  <r>
    <n v="379"/>
    <x v="3153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x v="3154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x v="3155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6"/>
    <x v="25"/>
  </r>
  <r>
    <n v="3299"/>
    <x v="3156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6"/>
    <x v="25"/>
  </r>
  <r>
    <n v="52"/>
    <x v="3157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x v="3158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x v="3159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14"/>
  </r>
  <r>
    <n v="355"/>
    <x v="3160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x v="3161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6"/>
    <x v="25"/>
  </r>
  <r>
    <n v="3187"/>
    <x v="3162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6"/>
    <x v="25"/>
  </r>
  <r>
    <n v="1885"/>
    <x v="3163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14"/>
  </r>
  <r>
    <n v="2714"/>
    <x v="3164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6"/>
    <x v="8"/>
  </r>
  <r>
    <n v="1936"/>
    <x v="3165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14"/>
  </r>
  <r>
    <n v="352"/>
    <x v="3166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x v="3167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x v="3168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6"/>
    <x v="25"/>
  </r>
  <r>
    <n v="1268"/>
    <x v="3169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x v="3170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6"/>
    <x v="25"/>
  </r>
  <r>
    <n v="3767"/>
    <x v="3171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6"/>
    <x v="9"/>
  </r>
  <r>
    <n v="3329"/>
    <x v="3172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6"/>
    <x v="25"/>
  </r>
  <r>
    <n v="336"/>
    <x v="3173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x v="3174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6"/>
    <x v="25"/>
  </r>
  <r>
    <n v="3387"/>
    <x v="3175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6"/>
    <x v="25"/>
  </r>
  <r>
    <n v="3527"/>
    <x v="3176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6"/>
    <x v="25"/>
  </r>
  <r>
    <n v="2824"/>
    <x v="3177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6"/>
    <x v="25"/>
  </r>
  <r>
    <n v="254"/>
    <x v="3178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x v="3179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x v="3180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x v="3181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x v="3182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4"/>
    <x v="40"/>
  </r>
  <r>
    <n v="2008"/>
    <x v="3183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x v="3184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6"/>
    <x v="8"/>
  </r>
  <r>
    <n v="22"/>
    <x v="3185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x v="3186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x v="3187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x v="3188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6"/>
    <x v="25"/>
  </r>
  <r>
    <n v="1680"/>
    <x v="3189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x v="3190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6"/>
    <x v="25"/>
  </r>
  <r>
    <n v="756"/>
    <x v="3191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4"/>
    <x v="34"/>
  </r>
  <r>
    <n v="3370"/>
    <x v="3192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6"/>
    <x v="25"/>
  </r>
  <r>
    <n v="2786"/>
    <x v="3193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6"/>
    <x v="25"/>
  </r>
  <r>
    <n v="1540"/>
    <x v="3194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960"/>
    <x v="3195"/>
    <s v="Trekkayak is an ultralight, durable and inflatable boat to be carried in your backpack to cross a lake or paddle down a river."/>
    <n v="70000"/>
    <n v="82532"/>
    <x v="3"/>
    <x v="11"/>
    <s v="SEK"/>
    <n v="1419151341"/>
    <n v="1416559341"/>
    <b v="1"/>
    <n v="33"/>
    <b v="1"/>
    <s v="technology/hardware"/>
    <n v="1.1790285714285715"/>
    <n v="2500.969696969697"/>
    <x v="1"/>
    <x v="39"/>
  </r>
  <r>
    <n v="1256"/>
    <x v="3196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x v="3197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x v="3198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x v="3199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x v="3200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6"/>
    <x v="8"/>
  </r>
  <r>
    <n v="264"/>
    <x v="3201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x v="3202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x v="3203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x v="3204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6"/>
    <x v="25"/>
  </r>
  <r>
    <n v="1609"/>
    <x v="3205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x v="3206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6"/>
    <x v="25"/>
  </r>
  <r>
    <n v="3689"/>
    <x v="3207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6"/>
    <x v="25"/>
  </r>
  <r>
    <n v="3513"/>
    <x v="3208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6"/>
    <x v="25"/>
  </r>
  <r>
    <n v="1678"/>
    <x v="3209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x v="3210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x v="3211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23"/>
    <x v="3212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x v="3213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4"/>
    <x v="34"/>
  </r>
  <r>
    <n v="2467"/>
    <x v="3214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14"/>
  </r>
  <r>
    <n v="3595"/>
    <x v="3215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6"/>
    <x v="25"/>
  </r>
  <r>
    <n v="66"/>
    <x v="3216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x v="3217"/>
    <s v="Art Fact is a legendary Swedish synth pop act from the 80's. This album will contain updated remakes of their greatest songs."/>
    <n v="20000"/>
    <n v="23727.55"/>
    <x v="3"/>
    <x v="11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x v="3218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x v="3219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6"/>
    <x v="25"/>
  </r>
  <r>
    <n v="296"/>
    <x v="3220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x v="3221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x v="3222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6"/>
    <x v="25"/>
  </r>
  <r>
    <n v="3481"/>
    <x v="3223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6"/>
    <x v="25"/>
  </r>
  <r>
    <n v="2999"/>
    <x v="3224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6"/>
    <x v="8"/>
  </r>
  <r>
    <n v="3617"/>
    <x v="3225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6"/>
    <x v="25"/>
  </r>
  <r>
    <n v="309"/>
    <x v="3226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x v="3227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6"/>
    <x v="25"/>
  </r>
  <r>
    <n v="1263"/>
    <x v="3228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x v="3229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6"/>
    <x v="25"/>
  </r>
  <r>
    <n v="3585"/>
    <x v="3230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6"/>
    <x v="25"/>
  </r>
  <r>
    <n v="1265"/>
    <x v="3231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x v="3232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x v="3233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x v="3234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6"/>
    <x v="25"/>
  </r>
  <r>
    <n v="3816"/>
    <x v="3235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6"/>
    <x v="25"/>
  </r>
  <r>
    <n v="2484"/>
    <x v="3236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14"/>
  </r>
  <r>
    <n v="3209"/>
    <x v="3237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6"/>
    <x v="25"/>
  </r>
  <r>
    <n v="3347"/>
    <x v="3238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6"/>
    <x v="25"/>
  </r>
  <r>
    <n v="1665"/>
    <x v="3239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x v="3240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7"/>
    <x v="38"/>
  </r>
  <r>
    <n v="3416"/>
    <x v="3241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6"/>
    <x v="25"/>
  </r>
  <r>
    <n v="3539"/>
    <x v="3242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6"/>
    <x v="25"/>
  </r>
  <r>
    <n v="2787"/>
    <x v="3243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6"/>
    <x v="25"/>
  </r>
  <r>
    <n v="2191"/>
    <x v="324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7"/>
    <x v="38"/>
  </r>
  <r>
    <n v="3211"/>
    <x v="3245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6"/>
    <x v="25"/>
  </r>
  <r>
    <n v="3180"/>
    <x v="3246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6"/>
    <x v="25"/>
  </r>
  <r>
    <n v="3009"/>
    <x v="3247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6"/>
    <x v="8"/>
  </r>
  <r>
    <n v="2547"/>
    <x v="3248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x v="3249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x v="3250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x v="3251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x v="3252"/>
    <s v="Love comedy? Get involved in creating a dedicated space for alternative comedy in Berlin._x000a__x000a_(Das Video ist untertitelt. Klicke auf CC)"/>
    <n v="10000"/>
    <n v="11998.01"/>
    <x v="3"/>
    <x v="9"/>
    <s v="EUR"/>
    <n v="1444291193"/>
    <n v="1441699193"/>
    <b v="1"/>
    <n v="187"/>
    <b v="1"/>
    <s v="theater/spaces"/>
    <n v="1.1998010000000001"/>
    <n v="64.160481283422456"/>
    <x v="6"/>
    <x v="8"/>
  </r>
  <r>
    <n v="45"/>
    <x v="3253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x v="3254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x v="3255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x v="3256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x v="3257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8"/>
    <x v="20"/>
  </r>
  <r>
    <n v="2167"/>
    <x v="3258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x v="3259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6"/>
    <x v="25"/>
  </r>
  <r>
    <n v="3623"/>
    <x v="3260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6"/>
    <x v="25"/>
  </r>
  <r>
    <n v="3690"/>
    <x v="3261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6"/>
    <x v="25"/>
  </r>
  <r>
    <n v="3754"/>
    <x v="3262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6"/>
    <x v="9"/>
  </r>
  <r>
    <n v="3780"/>
    <x v="3263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6"/>
    <x v="9"/>
  </r>
  <r>
    <n v="291"/>
    <x v="3264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x v="3265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6"/>
    <x v="8"/>
  </r>
  <r>
    <n v="2049"/>
    <x v="3266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x v="3267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x v="3268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x v="3269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x v="3270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6"/>
    <x v="25"/>
  </r>
  <r>
    <n v="2838"/>
    <x v="3271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6"/>
    <x v="25"/>
  </r>
  <r>
    <n v="1526"/>
    <x v="3272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2195"/>
    <x v="3273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7"/>
    <x v="38"/>
  </r>
  <r>
    <n v="2031"/>
    <x v="3274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.2035"/>
    <n v="118.45472440944881"/>
    <x v="1"/>
    <x v="39"/>
  </r>
  <r>
    <n v="845"/>
    <x v="3275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x v="3276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14"/>
  </r>
  <r>
    <n v="840"/>
    <x v="3277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x v="3278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14"/>
  </r>
  <r>
    <n v="733"/>
    <x v="3279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4"/>
    <x v="34"/>
  </r>
  <r>
    <n v="3005"/>
    <x v="3280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6"/>
    <x v="8"/>
  </r>
  <r>
    <n v="11"/>
    <x v="3281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x v="3282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6"/>
    <x v="25"/>
  </r>
  <r>
    <n v="1473"/>
    <x v="3283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4"/>
    <x v="40"/>
  </r>
  <r>
    <n v="2094"/>
    <x v="3284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14"/>
  </r>
  <r>
    <n v="281"/>
    <x v="3285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x v="3286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6"/>
    <x v="25"/>
  </r>
  <r>
    <n v="1931"/>
    <x v="3287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14"/>
  </r>
  <r>
    <n v="1847"/>
    <x v="3288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x v="3289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14"/>
  </r>
  <r>
    <n v="2046"/>
    <x v="3290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x v="3291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x v="3292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6"/>
    <x v="25"/>
  </r>
  <r>
    <n v="3488"/>
    <x v="329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6"/>
    <x v="25"/>
  </r>
  <r>
    <n v="3700"/>
    <x v="3294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6"/>
    <x v="25"/>
  </r>
  <r>
    <n v="3019"/>
    <x v="3295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6"/>
    <x v="8"/>
  </r>
  <r>
    <n v="3706"/>
    <x v="3296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6"/>
    <x v="25"/>
  </r>
  <r>
    <n v="2285"/>
    <x v="3297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x v="3298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14"/>
  </r>
  <r>
    <n v="2168"/>
    <x v="3299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x v="3300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6"/>
    <x v="25"/>
  </r>
  <r>
    <n v="2985"/>
    <x v="3301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.2164999999999999"/>
    <n v="109.5945945945946"/>
    <x v="6"/>
    <x v="8"/>
  </r>
  <r>
    <n v="3810"/>
    <x v="3302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6"/>
    <x v="25"/>
  </r>
  <r>
    <n v="3468"/>
    <x v="3303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6"/>
    <x v="25"/>
  </r>
  <r>
    <n v="837"/>
    <x v="3304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x v="3305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6"/>
    <x v="25"/>
  </r>
  <r>
    <n v="1294"/>
    <x v="3306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6"/>
    <x v="25"/>
  </r>
  <r>
    <n v="3404"/>
    <x v="3307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6"/>
    <x v="25"/>
  </r>
  <r>
    <n v="846"/>
    <x v="3308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x v="3309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x v="3310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6"/>
    <x v="25"/>
  </r>
  <r>
    <n v="1604"/>
    <x v="3311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x v="3312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4"/>
    <x v="34"/>
  </r>
  <r>
    <n v="1394"/>
    <x v="3313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x v="3314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x v="3315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6"/>
    <x v="25"/>
  </r>
  <r>
    <n v="737"/>
    <x v="3316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4"/>
    <x v="34"/>
  </r>
  <r>
    <n v="1664"/>
    <x v="3317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x v="3318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4"/>
    <x v="34"/>
  </r>
  <r>
    <n v="2554"/>
    <x v="3319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x v="3320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x v="3321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x v="3322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x v="3323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6"/>
    <x v="25"/>
  </r>
  <r>
    <n v="323"/>
    <x v="3324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x v="3325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x v="3326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6"/>
    <x v="25"/>
  </r>
  <r>
    <n v="803"/>
    <x v="3327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x v="3328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x v="3329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x v="3330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6"/>
    <x v="25"/>
  </r>
  <r>
    <n v="1749"/>
    <x v="3331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8"/>
    <x v="20"/>
  </r>
  <r>
    <n v="2042"/>
    <x v="3332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x v="3333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14"/>
  </r>
  <r>
    <n v="3409"/>
    <x v="3334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6"/>
    <x v="25"/>
  </r>
  <r>
    <n v="1282"/>
    <x v="3335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x v="3336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14"/>
  </r>
  <r>
    <n v="1509"/>
    <x v="3337"/>
    <s v="A photobook about climate change, natural catastrophes, and to what extent disaster management became part of our landscape."/>
    <n v="17500"/>
    <n v="21637.22"/>
    <x v="3"/>
    <x v="9"/>
    <s v="EUR"/>
    <n v="1487113140"/>
    <n v="1484570885"/>
    <b v="1"/>
    <n v="196"/>
    <b v="1"/>
    <s v="photography/photobooks"/>
    <n v="1.2364125714285714"/>
    <n v="110.39397959183674"/>
    <x v="8"/>
    <x v="20"/>
  </r>
  <r>
    <n v="3011"/>
    <x v="3338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s v="theater/spaces"/>
    <n v="1.2366666666666666"/>
    <n v="14.84"/>
    <x v="6"/>
    <x v="8"/>
  </r>
  <r>
    <n v="2005"/>
    <x v="3339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x v="3340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x v="3341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14"/>
  </r>
  <r>
    <n v="1299"/>
    <x v="3342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6"/>
    <x v="25"/>
  </r>
  <r>
    <n v="1372"/>
    <x v="3343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x v="3344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6"/>
    <x v="25"/>
  </r>
  <r>
    <n v="1843"/>
    <x v="3345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x v="3346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x v="3347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x v="3348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6"/>
    <x v="25"/>
  </r>
  <r>
    <n v="3458"/>
    <x v="3349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6"/>
    <x v="25"/>
  </r>
  <r>
    <n v="3496"/>
    <x v="3350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6"/>
    <x v="25"/>
  </r>
  <r>
    <n v="1643"/>
    <x v="3351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x v="3352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6"/>
    <x v="25"/>
  </r>
  <r>
    <n v="3616"/>
    <x v="3353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6"/>
    <x v="25"/>
  </r>
  <r>
    <n v="1523"/>
    <x v="3354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345"/>
    <x v="3355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4"/>
    <x v="34"/>
  </r>
  <r>
    <n v="2492"/>
    <x v="3356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14"/>
  </r>
  <r>
    <n v="2926"/>
    <x v="3357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6"/>
    <x v="9"/>
  </r>
  <r>
    <n v="3227"/>
    <x v="3358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6"/>
    <x v="25"/>
  </r>
  <r>
    <n v="340"/>
    <x v="3359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x v="3360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6"/>
    <x v="25"/>
  </r>
  <r>
    <n v="2017"/>
    <x v="3361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x v="3362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x v="3363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x v="3364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4"/>
    <x v="40"/>
  </r>
  <r>
    <n v="2022"/>
    <x v="3365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x v="3366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x v="3367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x v="3368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x v="3369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x v="3370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x v="3371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4"/>
    <x v="34"/>
  </r>
  <r>
    <n v="1635"/>
    <x v="3372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x v="3373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x v="3374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x v="3375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x v="3376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4"/>
    <x v="34"/>
  </r>
  <r>
    <n v="251"/>
    <x v="3377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x v="3378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6"/>
    <x v="25"/>
  </r>
  <r>
    <n v="1200"/>
    <x v="3379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657"/>
    <x v="3380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x v="3381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6"/>
    <x v="25"/>
  </r>
  <r>
    <n v="3323"/>
    <x v="3382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6"/>
    <x v="25"/>
  </r>
  <r>
    <n v="3594"/>
    <x v="3383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6"/>
    <x v="25"/>
  </r>
  <r>
    <n v="2442"/>
    <x v="3384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5"/>
    <x v="28"/>
  </r>
  <r>
    <n v="2230"/>
    <x v="3385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7"/>
    <x v="38"/>
  </r>
  <r>
    <n v="1361"/>
    <x v="3386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4"/>
    <x v="34"/>
  </r>
  <r>
    <n v="9"/>
    <x v="3387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x v="3388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4"/>
    <x v="34"/>
  </r>
  <r>
    <n v="2807"/>
    <x v="3389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6"/>
    <x v="25"/>
  </r>
  <r>
    <n v="3692"/>
    <x v="3390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6"/>
    <x v="25"/>
  </r>
  <r>
    <n v="2176"/>
    <x v="3391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x v="3392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x v="3393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x v="3394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x v="3395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x v="3396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x v="3397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6"/>
    <x v="25"/>
  </r>
  <r>
    <n v="3533"/>
    <x v="3398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6"/>
    <x v="25"/>
  </r>
  <r>
    <n v="3212"/>
    <x v="3399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6"/>
    <x v="25"/>
  </r>
  <r>
    <n v="3355"/>
    <x v="3400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6"/>
    <x v="25"/>
  </r>
  <r>
    <n v="1366"/>
    <x v="3401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x v="3402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6"/>
    <x v="25"/>
  </r>
  <r>
    <n v="3036"/>
    <x v="3403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6"/>
    <x v="8"/>
  </r>
  <r>
    <n v="648"/>
    <x v="3404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x v="3405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x v="3406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x v="3407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x v="3408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x v="3409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x v="3410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x v="3411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14"/>
  </r>
  <r>
    <n v="3725"/>
    <x v="3412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6"/>
    <x v="25"/>
  </r>
  <r>
    <n v="3466"/>
    <x v="3413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6"/>
    <x v="25"/>
  </r>
  <r>
    <n v="3162"/>
    <x v="3414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6"/>
    <x v="25"/>
  </r>
  <r>
    <n v="68"/>
    <x v="3415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x v="3416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x v="3417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6"/>
    <x v="8"/>
  </r>
  <r>
    <n v="3592"/>
    <x v="3418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6"/>
    <x v="25"/>
  </r>
  <r>
    <n v="814"/>
    <x v="3419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x v="3420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6"/>
    <x v="25"/>
  </r>
  <r>
    <n v="351"/>
    <x v="3421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x v="3422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14"/>
  </r>
  <r>
    <n v="3490"/>
    <x v="3423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6"/>
    <x v="25"/>
  </r>
  <r>
    <n v="3589"/>
    <x v="3424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6"/>
    <x v="25"/>
  </r>
  <r>
    <n v="2495"/>
    <x v="3425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14"/>
  </r>
  <r>
    <n v="2813"/>
    <x v="3426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6"/>
    <x v="25"/>
  </r>
  <r>
    <n v="2629"/>
    <x v="3427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3"/>
  </r>
  <r>
    <n v="102"/>
    <x v="3428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x v="3429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6"/>
    <x v="25"/>
  </r>
  <r>
    <n v="3136"/>
    <x v="3430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6"/>
    <x v="25"/>
  </r>
  <r>
    <n v="3252"/>
    <x v="3431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6"/>
    <x v="25"/>
  </r>
  <r>
    <n v="3479"/>
    <x v="3432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6"/>
    <x v="25"/>
  </r>
  <r>
    <n v="2803"/>
    <x v="3433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6"/>
    <x v="25"/>
  </r>
  <r>
    <n v="3691"/>
    <x v="3434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6"/>
    <x v="25"/>
  </r>
  <r>
    <n v="753"/>
    <x v="3435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4"/>
    <x v="34"/>
  </r>
  <r>
    <n v="2471"/>
    <x v="3436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14"/>
  </r>
  <r>
    <n v="2936"/>
    <x v="3437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6"/>
    <x v="9"/>
  </r>
  <r>
    <n v="3042"/>
    <x v="3438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6"/>
    <x v="8"/>
  </r>
  <r>
    <n v="3268"/>
    <x v="3439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6"/>
    <x v="25"/>
  </r>
  <r>
    <n v="3531"/>
    <x v="3440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6"/>
    <x v="25"/>
  </r>
  <r>
    <n v="51"/>
    <x v="3441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x v="3442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7"/>
    <x v="38"/>
  </r>
  <r>
    <n v="3256"/>
    <x v="3443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6"/>
    <x v="25"/>
  </r>
  <r>
    <n v="1673"/>
    <x v="3444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x v="3445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x v="3446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x v="3447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6"/>
    <x v="25"/>
  </r>
  <r>
    <n v="2069"/>
    <x v="3448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x v="3449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6"/>
    <x v="25"/>
  </r>
  <r>
    <n v="2493"/>
    <x v="3450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14"/>
  </r>
  <r>
    <n v="3676"/>
    <x v="3451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6"/>
    <x v="25"/>
  </r>
  <r>
    <n v="3783"/>
    <x v="3452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6"/>
    <x v="9"/>
  </r>
  <r>
    <n v="2981"/>
    <x v="3453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s v="theater/spaces"/>
    <n v="1.28925"/>
    <n v="53.164948453608247"/>
    <x v="6"/>
    <x v="8"/>
  </r>
  <r>
    <n v="55"/>
    <x v="3454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x v="3455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6"/>
    <x v="9"/>
  </r>
  <r>
    <n v="1212"/>
    <x v="3456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8"/>
    <x v="20"/>
  </r>
  <r>
    <n v="3693"/>
    <x v="3457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6"/>
    <x v="25"/>
  </r>
  <r>
    <n v="2978"/>
    <x v="3458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6"/>
    <x v="25"/>
  </r>
  <r>
    <n v="2104"/>
    <x v="3459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14"/>
  </r>
  <r>
    <n v="3755"/>
    <x v="3460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6"/>
    <x v="9"/>
  </r>
  <r>
    <n v="1748"/>
    <x v="3461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8"/>
    <x v="20"/>
  </r>
  <r>
    <n v="2817"/>
    <x v="3462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6"/>
    <x v="25"/>
  </r>
  <r>
    <n v="3271"/>
    <x v="3463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6"/>
    <x v="25"/>
  </r>
  <r>
    <n v="3345"/>
    <x v="3464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6"/>
    <x v="25"/>
  </r>
  <r>
    <n v="3413"/>
    <x v="3465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6"/>
    <x v="25"/>
  </r>
  <r>
    <n v="3429"/>
    <x v="3466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6"/>
    <x v="25"/>
  </r>
  <r>
    <n v="3577"/>
    <x v="3467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6"/>
    <x v="25"/>
  </r>
  <r>
    <n v="3600"/>
    <x v="3468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6"/>
    <x v="25"/>
  </r>
  <r>
    <n v="1034"/>
    <x v="3469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x v="3470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4"/>
    <x v="34"/>
  </r>
  <r>
    <n v="1303"/>
    <x v="3471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6"/>
    <x v="25"/>
  </r>
  <r>
    <n v="3606"/>
    <x v="3472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6"/>
    <x v="25"/>
  </r>
  <r>
    <n v="305"/>
    <x v="3473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x v="3474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x v="3475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6"/>
    <x v="25"/>
  </r>
  <r>
    <n v="851"/>
    <x v="3476"/>
    <s v="Salut, nous c'est M.F.Crew, on a besoin de vous pour produire notre premier album &quot;First Ride&quot; ! :)"/>
    <n v="2000"/>
    <n v="2609"/>
    <x v="3"/>
    <x v="4"/>
    <s v="EUR"/>
    <n v="1469994300"/>
    <n v="1464815253"/>
    <b v="0"/>
    <n v="70"/>
    <b v="1"/>
    <s v="music/metal"/>
    <n v="1.3045"/>
    <n v="37.271428571428572"/>
    <x v="3"/>
    <x v="33"/>
  </r>
  <r>
    <n v="34"/>
    <x v="3477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x v="3478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6"/>
    <x v="25"/>
  </r>
  <r>
    <n v="374"/>
    <x v="3479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x v="3480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4"/>
    <x v="34"/>
  </r>
  <r>
    <n v="110"/>
    <x v="3481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x v="3482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6"/>
    <x v="9"/>
  </r>
  <r>
    <n v="39"/>
    <x v="3483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x v="3484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x v="3485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6"/>
    <x v="25"/>
  </r>
  <r>
    <n v="2622"/>
    <x v="3486"/>
    <s v="University team from Pisa in collaboration with ESA, creating an innovative heat transfer device that will be tested into space."/>
    <n v="1500"/>
    <n v="1967.76"/>
    <x v="3"/>
    <x v="5"/>
    <s v="EUR"/>
    <n v="1483120216"/>
    <n v="1479232216"/>
    <b v="0"/>
    <n v="74"/>
    <b v="1"/>
    <s v="technology/space exploration"/>
    <n v="1.3118399999999999"/>
    <n v="26.591351351351353"/>
    <x v="1"/>
    <x v="23"/>
  </r>
  <r>
    <n v="3232"/>
    <x v="3487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6"/>
    <x v="25"/>
  </r>
  <r>
    <n v="2078"/>
    <x v="3488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s v="technology/hardware"/>
    <n v="1.3120499999999999"/>
    <n v="546.6875"/>
    <x v="1"/>
    <x v="39"/>
  </r>
  <r>
    <n v="3266"/>
    <x v="2074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6"/>
    <x v="25"/>
  </r>
  <r>
    <n v="2712"/>
    <x v="3489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6"/>
    <x v="8"/>
  </r>
  <r>
    <n v="95"/>
    <x v="3490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x v="3491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6"/>
    <x v="8"/>
  </r>
  <r>
    <n v="267"/>
    <x v="3492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x v="3493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x v="3494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8"/>
    <x v="20"/>
  </r>
  <r>
    <n v="1859"/>
    <x v="3495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x v="3496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x v="3497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x v="3498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6"/>
    <x v="25"/>
  </r>
  <r>
    <n v="722"/>
    <x v="3499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4"/>
    <x v="34"/>
  </r>
  <r>
    <n v="730"/>
    <x v="3500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4"/>
    <x v="34"/>
  </r>
  <r>
    <n v="2163"/>
    <x v="3501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x v="3502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x v="3503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14"/>
  </r>
  <r>
    <n v="1535"/>
    <x v="3504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3751"/>
    <x v="3505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6"/>
    <x v="9"/>
  </r>
  <r>
    <n v="3045"/>
    <x v="3506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6"/>
    <x v="8"/>
  </r>
  <r>
    <n v="2204"/>
    <x v="3507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x v="3508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7"/>
    <x v="38"/>
  </r>
  <r>
    <n v="2800"/>
    <x v="3509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6"/>
    <x v="25"/>
  </r>
  <r>
    <n v="3289"/>
    <x v="3510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6"/>
    <x v="25"/>
  </r>
  <r>
    <n v="295"/>
    <x v="3511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x v="3512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x v="3513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6"/>
    <x v="25"/>
  </r>
  <r>
    <n v="25"/>
    <x v="3514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x v="3515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x v="3516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14"/>
  </r>
  <r>
    <n v="2937"/>
    <x v="3517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6"/>
    <x v="9"/>
  </r>
  <r>
    <n v="2479"/>
    <x v="3518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14"/>
  </r>
  <r>
    <n v="1860"/>
    <x v="3519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x v="3520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6"/>
    <x v="25"/>
  </r>
  <r>
    <n v="3159"/>
    <x v="3521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6"/>
    <x v="25"/>
  </r>
  <r>
    <n v="2026"/>
    <x v="3522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x v="3523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5"/>
    <x v="28"/>
  </r>
  <r>
    <n v="1353"/>
    <x v="3524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4"/>
    <x v="34"/>
  </r>
  <r>
    <n v="2301"/>
    <x v="3525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14"/>
  </r>
  <r>
    <n v="2489"/>
    <x v="3526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14"/>
  </r>
  <r>
    <n v="820"/>
    <x v="3527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x v="3528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x v="3529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x v="3530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7"/>
    <x v="38"/>
  </r>
  <r>
    <n v="2118"/>
    <x v="3531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14"/>
  </r>
  <r>
    <n v="3439"/>
    <x v="3532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6"/>
    <x v="25"/>
  </r>
  <r>
    <n v="1388"/>
    <x v="3533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x v="3534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821"/>
    <x v="3535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x v="3536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8"/>
    <x v="20"/>
  </r>
  <r>
    <n v="1195"/>
    <x v="3537"/>
    <s v="CALAMITA/Ã€ is a tool for investigating the contemporary Vajont and the topic of catastrophes in general._x000a_Â«CHE IDDIO CE LA MANDI BUONAÂ»"/>
    <n v="10000"/>
    <n v="13500"/>
    <x v="3"/>
    <x v="5"/>
    <s v="EUR"/>
    <n v="1450602000"/>
    <n v="1445415653"/>
    <b v="0"/>
    <n v="170"/>
    <b v="1"/>
    <s v="photography/photobooks"/>
    <n v="1.35"/>
    <n v="79.411764705882348"/>
    <x v="8"/>
    <x v="20"/>
  </r>
  <r>
    <n v="1300"/>
    <x v="3538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6"/>
    <x v="25"/>
  </r>
  <r>
    <n v="1884"/>
    <x v="3539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14"/>
  </r>
  <r>
    <n v="2472"/>
    <x v="3540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14"/>
  </r>
  <r>
    <n v="1539"/>
    <x v="3541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8"/>
    <x v="20"/>
  </r>
  <r>
    <n v="2102"/>
    <x v="3542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14"/>
  </r>
  <r>
    <n v="2820"/>
    <x v="3543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6"/>
    <x v="25"/>
  </r>
  <r>
    <n v="3611"/>
    <x v="3544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6"/>
    <x v="25"/>
  </r>
  <r>
    <n v="1352"/>
    <x v="3545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4"/>
    <x v="34"/>
  </r>
  <r>
    <n v="3300"/>
    <x v="3546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6"/>
    <x v="25"/>
  </r>
  <r>
    <n v="2039"/>
    <x v="3547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x v="3548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6"/>
    <x v="25"/>
  </r>
  <r>
    <n v="327"/>
    <x v="3549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x v="3550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14"/>
  </r>
  <r>
    <n v="1387"/>
    <x v="3551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x v="3552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14"/>
  </r>
  <r>
    <n v="409"/>
    <x v="3553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x v="3554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14"/>
  </r>
  <r>
    <n v="0"/>
    <x v="3555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x v="3556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3"/>
  </r>
  <r>
    <n v="817"/>
    <x v="3557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x v="3558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4"/>
    <x v="40"/>
  </r>
  <r>
    <n v="2238"/>
    <x v="3559"/>
    <s v="28mm Fantasy Miniature Range in leadfree white metal: Orcs, wolves and more."/>
    <n v="4000"/>
    <n v="5496"/>
    <x v="3"/>
    <x v="9"/>
    <s v="EUR"/>
    <n v="1489157716"/>
    <n v="1486565716"/>
    <b v="0"/>
    <n v="79"/>
    <b v="1"/>
    <s v="games/tabletop games"/>
    <n v="1.3740000000000001"/>
    <n v="69.569620253164558"/>
    <x v="7"/>
    <x v="38"/>
  </r>
  <r>
    <n v="1675"/>
    <x v="3560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x v="3561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x v="3562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6"/>
    <x v="25"/>
  </r>
  <r>
    <n v="1252"/>
    <x v="3563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x v="3564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x v="3565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6"/>
    <x v="25"/>
  </r>
  <r>
    <n v="3340"/>
    <x v="3566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6"/>
    <x v="25"/>
  </r>
  <r>
    <n v="3669"/>
    <x v="3567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6"/>
    <x v="25"/>
  </r>
  <r>
    <n v="3482"/>
    <x v="3568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6"/>
    <x v="25"/>
  </r>
  <r>
    <n v="1942"/>
    <x v="3569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x v="3570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6"/>
    <x v="25"/>
  </r>
  <r>
    <n v="3334"/>
    <x v="3571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6"/>
    <x v="25"/>
  </r>
  <r>
    <n v="2165"/>
    <x v="3572"/>
    <s v="Vous aimez le rock fort ? Aidez les Beat Cheese Ã  produire leur premier album ! Do you like cheese? Help us produce our first album!"/>
    <n v="2500"/>
    <n v="3466"/>
    <x v="3"/>
    <x v="4"/>
    <s v="EUR"/>
    <n v="1460127635"/>
    <n v="1457539235"/>
    <b v="0"/>
    <n v="117"/>
    <b v="1"/>
    <s v="music/rock"/>
    <n v="1.3864000000000001"/>
    <n v="29.623931623931625"/>
    <x v="3"/>
    <x v="32"/>
  </r>
  <r>
    <n v="2178"/>
    <x v="3573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x v="3574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4"/>
    <x v="40"/>
  </r>
  <r>
    <n v="1522"/>
    <x v="3575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3461"/>
    <x v="3576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6"/>
    <x v="25"/>
  </r>
  <r>
    <n v="3684"/>
    <x v="3577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6"/>
    <x v="25"/>
  </r>
  <r>
    <n v="256"/>
    <x v="3578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x v="3579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6"/>
    <x v="25"/>
  </r>
  <r>
    <n v="1669"/>
    <x v="3580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x v="3581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x v="3582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6"/>
    <x v="25"/>
  </r>
  <r>
    <n v="3675"/>
    <x v="3583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6"/>
    <x v="25"/>
  </r>
  <r>
    <n v="2723"/>
    <x v="3584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x v="3585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6"/>
    <x v="25"/>
  </r>
  <r>
    <n v="3457"/>
    <x v="3586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6"/>
    <x v="25"/>
  </r>
  <r>
    <n v="115"/>
    <x v="3587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x v="3588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x v="3589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7"/>
    <x v="38"/>
  </r>
  <r>
    <n v="3710"/>
    <x v="3590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6"/>
    <x v="25"/>
  </r>
  <r>
    <n v="1296"/>
    <x v="3591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6"/>
    <x v="25"/>
  </r>
  <r>
    <n v="2610"/>
    <x v="3592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3"/>
  </r>
  <r>
    <n v="653"/>
    <x v="3593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x v="3594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x v="3595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x v="3596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6"/>
    <x v="25"/>
  </r>
  <r>
    <n v="402"/>
    <x v="3597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x v="3598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x v="3599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x v="3600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6"/>
    <x v="25"/>
  </r>
  <r>
    <n v="1"/>
    <x v="3601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x v="3602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6"/>
    <x v="25"/>
  </r>
  <r>
    <n v="786"/>
    <x v="3603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x v="3604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x v="3605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x v="3606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6"/>
    <x v="9"/>
  </r>
  <r>
    <n v="3026"/>
    <x v="3607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6"/>
    <x v="8"/>
  </r>
  <r>
    <n v="3820"/>
    <x v="3608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6"/>
    <x v="25"/>
  </r>
  <r>
    <n v="2059"/>
    <x v="3609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x v="3610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3"/>
  </r>
  <r>
    <n v="720"/>
    <x v="3611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4"/>
    <x v="34"/>
  </r>
  <r>
    <n v="3558"/>
    <x v="3612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6"/>
    <x v="25"/>
  </r>
  <r>
    <n v="858"/>
    <x v="3613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x v="3614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6"/>
    <x v="25"/>
  </r>
  <r>
    <n v="640"/>
    <x v="3615"/>
    <s v="Mountain, fat and race bikes made from high grade aero carbon fibers by tow placement and tow folding technology (no fibres cutting)."/>
    <n v="70"/>
    <n v="101"/>
    <x v="3"/>
    <x v="4"/>
    <s v="EUR"/>
    <n v="1480028400"/>
    <n v="1478685915"/>
    <b v="0"/>
    <n v="2"/>
    <b v="1"/>
    <s v="technology/wearables"/>
    <n v="1.4428571428571428"/>
    <n v="50.5"/>
    <x v="1"/>
    <x v="4"/>
  </r>
  <r>
    <n v="2331"/>
    <x v="3616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5"/>
    <x v="28"/>
  </r>
  <r>
    <n v="790"/>
    <x v="3617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x v="3618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6"/>
    <x v="25"/>
  </r>
  <r>
    <n v="1898"/>
    <x v="3619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14"/>
  </r>
  <r>
    <n v="2725"/>
    <x v="3620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x v="3621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14"/>
  </r>
  <r>
    <n v="1607"/>
    <x v="3622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x v="3623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8"/>
    <x v="20"/>
  </r>
  <r>
    <n v="19"/>
    <x v="3624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x v="3625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x v="3626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x v="3627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x v="3628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x v="3629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91"/>
    <x v="3630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6"/>
    <x v="25"/>
  </r>
  <r>
    <n v="1617"/>
    <x v="3631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x v="3632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3"/>
  </r>
  <r>
    <n v="3771"/>
    <x v="3633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6"/>
    <x v="9"/>
  </r>
  <r>
    <n v="2294"/>
    <x v="3634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x v="3635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14"/>
  </r>
  <r>
    <n v="3328"/>
    <x v="3636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6"/>
    <x v="25"/>
  </r>
  <r>
    <n v="2258"/>
    <x v="3637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7"/>
    <x v="38"/>
  </r>
  <r>
    <n v="3033"/>
    <x v="3638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6"/>
    <x v="8"/>
  </r>
  <r>
    <n v="2983"/>
    <x v="3639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6"/>
    <x v="8"/>
  </r>
  <r>
    <n v="2166"/>
    <x v="3640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x v="3641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x v="3642"/>
    <s v="A new strategic board game designed to flip out your opponent."/>
    <n v="9000"/>
    <n v="13228"/>
    <x v="3"/>
    <x v="12"/>
    <s v="EUR"/>
    <n v="1444903198"/>
    <n v="1442311198"/>
    <b v="1"/>
    <n v="251"/>
    <b v="1"/>
    <s v="games/tabletop games"/>
    <n v="1.4697777777777778"/>
    <n v="52.701195219123505"/>
    <x v="7"/>
    <x v="38"/>
  </r>
  <r>
    <n v="269"/>
    <x v="3643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x v="3644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4"/>
    <x v="34"/>
  </r>
  <r>
    <n v="276"/>
    <x v="3645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x v="3646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4"/>
    <x v="40"/>
  </r>
  <r>
    <n v="2117"/>
    <x v="3647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14"/>
  </r>
  <r>
    <n v="2738"/>
    <x v="3648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x v="3649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4"/>
    <x v="34"/>
  </r>
  <r>
    <n v="2063"/>
    <x v="3650"/>
    <s v="Build a professional grade Linux CNC control with Beaglebone black and our CNC cape."/>
    <n v="4000"/>
    <n v="5922"/>
    <x v="3"/>
    <x v="9"/>
    <s v="EUR"/>
    <n v="1463333701"/>
    <n v="1460482501"/>
    <b v="0"/>
    <n v="49"/>
    <b v="1"/>
    <s v="technology/hardware"/>
    <n v="1.4804999999999999"/>
    <n v="120.85714285714286"/>
    <x v="1"/>
    <x v="39"/>
  </r>
  <r>
    <n v="1746"/>
    <x v="3651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783"/>
    <x v="3652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x v="3653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x v="3654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x v="3655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6"/>
    <x v="25"/>
  </r>
  <r>
    <n v="3047"/>
    <x v="3656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6"/>
    <x v="8"/>
  </r>
  <r>
    <n v="2296"/>
    <x v="3657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x v="3658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x v="3659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6"/>
    <x v="25"/>
  </r>
  <r>
    <n v="3470"/>
    <x v="3660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6"/>
    <x v="25"/>
  </r>
  <r>
    <n v="1513"/>
    <x v="3661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8"/>
    <x v="20"/>
  </r>
  <r>
    <n v="278"/>
    <x v="3662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x v="3663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6"/>
    <x v="9"/>
  </r>
  <r>
    <n v="2209"/>
    <x v="3664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x v="3665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x v="3666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x v="3667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x v="3668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6"/>
    <x v="25"/>
  </r>
  <r>
    <n v="800"/>
    <x v="3669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x v="3670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x v="3671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x v="3672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6"/>
    <x v="25"/>
  </r>
  <r>
    <n v="2181"/>
    <x v="3673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7"/>
    <x v="38"/>
  </r>
  <r>
    <n v="3452"/>
    <x v="3674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6"/>
    <x v="25"/>
  </r>
  <r>
    <n v="2235"/>
    <x v="3675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7"/>
    <x v="38"/>
  </r>
  <r>
    <n v="3609"/>
    <x v="3676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6"/>
    <x v="25"/>
  </r>
  <r>
    <n v="76"/>
    <x v="3677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x v="3678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6"/>
    <x v="25"/>
  </r>
  <r>
    <n v="3349"/>
    <x v="3679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6"/>
    <x v="25"/>
  </r>
  <r>
    <n v="2056"/>
    <x v="3680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x v="3681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6"/>
    <x v="25"/>
  </r>
  <r>
    <n v="2279"/>
    <x v="3682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7"/>
    <x v="38"/>
  </r>
  <r>
    <n v="2710"/>
    <x v="3683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6"/>
    <x v="8"/>
  </r>
  <r>
    <n v="1855"/>
    <x v="3684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x v="3685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7"/>
    <x v="38"/>
  </r>
  <r>
    <n v="3272"/>
    <x v="3686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6"/>
    <x v="25"/>
  </r>
  <r>
    <n v="111"/>
    <x v="3687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x v="3688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5"/>
    <x v="28"/>
  </r>
  <r>
    <n v="62"/>
    <x v="3689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x v="3690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x v="3691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x v="3692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8"/>
    <x v="20"/>
  </r>
  <r>
    <n v="3696"/>
    <x v="3693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6"/>
    <x v="25"/>
  </r>
  <r>
    <n v="850"/>
    <x v="3694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x v="3695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x v="3696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6"/>
    <x v="25"/>
  </r>
  <r>
    <n v="1208"/>
    <x v="3697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625"/>
    <x v="3698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x v="3699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4"/>
    <x v="34"/>
  </r>
  <r>
    <n v="2553"/>
    <x v="3700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x v="3701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x v="3702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6"/>
    <x v="25"/>
  </r>
  <r>
    <n v="1631"/>
    <x v="3703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x v="3704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x v="3705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x v="3706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6"/>
    <x v="25"/>
  </r>
  <r>
    <n v="2215"/>
    <x v="3707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x v="3708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x v="3709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x v="3710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x v="3711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6"/>
    <x v="8"/>
  </r>
  <r>
    <n v="2314"/>
    <x v="3712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14"/>
  </r>
  <r>
    <n v="1515"/>
    <x v="3713"/>
    <s v="Eyes as Big as Plates - The book! Featuring over 50 portraits, field notes and behind the scenes stories from seniors around the world."/>
    <n v="300000"/>
    <n v="471567"/>
    <x v="3"/>
    <x v="15"/>
    <s v="NOK"/>
    <n v="1458104697"/>
    <n v="1455516297"/>
    <b v="1"/>
    <n v="555"/>
    <b v="1"/>
    <s v="photography/photobooks"/>
    <n v="1.57189"/>
    <n v="849.67027027027029"/>
    <x v="8"/>
    <x v="20"/>
  </r>
  <r>
    <n v="279"/>
    <x v="3714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x v="3715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7"/>
    <x v="38"/>
  </r>
  <r>
    <n v="2630"/>
    <x v="3716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3"/>
  </r>
  <r>
    <n v="3010"/>
    <x v="3717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6"/>
    <x v="8"/>
  </r>
  <r>
    <n v="3491"/>
    <x v="3718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6"/>
    <x v="25"/>
  </r>
  <r>
    <n v="739"/>
    <x v="3719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4"/>
    <x v="34"/>
  </r>
  <r>
    <n v="1219"/>
    <x v="3720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2666"/>
    <x v="3721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x v="3722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6"/>
    <x v="25"/>
  </r>
  <r>
    <n v="3483"/>
    <x v="3723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6"/>
    <x v="25"/>
  </r>
  <r>
    <n v="13"/>
    <x v="3724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x v="3725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x v="3726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4"/>
    <x v="34"/>
  </r>
  <r>
    <n v="3835"/>
    <x v="3727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6"/>
    <x v="25"/>
  </r>
  <r>
    <n v="3166"/>
    <x v="3728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6"/>
    <x v="25"/>
  </r>
  <r>
    <n v="1188"/>
    <x v="3729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8"/>
    <x v="20"/>
  </r>
  <r>
    <n v="1666"/>
    <x v="3730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x v="3731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6"/>
    <x v="25"/>
  </r>
  <r>
    <n v="2179"/>
    <x v="3732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x v="3733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x v="3734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275"/>
    <x v="3735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x v="3736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6"/>
    <x v="25"/>
  </r>
  <r>
    <n v="2969"/>
    <x v="3737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6"/>
    <x v="25"/>
  </r>
  <r>
    <n v="2222"/>
    <x v="3738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7"/>
    <x v="38"/>
  </r>
  <r>
    <n v="3165"/>
    <x v="3739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6"/>
    <x v="25"/>
  </r>
  <r>
    <n v="1464"/>
    <x v="3740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4"/>
    <x v="40"/>
  </r>
  <r>
    <n v="2639"/>
    <x v="3741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3"/>
  </r>
  <r>
    <n v="3265"/>
    <x v="3742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s v="theater/plays"/>
    <n v="1.64"/>
    <n v="70.285714285714292"/>
    <x v="6"/>
    <x v="25"/>
  </r>
  <r>
    <n v="12"/>
    <x v="3743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x v="3744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888"/>
    <x v="3745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14"/>
  </r>
  <r>
    <n v="2637"/>
    <x v="3746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3"/>
  </r>
  <r>
    <n v="1501"/>
    <x v="3747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8"/>
    <x v="20"/>
  </r>
  <r>
    <n v="3048"/>
    <x v="3748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6"/>
    <x v="8"/>
  </r>
  <r>
    <n v="1264"/>
    <x v="3749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x v="3750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x v="3751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x v="3752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x v="3753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x v="3754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x v="3755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5"/>
    <x v="28"/>
  </r>
  <r>
    <n v="3028"/>
    <x v="3756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6"/>
    <x v="8"/>
  </r>
  <r>
    <n v="2058"/>
    <x v="3757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x v="3758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7"/>
    <x v="38"/>
  </r>
  <r>
    <n v="3521"/>
    <x v="3759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6"/>
    <x v="25"/>
  </r>
  <r>
    <n v="2615"/>
    <x v="376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3"/>
  </r>
  <r>
    <n v="1640"/>
    <x v="3761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x v="3762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6"/>
    <x v="25"/>
  </r>
  <r>
    <n v="346"/>
    <x v="3763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x v="3764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x v="3765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.7044444444444444"/>
    <n v="84.285714285714292"/>
    <x v="6"/>
    <x v="25"/>
  </r>
  <r>
    <n v="3449"/>
    <x v="3766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6"/>
    <x v="25"/>
  </r>
  <r>
    <n v="2302"/>
    <x v="3767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14"/>
  </r>
  <r>
    <n v="3603"/>
    <x v="3768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6"/>
    <x v="25"/>
  </r>
  <r>
    <n v="2668"/>
    <x v="3769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x v="3770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14"/>
  </r>
  <r>
    <n v="2229"/>
    <x v="3771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7"/>
    <x v="38"/>
  </r>
  <r>
    <n v="1375"/>
    <x v="3772"/>
    <s v="Pampa Folks, l'album aux couleurs de dÃ©serts. Le quatuor, crÃ©Ã© en 2015  livre une Ã©nergie brute et prÃ©pare son premier album"/>
    <n v="4000"/>
    <n v="6853"/>
    <x v="3"/>
    <x v="4"/>
    <s v="EUR"/>
    <n v="1484444119"/>
    <n v="1481852119"/>
    <b v="0"/>
    <n v="109"/>
    <b v="1"/>
    <s v="music/rock"/>
    <n v="1.7132499999999999"/>
    <n v="62.871559633027523"/>
    <x v="3"/>
    <x v="32"/>
  </r>
  <r>
    <n v="2477"/>
    <x v="3773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14"/>
  </r>
  <r>
    <n v="2976"/>
    <x v="3774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6"/>
    <x v="25"/>
  </r>
  <r>
    <n v="3343"/>
    <x v="3775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6"/>
    <x v="25"/>
  </r>
  <r>
    <n v="3178"/>
    <x v="3776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6"/>
    <x v="25"/>
  </r>
  <r>
    <n v="2612"/>
    <x v="3777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3"/>
  </r>
  <r>
    <n v="2996"/>
    <x v="3778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6"/>
    <x v="8"/>
  </r>
  <r>
    <n v="1218"/>
    <x v="3779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933"/>
    <x v="3780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14"/>
  </r>
  <r>
    <n v="1881"/>
    <x v="3781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14"/>
  </r>
  <r>
    <n v="2291"/>
    <x v="3782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x v="3783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5"/>
    <x v="28"/>
  </r>
  <r>
    <n v="1360"/>
    <x v="3784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4"/>
    <x v="34"/>
  </r>
  <r>
    <n v="64"/>
    <x v="3785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x v="3786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x v="3787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653"/>
    <x v="3788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x v="3789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6"/>
    <x v="25"/>
  </r>
  <r>
    <n v="2973"/>
    <x v="3790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6"/>
    <x v="25"/>
  </r>
  <r>
    <n v="1679"/>
    <x v="3791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x v="3792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6"/>
    <x v="25"/>
  </r>
  <r>
    <n v="3591"/>
    <x v="3793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6"/>
    <x v="25"/>
  </r>
  <r>
    <n v="3306"/>
    <x v="3794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6"/>
    <x v="25"/>
  </r>
  <r>
    <n v="2313"/>
    <x v="3795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14"/>
  </r>
  <r>
    <n v="1531"/>
    <x v="3796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287"/>
    <x v="3797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x v="3798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6"/>
    <x v="8"/>
  </r>
  <r>
    <n v="272"/>
    <x v="3799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x v="3800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x v="3801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x v="3802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4"/>
    <x v="34"/>
  </r>
  <r>
    <n v="823"/>
    <x v="3773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x v="3803"/>
    <s v="A Photobook about one of the most fascinating places on earth -     the sacred Mount Kailash in Tibet."/>
    <n v="12000"/>
    <n v="21588"/>
    <x v="3"/>
    <x v="9"/>
    <s v="EUR"/>
    <n v="1470506400"/>
    <n v="1467358427"/>
    <b v="1"/>
    <n v="224"/>
    <b v="1"/>
    <s v="photography/photobooks"/>
    <n v="1.7989999999999999"/>
    <n v="96.375"/>
    <x v="8"/>
    <x v="20"/>
  </r>
  <r>
    <n v="3007"/>
    <x v="3804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6"/>
    <x v="8"/>
  </r>
  <r>
    <n v="3508"/>
    <x v="3805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6"/>
    <x v="25"/>
  </r>
  <r>
    <n v="2264"/>
    <x v="3806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7"/>
    <x v="38"/>
  </r>
  <r>
    <n v="2465"/>
    <x v="3807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14"/>
  </r>
  <r>
    <n v="3537"/>
    <x v="3808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6"/>
    <x v="25"/>
  </r>
  <r>
    <n v="785"/>
    <x v="3809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x v="3810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x v="3811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5"/>
    <x v="28"/>
  </r>
  <r>
    <n v="389"/>
    <x v="3812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x v="3813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x v="3814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5"/>
    <x v="28"/>
  </r>
  <r>
    <n v="1356"/>
    <x v="3815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4"/>
    <x v="34"/>
  </r>
  <r>
    <n v="37"/>
    <x v="3816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x v="3817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6"/>
    <x v="25"/>
  </r>
  <r>
    <n v="3605"/>
    <x v="3818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6"/>
    <x v="25"/>
  </r>
  <r>
    <n v="252"/>
    <x v="3819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x v="3820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7"/>
    <x v="38"/>
  </r>
  <r>
    <n v="2281"/>
    <x v="3821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x v="3822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x v="3823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6"/>
    <x v="25"/>
  </r>
  <r>
    <n v="3707"/>
    <x v="3824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6"/>
    <x v="25"/>
  </r>
  <r>
    <n v="2835"/>
    <x v="3825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6"/>
    <x v="25"/>
  </r>
  <r>
    <n v="1937"/>
    <x v="3826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14"/>
  </r>
  <r>
    <n v="2636"/>
    <x v="3827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3"/>
  </r>
  <r>
    <n v="2619"/>
    <x v="3828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3"/>
  </r>
  <r>
    <n v="3155"/>
    <x v="3829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6"/>
    <x v="25"/>
  </r>
  <r>
    <n v="1475"/>
    <x v="3830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4"/>
    <x v="40"/>
  </r>
  <r>
    <n v="1374"/>
    <x v="3831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x v="3832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6"/>
    <x v="25"/>
  </r>
  <r>
    <n v="3046"/>
    <x v="3833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6"/>
    <x v="8"/>
  </r>
  <r>
    <n v="258"/>
    <x v="3834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x v="3835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x v="3836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6"/>
    <x v="25"/>
  </r>
  <r>
    <n v="2020"/>
    <x v="3837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x v="3838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x v="3839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x v="3840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x v="3841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14"/>
  </r>
  <r>
    <n v="2211"/>
    <x v="3842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x v="3843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x v="3844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x v="3845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x v="3846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x v="3847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x v="3848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8"/>
    <x v="20"/>
  </r>
  <r>
    <n v="2213"/>
    <x v="3849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x v="3850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x v="3851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x v="3852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x v="3853"/>
    <s v="A complete Home Security System in a single device: Flare protects you and your home all by itself. Secure, beautiful and affordable."/>
    <n v="80000"/>
    <n v="160920"/>
    <x v="3"/>
    <x v="9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x v="3854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8"/>
    <x v="20"/>
  </r>
  <r>
    <n v="1674"/>
    <x v="3855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x v="3856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x v="3857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6"/>
    <x v="25"/>
  </r>
  <r>
    <n v="3599"/>
    <x v="3858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6"/>
    <x v="25"/>
  </r>
  <r>
    <n v="2057"/>
    <x v="3859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x v="3860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x v="3861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5"/>
    <x v="28"/>
  </r>
  <r>
    <n v="2499"/>
    <x v="3862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14"/>
  </r>
  <r>
    <n v="1378"/>
    <x v="3863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x v="3864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x v="3865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4"/>
    <x v="34"/>
  </r>
  <r>
    <n v="1839"/>
    <x v="3866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x v="3867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020"/>
    <x v="3868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x v="3869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x v="3870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x v="3871"/>
    <s v="Limited edition split zine by photographers AdeY and Kersti K. 100 signed and hand numbered copies!"/>
    <n v="3000"/>
    <n v="6210"/>
    <x v="3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975"/>
    <x v="3872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x v="3873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6"/>
    <x v="25"/>
  </r>
  <r>
    <n v="3314"/>
    <x v="3874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6"/>
    <x v="25"/>
  </r>
  <r>
    <n v="3408"/>
    <x v="3875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6"/>
    <x v="25"/>
  </r>
  <r>
    <n v="2035"/>
    <x v="3876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x v="3877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x v="3878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5"/>
    <x v="28"/>
  </r>
  <r>
    <n v="1383"/>
    <x v="3879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x v="3880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x v="3881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x v="3882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6"/>
    <x v="8"/>
  </r>
  <r>
    <n v="656"/>
    <x v="3883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x v="3884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x v="3885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6"/>
    <x v="25"/>
  </r>
  <r>
    <n v="1507"/>
    <x v="3886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8"/>
    <x v="20"/>
  </r>
  <r>
    <n v="2002"/>
    <x v="3887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x v="3888"/>
    <s v="Wir, die Heavy/Thrash Band &quot;Powerhead&quot; wollen ins Studio und eine Promo CD aufnehmen. Songs haben wir, Geld nicht ;-) ... und los!! :-)"/>
    <n v="250"/>
    <n v="545"/>
    <x v="3"/>
    <x v="9"/>
    <s v="EUR"/>
    <n v="1477422000"/>
    <n v="1472282956"/>
    <b v="0"/>
    <n v="28"/>
    <b v="1"/>
    <s v="music/metal"/>
    <n v="2.1800000000000002"/>
    <n v="19.464285714285715"/>
    <x v="3"/>
    <x v="33"/>
  </r>
  <r>
    <n v="3362"/>
    <x v="3889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6"/>
    <x v="25"/>
  </r>
  <r>
    <n v="2066"/>
    <x v="3890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x v="3891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x v="3892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x v="3893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7"/>
    <x v="38"/>
  </r>
  <r>
    <n v="3366"/>
    <x v="3894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6"/>
    <x v="25"/>
  </r>
  <r>
    <n v="2256"/>
    <x v="3895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7"/>
    <x v="38"/>
  </r>
  <r>
    <n v="3391"/>
    <x v="3896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6"/>
    <x v="25"/>
  </r>
  <r>
    <n v="2608"/>
    <x v="3897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3"/>
  </r>
  <r>
    <n v="3830"/>
    <x v="3898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6"/>
    <x v="25"/>
  </r>
  <r>
    <n v="2115"/>
    <x v="3899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14"/>
  </r>
  <r>
    <n v="1953"/>
    <x v="3900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x v="3901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x v="3902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6"/>
    <x v="25"/>
  </r>
  <r>
    <n v="285"/>
    <x v="3903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x v="3904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x v="3905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6"/>
    <x v="8"/>
  </r>
  <r>
    <n v="831"/>
    <x v="3906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x v="3907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x v="3908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x v="3909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x v="3910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4"/>
    <x v="34"/>
  </r>
  <r>
    <n v="3718"/>
    <x v="3911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6"/>
    <x v="25"/>
  </r>
  <r>
    <n v="262"/>
    <x v="3912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x v="3913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14"/>
  </r>
  <r>
    <n v="1287"/>
    <x v="3914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6"/>
    <x v="25"/>
  </r>
  <r>
    <n v="2815"/>
    <x v="3915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6"/>
    <x v="25"/>
  </r>
  <r>
    <n v="2224"/>
    <x v="3916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7"/>
    <x v="38"/>
  </r>
  <r>
    <n v="2737"/>
    <x v="3917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x v="3918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6"/>
    <x v="8"/>
  </r>
  <r>
    <n v="108"/>
    <x v="3919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x v="3920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x v="3921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x v="3922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x v="3923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3652"/>
    <x v="1598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6"/>
    <x v="25"/>
  </r>
  <r>
    <n v="1376"/>
    <x v="3924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x v="3925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x v="3926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8"/>
    <x v="20"/>
  </r>
  <r>
    <n v="2105"/>
    <x v="3927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14"/>
  </r>
  <r>
    <n v="1210"/>
    <x v="3928"/>
    <s v="En fotobok om livet i det enda andra GÃ¶teborg i vÃ¤rlden"/>
    <n v="20000"/>
    <n v="50863"/>
    <x v="3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2328"/>
    <x v="3929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5"/>
    <x v="28"/>
  </r>
  <r>
    <n v="382"/>
    <x v="3930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x v="3931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x v="3932"/>
    <s v="Clairy combines the power of nature and technology with the beauty of design to eliminate indoor pollution and analyze it."/>
    <n v="89200"/>
    <n v="231543.12"/>
    <x v="3"/>
    <x v="5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x v="3933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198"/>
    <x v="3934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965"/>
    <x v="3935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x v="3936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x v="3937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x v="3938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6"/>
    <x v="8"/>
  </r>
  <r>
    <n v="1630"/>
    <x v="3939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x v="3940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14"/>
  </r>
  <r>
    <n v="843"/>
    <x v="3941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x v="3942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x v="3943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8"/>
    <x v="20"/>
  </r>
  <r>
    <n v="2240"/>
    <x v="3944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7"/>
    <x v="38"/>
  </r>
  <r>
    <n v="2278"/>
    <x v="3945"/>
    <s v="Dice forged from stone one by one entirely by hand for demanding Gamers and Collectors."/>
    <n v="2000"/>
    <n v="5414"/>
    <x v="3"/>
    <x v="5"/>
    <s v="EUR"/>
    <n v="1451861940"/>
    <n v="1448902867"/>
    <b v="0"/>
    <n v="102"/>
    <b v="1"/>
    <s v="games/tabletop games"/>
    <n v="2.7069999999999999"/>
    <n v="53.078431372549019"/>
    <x v="7"/>
    <x v="38"/>
  </r>
  <r>
    <n v="1610"/>
    <x v="3946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x v="3947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s v="games/tabletop games"/>
    <n v="2.722777777777778"/>
    <n v="98.413654618473899"/>
    <x v="7"/>
    <x v="38"/>
  </r>
  <r>
    <n v="1504"/>
    <x v="3948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645"/>
    <x v="3949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x v="3950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8"/>
    <x v="20"/>
  </r>
  <r>
    <n v="2071"/>
    <x v="3951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x v="3952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x v="3953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2271"/>
    <x v="3954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7"/>
    <x v="38"/>
  </r>
  <r>
    <n v="318"/>
    <x v="3955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x v="3956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7"/>
    <x v="38"/>
  </r>
  <r>
    <n v="1968"/>
    <x v="3957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x v="3958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6"/>
    <x v="25"/>
  </r>
  <r>
    <n v="2255"/>
    <x v="3959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7"/>
    <x v="38"/>
  </r>
  <r>
    <n v="3582"/>
    <x v="3960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6"/>
    <x v="25"/>
  </r>
  <r>
    <n v="2079"/>
    <x v="3961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x v="3962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6"/>
    <x v="25"/>
  </r>
  <r>
    <n v="1192"/>
    <x v="3963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8"/>
    <x v="20"/>
  </r>
  <r>
    <n v="2214"/>
    <x v="3964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x v="3965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x v="3966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x v="3967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5"/>
    <x v="28"/>
  </r>
  <r>
    <n v="1257"/>
    <x v="3968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x v="3969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x v="3970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7"/>
    <x v="38"/>
  </r>
  <r>
    <n v="3708"/>
    <x v="3971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6"/>
    <x v="25"/>
  </r>
  <r>
    <n v="644"/>
    <x v="3972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x v="3973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x v="3974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6"/>
    <x v="8"/>
  </r>
  <r>
    <n v="538"/>
    <x v="3975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6"/>
    <x v="25"/>
  </r>
  <r>
    <n v="2609"/>
    <x v="3976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3"/>
  </r>
  <r>
    <n v="2032"/>
    <x v="3977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x v="3978"/>
    <s v="Licht 1: The smart pendant lamp that increases your well-being and productivity while saving 80% in running energy expenses."/>
    <n v="50000"/>
    <n v="152579"/>
    <x v="3"/>
    <x v="9"/>
    <s v="EUR"/>
    <n v="1479890743"/>
    <n v="1476776743"/>
    <b v="1"/>
    <n v="398"/>
    <b v="1"/>
    <s v="technology/hardware"/>
    <n v="3.05158"/>
    <n v="383.3643216080402"/>
    <x v="1"/>
    <x v="39"/>
  </r>
  <r>
    <n v="246"/>
    <x v="3979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x v="3980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x v="3981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x v="3982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x v="3983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6"/>
    <x v="25"/>
  </r>
  <r>
    <n v="736"/>
    <x v="3984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4"/>
    <x v="34"/>
  </r>
  <r>
    <n v="2070"/>
    <x v="3985"/>
    <s v="The A4-SFX is a project with the goal of creating the smallest case possible while still using high-end standardized components."/>
    <n v="125000"/>
    <n v="396659"/>
    <x v="3"/>
    <x v="9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x v="3986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6"/>
    <x v="8"/>
  </r>
  <r>
    <n v="2010"/>
    <x v="3987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x v="3988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7"/>
    <x v="38"/>
  </r>
  <r>
    <n v="1194"/>
    <x v="3989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s v="photography/photobooks"/>
    <n v="3.2223999999999999"/>
    <n v="56.414565826330531"/>
    <x v="8"/>
    <x v="20"/>
  </r>
  <r>
    <n v="2602"/>
    <x v="3990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3"/>
  </r>
  <r>
    <n v="2260"/>
    <x v="3991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7"/>
    <x v="38"/>
  </r>
  <r>
    <n v="3811"/>
    <x v="3992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6"/>
    <x v="25"/>
  </r>
  <r>
    <n v="2233"/>
    <x v="3993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7"/>
    <x v="38"/>
  </r>
  <r>
    <n v="3153"/>
    <x v="3994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6"/>
    <x v="25"/>
  </r>
  <r>
    <n v="3726"/>
    <x v="3995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6"/>
    <x v="25"/>
  </r>
  <r>
    <n v="1030"/>
    <x v="3996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x v="3997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x v="3998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x v="3999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x v="4000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6"/>
    <x v="8"/>
  </r>
  <r>
    <n v="1021"/>
    <x v="4001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x v="4002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7"/>
    <x v="38"/>
  </r>
  <r>
    <n v="2052"/>
    <x v="4003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x v="4004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3"/>
  </r>
  <r>
    <n v="1980"/>
    <x v="4005"/>
    <s v="Multi-power charging that is smarter, stylish and designed for you."/>
    <n v="50000"/>
    <n v="177412.01"/>
    <x v="3"/>
    <x v="9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x v="4006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x v="4007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x v="4008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x v="4009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7"/>
    <x v="38"/>
  </r>
  <r>
    <n v="1344"/>
    <x v="4010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4"/>
    <x v="34"/>
  </r>
  <r>
    <n v="2267"/>
    <x v="4011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7"/>
    <x v="38"/>
  </r>
  <r>
    <n v="2001"/>
    <x v="4012"/>
    <s v="Nuimo is a universal controller for the internet of things. Control your music, lights, locks and more."/>
    <n v="55000"/>
    <n v="210171"/>
    <x v="3"/>
    <x v="9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x v="4013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x v="4014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x v="4015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x v="4016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x v="4017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x v="4018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x v="4019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x v="4020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7"/>
    <x v="38"/>
  </r>
  <r>
    <n v="2607"/>
    <x v="4021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3"/>
  </r>
  <r>
    <n v="2275"/>
    <x v="4022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7"/>
    <x v="38"/>
  </r>
  <r>
    <n v="2188"/>
    <x v="4023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7"/>
    <x v="38"/>
  </r>
  <r>
    <n v="1534"/>
    <x v="4024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2038"/>
    <x v="4025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x v="4026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x v="4027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5"/>
    <x v="28"/>
  </r>
  <r>
    <n v="2310"/>
    <x v="4028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14"/>
  </r>
  <r>
    <n v="2193"/>
    <x v="4029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7"/>
    <x v="38"/>
  </r>
  <r>
    <n v="1465"/>
    <x v="4030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4"/>
    <x v="40"/>
  </r>
  <r>
    <n v="2994"/>
    <x v="4031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6"/>
    <x v="8"/>
  </r>
  <r>
    <n v="2254"/>
    <x v="4032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7"/>
    <x v="38"/>
  </r>
  <r>
    <n v="2050"/>
    <x v="4033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x v="4034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8"/>
    <x v="20"/>
  </r>
  <r>
    <n v="2019"/>
    <x v="4035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x v="4036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7"/>
    <x v="38"/>
  </r>
  <r>
    <n v="2727"/>
    <x v="4037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x v="4038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x v="4039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7"/>
    <x v="38"/>
  </r>
  <r>
    <n v="1401"/>
    <x v="4040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x v="4041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7"/>
    <x v="38"/>
  </r>
  <r>
    <n v="2043"/>
    <x v="4042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x v="4043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x v="4044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5"/>
    <x v="28"/>
  </r>
  <r>
    <n v="2182"/>
    <x v="4045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7"/>
    <x v="38"/>
  </r>
  <r>
    <n v="2327"/>
    <x v="4046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5"/>
    <x v="28"/>
  </r>
  <r>
    <n v="2236"/>
    <x v="4047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7"/>
    <x v="38"/>
  </r>
  <r>
    <n v="2194"/>
    <x v="4048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7"/>
    <x v="38"/>
  </r>
  <r>
    <n v="2200"/>
    <x v="4049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7"/>
    <x v="38"/>
  </r>
  <r>
    <n v="2076"/>
    <x v="4050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x v="4051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969"/>
    <x v="4052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x v="4053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x v="4054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7"/>
    <x v="38"/>
  </r>
  <r>
    <n v="2627"/>
    <x v="4055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3"/>
  </r>
  <r>
    <n v="2601"/>
    <x v="4056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3"/>
  </r>
  <r>
    <n v="1476"/>
    <x v="4057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4"/>
    <x v="40"/>
  </r>
  <r>
    <n v="1972"/>
    <x v="4058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x v="4059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x v="4060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x v="4061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7"/>
    <x v="38"/>
  </r>
  <r>
    <n v="2261"/>
    <x v="4062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7"/>
    <x v="38"/>
  </r>
  <r>
    <n v="1215"/>
    <x v="4063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944"/>
    <x v="4064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x v="4065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x v="4066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7"/>
    <x v="38"/>
  </r>
  <r>
    <n v="2045"/>
    <x v="4067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x v="4068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x v="4069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3"/>
  </r>
  <r>
    <n v="1762"/>
    <x v="4070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8"/>
    <x v="20"/>
  </r>
  <r>
    <n v="2016"/>
    <x v="4071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x v="4072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7"/>
    <x v="38"/>
  </r>
  <r>
    <n v="2197"/>
    <x v="4073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7"/>
    <x v="38"/>
  </r>
  <r>
    <n v="2625"/>
    <x v="4074"/>
    <s v="We are two upper sixth-form students specialized in physics who wanna take some majestic pictures from stratosphere - about 35km high"/>
    <n v="150"/>
    <n v="1434"/>
    <x v="3"/>
    <x v="9"/>
    <s v="EUR"/>
    <n v="1478723208"/>
    <n v="1476559608"/>
    <b v="0"/>
    <n v="52"/>
    <b v="1"/>
    <s v="technology/space exploration"/>
    <n v="9.56"/>
    <n v="27.576923076923077"/>
    <x v="1"/>
    <x v="23"/>
  </r>
  <r>
    <n v="2250"/>
    <x v="4075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7"/>
    <x v="38"/>
  </r>
  <r>
    <n v="2735"/>
    <x v="4076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x v="4077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7"/>
    <x v="38"/>
  </r>
  <r>
    <n v="1978"/>
    <x v="4078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x v="4079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7"/>
    <x v="38"/>
  </r>
  <r>
    <n v="1961"/>
    <x v="4080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x v="4081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x v="4082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7"/>
    <x v="38"/>
  </r>
  <r>
    <n v="2228"/>
    <x v="4083"/>
    <s v="Modular system for storage and transport of ships &amp; game essentials + acrylic maneuver templates and tokens for 3 popular space games."/>
    <n v="1000"/>
    <n v="11744.9"/>
    <x v="3"/>
    <x v="9"/>
    <s v="EUR"/>
    <n v="1439707236"/>
    <n v="1437115236"/>
    <b v="0"/>
    <n v="144"/>
    <b v="1"/>
    <s v="games/tabletop games"/>
    <n v="11.744899999999999"/>
    <n v="81.561805555555551"/>
    <x v="7"/>
    <x v="38"/>
  </r>
  <r>
    <n v="1478"/>
    <x v="4084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4"/>
    <x v="40"/>
  </r>
  <r>
    <n v="2231"/>
    <x v="4085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7"/>
    <x v="38"/>
  </r>
  <r>
    <n v="1660"/>
    <x v="4086"/>
    <s v="Vogliamo realizzare un risotto fragole e champagne e condividerlo con i nostri fan. Faremo il risotto durante un concerto casalingo."/>
    <n v="80"/>
    <n v="1003"/>
    <x v="3"/>
    <x v="5"/>
    <s v="EUR"/>
    <n v="1462053540"/>
    <n v="1459355950"/>
    <b v="0"/>
    <n v="36"/>
    <b v="1"/>
    <s v="music/pop"/>
    <n v="12.5375"/>
    <n v="27.861111111111111"/>
    <x v="3"/>
    <x v="35"/>
  </r>
  <r>
    <n v="2272"/>
    <x v="4087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7"/>
    <x v="38"/>
  </r>
  <r>
    <n v="2242"/>
    <x v="4088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7"/>
    <x v="38"/>
  </r>
  <r>
    <n v="2624"/>
    <x v="4089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3"/>
  </r>
  <r>
    <n v="1958"/>
    <x v="4090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x v="4091"/>
    <s v="Gauss glasses protect your eyes in front of screens and outside with self-tinting lenses and a new, proprietary coating technology."/>
    <n v="20000"/>
    <n v="292097"/>
    <x v="3"/>
    <x v="9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x v="4092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x v="4093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x v="4094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x v="4095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7"/>
    <x v="38"/>
  </r>
  <r>
    <n v="2185"/>
    <x v="4096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7"/>
    <x v="38"/>
  </r>
  <r>
    <n v="2259"/>
    <x v="4097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7"/>
    <x v="38"/>
  </r>
  <r>
    <n v="2245"/>
    <x v="4098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7"/>
    <x v="38"/>
  </r>
  <r>
    <n v="78"/>
    <x v="4099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n v="1471887121"/>
    <b v="0"/>
    <n v="35"/>
    <b v="1"/>
    <s v="film &amp; video/shorts"/>
    <n v="27.02"/>
    <n v="38.6"/>
    <x v="0"/>
    <x v="30"/>
  </r>
  <r>
    <n v="2611"/>
    <x v="4100"/>
    <s v="Laniakea is the name of the supercluster of galaxies we are part of.This tremendous structure of 380,000 Galaxies can now be yours! 39â‚¬"/>
    <n v="11000"/>
    <n v="306970"/>
    <x v="3"/>
    <x v="9"/>
    <s v="EUR"/>
    <n v="1483397940"/>
    <n v="1480493014"/>
    <b v="1"/>
    <n v="3663"/>
    <b v="1"/>
    <s v="technology/space exploration"/>
    <n v="27.906363636363636"/>
    <n v="83.802893802893806"/>
    <x v="1"/>
    <x v="23"/>
  </r>
  <r>
    <n v="3840"/>
    <x v="4101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6"/>
    <x v="25"/>
  </r>
  <r>
    <n v="2014"/>
    <x v="4102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x v="4103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x v="4104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x v="4105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7"/>
    <x v="38"/>
  </r>
  <r>
    <n v="2734"/>
    <x v="4106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d v="2016-10-10T04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d v="2015-05-15T16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d v="2014-10-30T16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d v="2014-06-16T14:16:00"/>
    <x v="3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d v="2016-07-05T18:00:00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d v="2016-05-31T11:31:00"/>
    <x v="5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d v="2015-09-04T11:00:0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d v="2015-05-16T04:16:00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d v="2015-10-12T07:46:33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d v="2015-03-19T21:45:3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d v="2016-09-02T23:55:00"/>
    <x v="1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d v="2015-01-08T12:18:00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d v="2014-10-21T19:50:28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e v="#DIV/0!"/>
    <x v="1"/>
    <s v="web"/>
    <d v="2015-06-18T13:03:35"/>
    <x v="1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e v="#DIV/0!"/>
    <x v="1"/>
    <s v="web"/>
    <d v="2014-08-27T18:50:56"/>
    <x v="14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e v="#DIV/0!"/>
    <x v="1"/>
    <s v="web"/>
    <d v="2015-11-22T14:48:56"/>
    <x v="15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e v="#DIV/0!"/>
    <x v="1"/>
    <s v="web"/>
    <d v="2015-04-22T13:56:26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e v="#DIV/0!"/>
    <x v="1"/>
    <s v="web"/>
    <d v="2016-01-19T07:27:17"/>
    <x v="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e v="#DIV/0!"/>
    <x v="1"/>
    <s v="web"/>
    <d v="2016-09-01T18:45:46"/>
    <x v="18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e v="#DIV/0!"/>
    <x v="1"/>
    <s v="web"/>
    <d v="2016-06-23T19:29:00"/>
    <x v="19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e v="#DIV/0!"/>
    <x v="1"/>
    <s v="web"/>
    <d v="2015-09-24T20:55:59"/>
    <x v="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e v="#DIV/0!"/>
    <x v="1"/>
    <s v="web"/>
    <d v="2017-02-25T03:01:47"/>
    <x v="21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e v="#DIV/0!"/>
    <x v="1"/>
    <s v="web"/>
    <d v="2015-12-09T13:26:43"/>
    <x v="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e v="#DIV/0!"/>
    <x v="1"/>
    <s v="web"/>
    <d v="2015-05-27T18:13:17"/>
    <x v="2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e v="#DIV/0!"/>
    <x v="1"/>
    <s v="web"/>
    <d v="2015-05-14T17:44:01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e v="#DIV/0!"/>
    <x v="1"/>
    <s v="web"/>
    <d v="2017-03-26T14:29:37"/>
    <x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e v="#DIV/0!"/>
    <x v="1"/>
    <s v="web"/>
    <d v="2014-07-13T10:37:37"/>
    <x v="26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e v="#DIV/0!"/>
    <x v="1"/>
    <s v="web"/>
    <d v="2015-11-25T10:49:25"/>
    <x v="2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e v="#DIV/0!"/>
    <x v="1"/>
    <s v="web"/>
    <d v="2017-02-25T17:04:00"/>
    <x v="28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e v="#DIV/0!"/>
    <x v="2"/>
    <s v="audio"/>
    <d v="2014-07-30T19:26:32"/>
    <x v="29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e v="#DIV/0!"/>
    <x v="2"/>
    <s v="audio"/>
    <d v="2015-12-26T14:26:00"/>
    <x v="3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e v="#DIV/0!"/>
    <x v="2"/>
    <s v="audio"/>
    <d v="2016-02-12T04:20:45"/>
    <x v="31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e v="#DIV/0!"/>
    <x v="2"/>
    <s v="audio"/>
    <d v="2015-09-14T13:07:57"/>
    <x v="32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e v="#DIV/0!"/>
    <x v="2"/>
    <s v="audio"/>
    <d v="2014-08-26T18:20:25"/>
    <x v="3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e v="#DIV/0!"/>
    <x v="2"/>
    <s v="audio"/>
    <d v="2016-06-06T14:09:00"/>
    <x v="3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e v="#DIV/0!"/>
    <x v="2"/>
    <s v="audio"/>
    <d v="2014-08-10T16:00:00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e v="#DIV/0!"/>
    <x v="2"/>
    <s v="audio"/>
    <d v="2016-03-07T17:49:05"/>
    <x v="36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e v="#DIV/0!"/>
    <x v="2"/>
    <s v="audio"/>
    <d v="2015-04-24T10:16:17"/>
    <x v="3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e v="#DIV/0!"/>
    <x v="2"/>
    <s v="audio"/>
    <d v="2016-12-04T15:54:43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e v="#DIV/0!"/>
    <x v="2"/>
    <s v="audio"/>
    <d v="2015-03-25T18:00:00"/>
    <x v="39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e v="#DIV/0!"/>
    <x v="2"/>
    <s v="audio"/>
    <d v="2015-03-13T11:57:36"/>
    <x v="4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e v="#DIV/0!"/>
    <x v="2"/>
    <s v="audio"/>
    <d v="2016-05-01T19:00:00"/>
    <x v="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e v="#DIV/0!"/>
    <x v="2"/>
    <s v="audio"/>
    <d v="2016-08-30T18:44:22"/>
    <x v="4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e v="#DIV/0!"/>
    <x v="3"/>
    <s v="world music"/>
    <d v="2014-08-07T01:00:00"/>
    <x v="4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e v="#DIV/0!"/>
    <x v="3"/>
    <s v="world music"/>
    <d v="2011-02-24T17:20:30"/>
    <x v="4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e v="#DIV/0!"/>
    <x v="3"/>
    <s v="world music"/>
    <d v="2015-08-27T19:00:00"/>
    <x v="4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e v="#DIV/0!"/>
    <x v="3"/>
    <s v="world music"/>
    <d v="2015-02-02T12:55:42"/>
    <x v="46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e v="#DIV/0!"/>
    <x v="3"/>
    <s v="world music"/>
    <d v="2012-07-28T10:00:00"/>
    <x v="4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e v="#DIV/0!"/>
    <x v="3"/>
    <s v="world music"/>
    <d v="2012-08-24T00:47:45"/>
    <x v="48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e v="#DIV/0!"/>
    <x v="3"/>
    <s v="world music"/>
    <d v="2012-01-05T17:06:07"/>
    <x v="4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e v="#DIV/0!"/>
    <x v="1"/>
    <s v="wearables"/>
    <d v="2017-01-26T19:26:48"/>
    <x v="5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e v="#DIV/0!"/>
    <x v="1"/>
    <s v="wearables"/>
    <d v="2014-07-15T20:33:45"/>
    <x v="51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e v="#DIV/0!"/>
    <x v="1"/>
    <s v="wearables"/>
    <d v="2014-08-15T08:17:33"/>
    <x v="5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e v="#DIV/0!"/>
    <x v="4"/>
    <s v="translations"/>
    <d v="2014-07-28T10:52:43"/>
    <x v="5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e v="#DIV/0!"/>
    <x v="4"/>
    <s v="translations"/>
    <d v="2017-04-15T09:42:27"/>
    <x v="54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e v="#DIV/0!"/>
    <x v="4"/>
    <s v="translations"/>
    <d v="2015-11-11T16:30:44"/>
    <x v="5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e v="#DIV/0!"/>
    <x v="4"/>
    <s v="translations"/>
    <d v="2014-08-10T22:00:00"/>
    <x v="56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e v="#DIV/0!"/>
    <x v="4"/>
    <s v="translations"/>
    <d v="2015-12-02T11:25:00"/>
    <x v="57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e v="#DIV/0!"/>
    <x v="4"/>
    <s v="translations"/>
    <d v="2014-11-30T17:45:00"/>
    <x v="5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e v="#DIV/0!"/>
    <x v="4"/>
    <s v="art books"/>
    <d v="2009-12-01T18:50:00"/>
    <x v="5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e v="#DIV/0!"/>
    <x v="4"/>
    <s v="art books"/>
    <d v="2013-05-25T10:18:34"/>
    <x v="6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e v="#DIV/0!"/>
    <x v="4"/>
    <s v="art books"/>
    <d v="2012-05-20T19:12:06"/>
    <x v="6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e v="#DIV/0!"/>
    <x v="1"/>
    <s v="web"/>
    <d v="2015-07-12T13:31:44"/>
    <x v="6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e v="#DIV/0!"/>
    <x v="1"/>
    <s v="web"/>
    <d v="2014-10-05T23:00:00"/>
    <x v="63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e v="#DIV/0!"/>
    <x v="1"/>
    <s v="web"/>
    <d v="2015-03-31T17:39:00"/>
    <x v="6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e v="#DIV/0!"/>
    <x v="1"/>
    <s v="web"/>
    <d v="2015-08-11T12:37:08"/>
    <x v="6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e v="#DIV/0!"/>
    <x v="1"/>
    <s v="web"/>
    <d v="2017-01-03T14:12:50"/>
    <x v="6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e v="#DIV/0!"/>
    <x v="1"/>
    <s v="web"/>
    <d v="2015-06-06T09:12:32"/>
    <x v="6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e v="#DIV/0!"/>
    <x v="1"/>
    <s v="web"/>
    <d v="2015-04-21T10:13:42"/>
    <x v="68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e v="#DIV/0!"/>
    <x v="1"/>
    <s v="web"/>
    <d v="2015-06-05T12:48:24"/>
    <x v="69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e v="#DIV/0!"/>
    <x v="1"/>
    <s v="web"/>
    <d v="2015-10-17T08:52:58"/>
    <x v="7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e v="#DIV/0!"/>
    <x v="1"/>
    <s v="web"/>
    <d v="2015-01-30T18:39:00"/>
    <x v="71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e v="#DIV/0!"/>
    <x v="1"/>
    <s v="web"/>
    <d v="2016-04-30T16:00:00"/>
    <x v="7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e v="#DIV/0!"/>
    <x v="1"/>
    <s v="web"/>
    <d v="2015-12-28T18:16:40"/>
    <x v="73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e v="#DIV/0!"/>
    <x v="1"/>
    <s v="web"/>
    <d v="2015-10-26T16:25:56"/>
    <x v="74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e v="#DIV/0!"/>
    <x v="1"/>
    <s v="web"/>
    <d v="2016-01-17T17:00:00"/>
    <x v="7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e v="#DIV/0!"/>
    <x v="1"/>
    <s v="web"/>
    <d v="2016-02-10T13:30:11"/>
    <x v="76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e v="#DIV/0!"/>
    <x v="1"/>
    <s v="web"/>
    <d v="2015-06-25T12:39:56"/>
    <x v="7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e v="#DIV/0!"/>
    <x v="1"/>
    <s v="web"/>
    <d v="2016-09-09T14:03:57"/>
    <x v="7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e v="#DIV/0!"/>
    <x v="1"/>
    <s v="web"/>
    <d v="2016-11-25T15:53:03"/>
    <x v="79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e v="#DIV/0!"/>
    <x v="1"/>
    <s v="web"/>
    <d v="2015-08-25T18:18:50"/>
    <x v="8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e v="#DIV/0!"/>
    <x v="1"/>
    <s v="web"/>
    <d v="2015-10-04T18:23:36"/>
    <x v="8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e v="#DIV/0!"/>
    <x v="1"/>
    <s v="web"/>
    <d v="2015-01-10T14:07:04"/>
    <x v="8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e v="#DIV/0!"/>
    <x v="1"/>
    <s v="web"/>
    <d v="2015-01-04T00:17:44"/>
    <x v="8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e v="#DIV/0!"/>
    <x v="1"/>
    <s v="web"/>
    <d v="2015-10-28T20:53:43"/>
    <x v="84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e v="#DIV/0!"/>
    <x v="1"/>
    <s v="web"/>
    <d v="2017-01-10T02:57:00"/>
    <x v="8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e v="#DIV/0!"/>
    <x v="1"/>
    <s v="web"/>
    <d v="2015-01-02T15:14:16"/>
    <x v="8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e v="#DIV/0!"/>
    <x v="1"/>
    <s v="web"/>
    <d v="2015-07-02T15:59:44"/>
    <x v="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e v="#DIV/0!"/>
    <x v="1"/>
    <s v="web"/>
    <d v="2014-12-18T14:28:26"/>
    <x v="8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e v="#DIV/0!"/>
    <x v="1"/>
    <s v="web"/>
    <d v="2016-04-14T00:26:04"/>
    <x v="89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e v="#DIV/0!"/>
    <x v="5"/>
    <s v="food trucks"/>
    <d v="2015-10-13T06:41:29"/>
    <x v="9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e v="#DIV/0!"/>
    <x v="5"/>
    <s v="food trucks"/>
    <d v="2015-07-29T21:20:51"/>
    <x v="9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e v="#DIV/0!"/>
    <x v="5"/>
    <s v="food trucks"/>
    <d v="2014-07-31T18:58:19"/>
    <x v="9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e v="#DIV/0!"/>
    <x v="5"/>
    <s v="food trucks"/>
    <d v="2014-08-21T17:32:28"/>
    <x v="93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e v="#DIV/0!"/>
    <x v="5"/>
    <s v="food trucks"/>
    <d v="2015-04-12T20:51:57"/>
    <x v="9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e v="#DIV/0!"/>
    <x v="5"/>
    <s v="food trucks"/>
    <d v="2014-08-23T08:12:29"/>
    <x v="9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e v="#DIV/0!"/>
    <x v="5"/>
    <s v="food trucks"/>
    <d v="2016-05-18T13:49:05"/>
    <x v="96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e v="#DIV/0!"/>
    <x v="5"/>
    <s v="food trucks"/>
    <d v="2015-01-11T20:36:34"/>
    <x v="97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e v="#DIV/0!"/>
    <x v="5"/>
    <s v="food trucks"/>
    <d v="2015-04-10T17:14:07"/>
    <x v="98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e v="#DIV/0!"/>
    <x v="5"/>
    <s v="food trucks"/>
    <d v="2014-08-04T13:41:37"/>
    <x v="9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e v="#DIV/0!"/>
    <x v="5"/>
    <s v="food trucks"/>
    <d v="2015-10-09T11:00:00"/>
    <x v="1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e v="#DIV/0!"/>
    <x v="6"/>
    <s v="spaces"/>
    <d v="2017-03-16T07:00:03"/>
    <x v="10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e v="#DIV/0!"/>
    <x v="6"/>
    <s v="spaces"/>
    <d v="2016-05-08T11:41:57"/>
    <x v="10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e v="#DIV/0!"/>
    <x v="6"/>
    <s v="spaces"/>
    <d v="2016-06-06T18:12:05"/>
    <x v="103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e v="#DIV/0!"/>
    <x v="6"/>
    <s v="spaces"/>
    <d v="2014-09-11T12:10:23"/>
    <x v="104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e v="#DIV/0!"/>
    <x v="6"/>
    <s v="spaces"/>
    <d v="2016-01-06T22:57:52"/>
    <x v="10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e v="#DIV/0!"/>
    <x v="6"/>
    <s v="spaces"/>
    <d v="2015-03-01T14:33:49"/>
    <x v="106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e v="#DIV/0!"/>
    <x v="6"/>
    <s v="musical"/>
    <d v="2015-08-13T21:29:56"/>
    <x v="10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e v="#DIV/0!"/>
    <x v="6"/>
    <s v="musical"/>
    <d v="2015-10-08T10:42:15"/>
    <x v="10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e v="#DIV/0!"/>
    <x v="6"/>
    <s v="musical"/>
    <d v="2015-01-23T19:00:00"/>
    <x v="10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e v="#DIV/0!"/>
    <x v="6"/>
    <s v="musical"/>
    <d v="2016-09-03T04:00:00"/>
    <x v="11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e v="#DIV/0!"/>
    <x v="6"/>
    <s v="musical"/>
    <d v="2015-01-25T14:39:56"/>
    <x v="11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e v="#DIV/0!"/>
    <x v="6"/>
    <s v="musical"/>
    <d v="2016-01-31T17:03:00"/>
    <x v="112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e v="#DIV/0!"/>
    <x v="6"/>
    <s v="musical"/>
    <d v="2014-09-02T08:27:49"/>
    <x v="113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e v="#DIV/0!"/>
    <x v="6"/>
    <s v="musical"/>
    <d v="2015-03-27T11:59:52"/>
    <x v="11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e v="#DIV/0!"/>
    <x v="6"/>
    <s v="musical"/>
    <d v="2016-05-09T16:49:51"/>
    <x v="115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e v="#DIV/0!"/>
    <x v="6"/>
    <s v="musical"/>
    <d v="2014-12-10T23:28:22"/>
    <x v="1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d v="2015-08-15T15:54:51"/>
    <x v="11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d v="2015-09-30T18:00:00"/>
    <x v="118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d v="2016-01-12T09:48:44"/>
    <x v="11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d v="2015-03-19T02:28:43"/>
    <x v="12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d v="2015-02-28T07:45:08"/>
    <x v="12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d v="2015-05-08T12:12:56"/>
    <x v="12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d v="2015-08-05T13:46:39"/>
    <x v="123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d v="2015-11-26T17:55:45"/>
    <x v="124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d v="2017-01-06T18:17:12"/>
    <x v="125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d v="2017-03-03T14:00:00"/>
    <x v="126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d v="2014-09-04T22:23:35"/>
    <x v="1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d v="2014-11-28T17:26:06"/>
    <x v="1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d v="2015-07-10T10:05:32"/>
    <x v="1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d v="2016-08-31T20:58:22"/>
    <x v="13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d v="2015-10-08T14:59:00"/>
    <x v="1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d v="2016-08-05T18:06:23"/>
    <x v="132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d v="2014-12-16T02:52:47"/>
    <x v="133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d v="2015-07-10T16:08:55"/>
    <x v="134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d v="2015-03-28T13:06:04"/>
    <x v="135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d v="2016-05-21T19:05:00"/>
    <x v="1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d v="2015-07-09T23:38:46"/>
    <x v="13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d v="2016-04-08T16:04:14"/>
    <x v="138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d v="2015-07-09T15:27:21"/>
    <x v="139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d v="2015-06-01T10:28:25"/>
    <x v="14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d v="2016-02-13T16:24:57"/>
    <x v="1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d v="2016-01-02T17:00:51"/>
    <x v="142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d v="2016-09-29T15:52:52"/>
    <x v="143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d v="2015-07-09T15:48:17"/>
    <x v="1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d v="2016-01-04T18:00:00"/>
    <x v="145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d v="2016-12-30T03:00:00"/>
    <x v="14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d v="2015-10-22T12:59:00"/>
    <x v="147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d v="2009-11-26T22:59:00"/>
    <x v="1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d v="2015-10-11T09:07:02"/>
    <x v="149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d v="2013-07-31T02:41:53"/>
    <x v="15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d v="2016-10-08T01:38:46"/>
    <x v="15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d v="2014-10-17T12:16:58"/>
    <x v="15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d v="2013-11-02T13:03:16"/>
    <x v="15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d v="2014-01-25T11:09:51"/>
    <x v="15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d v="2014-08-16T12:25:12"/>
    <x v="15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d v="2013-06-02T14:19:27"/>
    <x v="156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d v="2011-08-09T21:02:21"/>
    <x v="15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d v="2012-07-10T21:51:05"/>
    <x v="158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d v="2014-09-05T17:45:24"/>
    <x v="1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d v="2015-05-05T20:04:03"/>
    <x v="16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d v="2012-05-18T14:02:14"/>
    <x v="1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d v="2015-04-01T14:51:49"/>
    <x v="16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d v="2016-12-25T09:16:34"/>
    <x v="16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d v="2017-01-08T19:18:20"/>
    <x v="16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d v="2012-08-22T17:14:45"/>
    <x v="16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d v="2016-01-27T17:34:59"/>
    <x v="1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d v="2016-10-12T18:50:30"/>
    <x v="16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d v="2015-05-20T11:25:38"/>
    <x v="16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d v="2015-07-16T13:51:45"/>
    <x v="16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d v="2011-07-08T23:37:31"/>
    <x v="17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d v="2016-02-29T22:13:59"/>
    <x v="17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d v="2015-05-27T12:41:20"/>
    <x v="172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d v="2015-09-06T08:46:00"/>
    <x v="173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1"/>
    <s v="web"/>
    <d v="2016-02-10T10:42:44"/>
    <x v="17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1"/>
    <s v="web"/>
    <d v="2016-01-09T08:48:16"/>
    <x v="1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1"/>
    <s v="web"/>
    <d v="2016-06-12T02:29:03"/>
    <x v="17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1"/>
    <s v="web"/>
    <d v="2015-03-24T14:11:45"/>
    <x v="1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1"/>
    <s v="web"/>
    <d v="2016-12-18T03:20:15"/>
    <x v="178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1"/>
    <s v="web"/>
    <d v="2015-07-10T12:50:49"/>
    <x v="17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1"/>
    <s v="web"/>
    <d v="2015-01-01T14:13:14"/>
    <x v="18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1"/>
    <s v="web"/>
    <d v="2015-11-04T12:11:28"/>
    <x v="18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1"/>
    <s v="web"/>
    <d v="2015-08-01T18:18:24"/>
    <x v="182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1"/>
    <s v="web"/>
    <d v="2015-03-15T12:00:00"/>
    <x v="183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1"/>
    <s v="web"/>
    <d v="2015-11-30T18:00:00"/>
    <x v="184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1"/>
    <s v="wearables"/>
    <d v="2015-08-03T10:09:30"/>
    <x v="185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1"/>
    <s v="wearables"/>
    <d v="2016-12-14T12:39:00"/>
    <x v="186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1"/>
    <s v="wearables"/>
    <d v="2014-08-19T18:44:00"/>
    <x v="18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4"/>
    <s v="fiction"/>
    <d v="2016-11-26T13:20:13"/>
    <x v="188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4"/>
    <s v="fiction"/>
    <d v="2016-12-04T00:00:00"/>
    <x v="189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4"/>
    <s v="fiction"/>
    <d v="2015-09-09T22:09:21"/>
    <x v="19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4"/>
    <s v="fiction"/>
    <d v="2015-02-16T12:48:03"/>
    <x v="19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4"/>
    <s v="fiction"/>
    <d v="2013-12-15T22:58:10"/>
    <x v="19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4"/>
    <s v="fiction"/>
    <d v="2013-02-24T17:59:29"/>
    <x v="19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3"/>
    <s v="jazz"/>
    <d v="2015-09-21T11:22:11"/>
    <x v="19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3"/>
    <s v="indie rock"/>
    <d v="2012-05-27T17:00:55"/>
    <x v="19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3"/>
    <s v="indie rock"/>
    <d v="2012-11-28T11:31:48"/>
    <x v="19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3"/>
    <s v="jazz"/>
    <d v="2010-06-08T13:11:00"/>
    <x v="19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3"/>
    <s v="jazz"/>
    <d v="2014-03-12T21:33:10"/>
    <x v="198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3"/>
    <s v="jazz"/>
    <d v="2011-09-10T22:37:03"/>
    <x v="199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3"/>
    <s v="jazz"/>
    <d v="2010-07-26T22:59:00"/>
    <x v="2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3"/>
    <s v="jazz"/>
    <d v="2014-01-23T18:07:25"/>
    <x v="20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3"/>
    <s v="jazz"/>
    <d v="2012-08-25T12:19:07"/>
    <x v="20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3"/>
    <s v="jazz"/>
    <d v="2010-10-21T23:00:00"/>
    <x v="203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3"/>
    <s v="jazz"/>
    <d v="2013-11-14T11:07:02"/>
    <x v="20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3"/>
    <s v="jazz"/>
    <d v="2010-07-08T16:40:00"/>
    <x v="2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3"/>
    <s v="jazz"/>
    <d v="2012-05-14T13:44:55"/>
    <x v="20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3"/>
    <s v="jazz"/>
    <d v="2012-04-08T22:42:49"/>
    <x v="20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3"/>
    <s v="jazz"/>
    <d v="2012-01-18T14:00:00"/>
    <x v="20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1"/>
    <s v="wearables"/>
    <d v="2016-06-30T12:45:06"/>
    <x v="20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1"/>
    <s v="wearables"/>
    <d v="2016-10-01T02:33:45"/>
    <x v="21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7"/>
    <s v="video games"/>
    <d v="2015-11-17T13:04:53"/>
    <x v="21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7"/>
    <s v="video games"/>
    <d v="2014-08-08T15:53:24"/>
    <x v="21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7"/>
    <s v="video games"/>
    <d v="2014-06-15T11:08:07"/>
    <x v="21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7"/>
    <s v="video games"/>
    <d v="2014-07-23T14:40:24"/>
    <x v="21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7"/>
    <s v="video games"/>
    <d v="2011-10-28T14:56:40"/>
    <x v="21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7"/>
    <s v="video games"/>
    <d v="2013-05-30T10:53:45"/>
    <x v="21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7"/>
    <s v="mobile games"/>
    <d v="2015-09-25T08:58:50"/>
    <x v="217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7"/>
    <s v="mobile games"/>
    <d v="2015-12-24T15:47:48"/>
    <x v="21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7"/>
    <s v="mobile games"/>
    <d v="2015-08-06T05:05:21"/>
    <x v="219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7"/>
    <s v="mobile games"/>
    <d v="2015-07-09T10:47:30"/>
    <x v="22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7"/>
    <s v="mobile games"/>
    <d v="2015-02-16T18:08:47"/>
    <x v="22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5"/>
    <s v="food trucks"/>
    <d v="2015-04-28T22:22:00"/>
    <x v="22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5"/>
    <s v="food trucks"/>
    <d v="2014-10-19T17:19:43"/>
    <x v="22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5"/>
    <s v="food trucks"/>
    <d v="2015-09-06T20:27:43"/>
    <x v="22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5"/>
    <s v="food trucks"/>
    <d v="2015-02-23T19:42:42"/>
    <x v="225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5"/>
    <s v="food trucks"/>
    <d v="2015-06-30T09:45:00"/>
    <x v="22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5"/>
    <s v="food trucks"/>
    <d v="2015-05-19T09:06:29"/>
    <x v="22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5"/>
    <s v="food trucks"/>
    <d v="2014-08-09T11:22:00"/>
    <x v="228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5"/>
    <s v="food trucks"/>
    <d v="2016-06-18T11:23:02"/>
    <x v="229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5"/>
    <s v="food trucks"/>
    <d v="2014-08-20T10:22:32"/>
    <x v="23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5"/>
    <s v="food trucks"/>
    <d v="2014-10-15T09:51:36"/>
    <x v="23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4"/>
    <s v="translations"/>
    <d v="2014-12-31T22:12:15"/>
    <x v="23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4"/>
    <s v="translations"/>
    <d v="2015-11-21T17:13:39"/>
    <x v="23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4"/>
    <s v="translations"/>
    <d v="2015-04-28T21:09:19"/>
    <x v="23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4"/>
    <s v="translations"/>
    <d v="2015-08-24T03:22:00"/>
    <x v="235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4"/>
    <s v="translations"/>
    <d v="2015-04-09T19:27:22"/>
    <x v="2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4"/>
    <s v="translations"/>
    <d v="2015-07-20T12:43:48"/>
    <x v="2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4"/>
    <s v="translations"/>
    <d v="2016-05-25T09:29:18"/>
    <x v="23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4"/>
    <s v="translations"/>
    <d v="2017-01-02T16:13:29"/>
    <x v="23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4"/>
    <s v="translations"/>
    <d v="2015-09-12T14:57:42"/>
    <x v="24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4"/>
    <s v="translations"/>
    <d v="2015-06-14T07:00:55"/>
    <x v="24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4"/>
    <s v="translations"/>
    <d v="2016-04-21T04:44:38"/>
    <x v="24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4"/>
    <s v="translations"/>
    <d v="2015-05-21T23:25:00"/>
    <x v="24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4"/>
    <s v="translations"/>
    <d v="2015-05-10T13:28:25"/>
    <x v="244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4"/>
    <s v="fiction"/>
    <d v="2012-07-21T08:51:00"/>
    <x v="24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4"/>
    <s v="fiction"/>
    <d v="2016-08-02T16:01:11"/>
    <x v="24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4"/>
    <s v="fiction"/>
    <d v="2012-11-15T09:40:52"/>
    <x v="24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4"/>
    <s v="fiction"/>
    <d v="2013-06-16T14:47:55"/>
    <x v="248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4"/>
    <s v="fiction"/>
    <d v="2011-08-27T12:57:11"/>
    <x v="24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4"/>
    <s v="fiction"/>
    <d v="2014-09-16T05:24:19"/>
    <x v="25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8"/>
    <s v="nature"/>
    <d v="2015-03-31T18:18:00"/>
    <x v="25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8"/>
    <s v="nature"/>
    <d v="2017-02-23T04:14:42"/>
    <x v="25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8"/>
    <s v="nature"/>
    <d v="2015-05-27T13:47:19"/>
    <x v="25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8"/>
    <s v="nature"/>
    <d v="2015-09-02T00:47:27"/>
    <x v="254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8"/>
    <s v="nature"/>
    <d v="2015-08-02T00:03:10"/>
    <x v="25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8"/>
    <s v="nature"/>
    <d v="2015-09-17T11:00:00"/>
    <x v="25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8"/>
    <s v="places"/>
    <d v="2014-05-30T09:35:01"/>
    <x v="257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8"/>
    <s v="places"/>
    <d v="2015-04-04T19:30:22"/>
    <x v="258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8"/>
    <s v="places"/>
    <d v="2015-01-31T14:12:00"/>
    <x v="259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8"/>
    <s v="places"/>
    <d v="2015-10-09T17:38:06"/>
    <x v="26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8"/>
    <s v="places"/>
    <d v="2015-03-27T18:44:45"/>
    <x v="26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8"/>
    <s v="places"/>
    <d v="2016-09-20T02:29:57"/>
    <x v="26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8"/>
    <s v="places"/>
    <d v="2016-04-08T05:56:16"/>
    <x v="26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3"/>
    <s v="faith"/>
    <d v="2015-09-09T10:00:00"/>
    <x v="26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3"/>
    <s v="faith"/>
    <d v="2015-08-23T01:21:12"/>
    <x v="26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3"/>
    <s v="faith"/>
    <d v="2016-05-01T14:48:26"/>
    <x v="26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3"/>
    <s v="faith"/>
    <d v="2015-06-30T15:55:53"/>
    <x v="267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3"/>
    <s v="faith"/>
    <d v="2015-12-11T05:04:23"/>
    <x v="26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3"/>
    <s v="faith"/>
    <d v="2016-06-09T19:15:06"/>
    <x v="26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3"/>
    <s v="faith"/>
    <d v="2015-10-24T20:06:23"/>
    <x v="27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3"/>
    <s v="faith"/>
    <d v="2015-06-11T09:00:00"/>
    <x v="27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3"/>
    <s v="faith"/>
    <d v="2016-01-15T23:00:00"/>
    <x v="272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3"/>
    <s v="faith"/>
    <d v="2016-09-13T15:30:00"/>
    <x v="27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3"/>
    <s v="faith"/>
    <d v="2015-07-16T13:37:02"/>
    <x v="27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8"/>
    <s v="photobooks"/>
    <d v="2014-08-25T14:38:08"/>
    <x v="275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8"/>
    <s v="photobooks"/>
    <d v="2014-08-08T15:20:12"/>
    <x v="27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8"/>
    <s v="photobooks"/>
    <d v="2015-07-01T15:45:37"/>
    <x v="27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8"/>
    <s v="photobooks"/>
    <d v="2015-04-02T22:37:30"/>
    <x v="27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7"/>
    <s v="mobile games"/>
    <d v="2015-01-26T01:12:21"/>
    <x v="279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7"/>
    <s v="mobile games"/>
    <d v="2017-01-03T18:04:09"/>
    <x v="28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7"/>
    <s v="mobile games"/>
    <d v="2014-06-16T00:50:05"/>
    <x v="28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7"/>
    <s v="mobile games"/>
    <d v="2015-02-28T18:42:05"/>
    <x v="28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7"/>
    <s v="mobile games"/>
    <d v="2014-06-12T18:12:35"/>
    <x v="283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8"/>
    <s v="people"/>
    <d v="2016-12-04T09:04:47"/>
    <x v="28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8"/>
    <s v="people"/>
    <d v="2015-12-21T08:07:17"/>
    <x v="28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8"/>
    <s v="people"/>
    <d v="2016-12-06T19:09:02"/>
    <x v="28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8"/>
    <s v="people"/>
    <d v="2014-07-10T13:40:11"/>
    <x v="28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8"/>
    <s v="people"/>
    <d v="2014-08-26T16:20:12"/>
    <x v="288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7"/>
    <s v="video games"/>
    <d v="2014-11-14T00:39:19"/>
    <x v="28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7"/>
    <s v="video games"/>
    <d v="2010-07-30T18:00:00"/>
    <x v="29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5"/>
    <s v="food trucks"/>
    <d v="2016-01-02T18:56:47"/>
    <x v="29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5"/>
    <s v="food trucks"/>
    <d v="2015-09-07T03:47:55"/>
    <x v="29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5"/>
    <s v="food trucks"/>
    <d v="2016-11-26T12:41:13"/>
    <x v="29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5"/>
    <s v="food trucks"/>
    <d v="2014-08-10T15:13:07"/>
    <x v="29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5"/>
    <s v="food trucks"/>
    <d v="2015-02-18T11:43:09"/>
    <x v="295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5"/>
    <s v="food trucks"/>
    <d v="2015-08-07T22:04:52"/>
    <x v="296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5"/>
    <s v="food trucks"/>
    <d v="2016-02-27T15:35:43"/>
    <x v="297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5"/>
    <s v="food trucks"/>
    <d v="2015-03-17T12:00:00"/>
    <x v="29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5"/>
    <s v="food trucks"/>
    <d v="2015-10-18T13:38:49"/>
    <x v="29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5"/>
    <s v="restaurants"/>
    <d v="2016-06-07T15:06:00"/>
    <x v="3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5"/>
    <s v="restaurants"/>
    <d v="2014-11-14T19:22:14"/>
    <x v="30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5"/>
    <s v="restaurants"/>
    <d v="2015-03-13T18:20:16"/>
    <x v="30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5"/>
    <s v="restaurants"/>
    <d v="2015-05-10T19:45:04"/>
    <x v="30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5"/>
    <s v="restaurants"/>
    <d v="2014-08-14T16:50:34"/>
    <x v="30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5"/>
    <s v="restaurants"/>
    <d v="2016-02-01T04:43:33"/>
    <x v="305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5"/>
    <s v="restaurants"/>
    <d v="2014-12-13T15:02:41"/>
    <x v="306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5"/>
    <s v="restaurants"/>
    <d v="2017-02-25T18:09:49"/>
    <x v="307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5"/>
    <s v="restaurants"/>
    <d v="2014-11-29T10:40:52"/>
    <x v="308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5"/>
    <s v="restaurants"/>
    <d v="2014-11-13T11:20:28"/>
    <x v="30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5"/>
    <s v="restaurants"/>
    <d v="2016-10-15T13:21:00"/>
    <x v="31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5"/>
    <s v="food trucks"/>
    <d v="2015-06-14T22:09:29"/>
    <x v="3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5"/>
    <s v="food trucks"/>
    <d v="2016-01-26T08:08:17"/>
    <x v="31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5"/>
    <s v="food trucks"/>
    <d v="2015-04-25T14:17:06"/>
    <x v="31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1"/>
    <s v="space exploration"/>
    <d v="2016-07-15T00:57:00"/>
    <x v="31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5"/>
    <s v="food trucks"/>
    <d v="2014-09-30T17:23:43"/>
    <x v="315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5"/>
    <s v="food trucks"/>
    <d v="2015-06-29T09:21:58"/>
    <x v="316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5"/>
    <s v="food trucks"/>
    <d v="2014-08-08T15:31:03"/>
    <x v="31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4"/>
    <s v="children's books"/>
    <d v="2016-10-19T01:53:27"/>
    <x v="318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4"/>
    <s v="children's books"/>
    <d v="2012-06-30T14:00:00"/>
    <x v="31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4"/>
    <s v="children's books"/>
    <d v="2014-06-17T15:17:22"/>
    <x v="32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4"/>
    <s v="children's books"/>
    <d v="2014-09-11T09:15:51"/>
    <x v="32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4"/>
    <s v="children's books"/>
    <d v="2013-06-20T05:04:18"/>
    <x v="32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4"/>
    <s v="children's books"/>
    <d v="2012-10-28T07:53:48"/>
    <x v="32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4"/>
    <s v="children's books"/>
    <d v="2013-02-01T11:00:00"/>
    <x v="3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4"/>
    <s v="children's books"/>
    <d v="2013-10-05T14:51:34"/>
    <x v="32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4"/>
    <s v="children's books"/>
    <d v="2017-03-10T04:44:48"/>
    <x v="326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6"/>
    <s v="plays"/>
    <d v="2014-06-21T05:00:00"/>
    <x v="32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6"/>
    <s v="plays"/>
    <d v="2016-06-12T22:00:00"/>
    <x v="32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6"/>
    <s v="plays"/>
    <d v="2015-05-29T10:36:34"/>
    <x v="329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6"/>
    <s v="plays"/>
    <d v="2016-05-23T13:21:05"/>
    <x v="3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6"/>
    <s v="plays"/>
    <d v="2016-01-29T17:17:00"/>
    <x v="3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6"/>
    <s v="plays"/>
    <d v="2014-09-13T22:34:57"/>
    <x v="33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6"/>
    <s v="plays"/>
    <d v="2014-12-05T05:28:00"/>
    <x v="33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6"/>
    <s v="plays"/>
    <d v="2015-01-05T20:44:19"/>
    <x v="334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6"/>
    <s v="plays"/>
    <d v="2015-06-19T20:47:18"/>
    <x v="335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6"/>
    <s v="plays"/>
    <d v="2015-07-16T11:51:19"/>
    <x v="33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6"/>
    <s v="plays"/>
    <d v="2014-12-03T09:20:36"/>
    <x v="33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6"/>
    <s v="plays"/>
    <d v="2014-10-17T22:59:00"/>
    <x v="338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6"/>
    <s v="plays"/>
    <d v="2015-04-03T16:40:15"/>
    <x v="339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6"/>
    <s v="plays"/>
    <d v="2016-07-23T19:52:38"/>
    <x v="34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6"/>
    <s v="spaces"/>
    <d v="2015-04-12T21:06:20"/>
    <x v="34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6"/>
    <s v="spaces"/>
    <d v="2015-05-23T21:21:00"/>
    <x v="34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6"/>
    <s v="spaces"/>
    <d v="2016-01-23T02:45:52"/>
    <x v="3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6"/>
    <s v="spaces"/>
    <d v="2015-03-01T19:04:00"/>
    <x v="34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6"/>
    <s v="spaces"/>
    <d v="2014-09-29T09:16:24"/>
    <x v="345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6"/>
    <s v="spaces"/>
    <d v="2016-04-03T08:36:51"/>
    <x v="346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6"/>
    <s v="spaces"/>
    <d v="2014-08-13T12:49:08"/>
    <x v="34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6"/>
    <s v="spaces"/>
    <d v="2015-11-15T17:09:06"/>
    <x v="34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6"/>
    <s v="spaces"/>
    <d v="2014-09-21T09:10:50"/>
    <x v="349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6"/>
    <s v="musical"/>
    <d v="2016-12-08T22:37:55"/>
    <x v="3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6"/>
    <s v="musical"/>
    <d v="2015-07-26T19:29:58"/>
    <x v="35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6"/>
    <s v="musical"/>
    <d v="2015-07-17T10:14:00"/>
    <x v="35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6"/>
    <s v="musical"/>
    <d v="2015-09-19T00:37:31"/>
    <x v="35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6"/>
    <s v="musical"/>
    <d v="2015-12-13T14:59:56"/>
    <x v="354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6"/>
    <s v="musical"/>
    <d v="2015-09-14T10:40:29"/>
    <x v="3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6"/>
    <s v="musical"/>
    <d v="2014-10-04T23:00:00"/>
    <x v="35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6"/>
    <s v="musical"/>
    <d v="2015-11-16T22:27:19"/>
    <x v="357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6"/>
    <s v="plays"/>
    <d v="2015-04-18T16:30:00"/>
    <x v="3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6"/>
    <s v="plays"/>
    <d v="2015-12-17T16:05:50"/>
    <x v="35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6"/>
    <s v="plays"/>
    <d v="2014-07-03T11:02:44"/>
    <x v="36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6"/>
    <s v="plays"/>
    <d v="2014-07-04T21:59:00"/>
    <x v="3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6"/>
    <s v="musical"/>
    <d v="2016-11-22T11:00:23"/>
    <x v="36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6"/>
    <s v="musical"/>
    <d v="2014-07-06T10:36:32"/>
    <x v="363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6"/>
    <s v="musical"/>
    <d v="2015-10-21T21:01:46"/>
    <x v="3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6"/>
    <s v="musical"/>
    <d v="2016-07-31T01:00:00"/>
    <x v="365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6"/>
    <s v="plays"/>
    <d v="2015-11-05T10:11:45"/>
    <x v="36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6"/>
    <s v="plays"/>
    <d v="2014-08-24T01:00:00"/>
    <x v="367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6"/>
    <s v="plays"/>
    <d v="2015-08-14T13:38:00"/>
    <x v="36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6"/>
    <s v="plays"/>
    <d v="2016-06-03T05:19:12"/>
    <x v="36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6"/>
    <s v="plays"/>
    <d v="2014-10-26T12:00:00"/>
    <x v="37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6"/>
    <s v="plays"/>
    <d v="2016-04-01T00:00:00"/>
    <x v="37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6"/>
    <s v="plays"/>
    <d v="2015-09-05T21:38:27"/>
    <x v="37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6"/>
    <s v="plays"/>
    <d v="2016-12-01T01:18:40"/>
    <x v="373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6"/>
    <s v="plays"/>
    <d v="2015-06-16T15:41:54"/>
    <x v="37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6"/>
    <s v="plays"/>
    <d v="2015-08-27T09:54:35"/>
    <x v="37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6"/>
    <s v="plays"/>
    <d v="2014-09-07T01:48:43"/>
    <x v="376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6"/>
    <s v="plays"/>
    <d v="2016-07-29T17:29:00"/>
    <x v="377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6"/>
    <s v="plays"/>
    <d v="2014-07-14T09:37:44"/>
    <x v="378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6"/>
    <s v="plays"/>
    <d v="2016-04-24T18:20:00"/>
    <x v="379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6"/>
    <s v="plays"/>
    <d v="2015-11-17T22:41:57"/>
    <x v="38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6"/>
    <s v="plays"/>
    <d v="2016-07-13T14:48:18"/>
    <x v="38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6"/>
    <s v="plays"/>
    <d v="2015-11-08T12:59:41"/>
    <x v="38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6"/>
    <s v="plays"/>
    <d v="2015-04-05T02:23:41"/>
    <x v="38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6"/>
    <s v="plays"/>
    <d v="2015-05-02T07:04:09"/>
    <x v="384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6"/>
    <s v="plays"/>
    <d v="2016-03-04T23:54:29"/>
    <x v="385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6"/>
    <s v="plays"/>
    <d v="2016-03-24T16:59:23"/>
    <x v="38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6"/>
    <s v="plays"/>
    <d v="2015-12-04T10:43:59"/>
    <x v="387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6"/>
    <s v="plays"/>
    <d v="2015-12-13T18:36:10"/>
    <x v="38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6"/>
    <s v="plays"/>
    <d v="2014-12-18T09:02:44"/>
    <x v="389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6"/>
    <s v="plays"/>
    <d v="2014-11-20T16:58:45"/>
    <x v="39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6"/>
    <s v="plays"/>
    <d v="2014-05-09T00:53:00"/>
    <x v="39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6"/>
    <s v="plays"/>
    <d v="2016-09-30T22:00:00"/>
    <x v="392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6"/>
    <s v="plays"/>
    <d v="2016-04-20T20:23:43"/>
    <x v="39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6"/>
    <s v="plays"/>
    <d v="2016-12-26T13:18:51"/>
    <x v="394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6"/>
    <s v="plays"/>
    <d v="2014-10-21T13:51:00"/>
    <x v="395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6"/>
    <s v="plays"/>
    <d v="2017-01-27T12:54:02"/>
    <x v="396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6"/>
    <s v="plays"/>
    <d v="2016-06-14T12:54:00"/>
    <x v="397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6"/>
    <s v="plays"/>
    <d v="2016-07-17T11:49:46"/>
    <x v="39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6"/>
    <s v="plays"/>
    <d v="2016-01-31T17:55:00"/>
    <x v="399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6"/>
    <s v="plays"/>
    <d v="2016-06-04T11:19:57"/>
    <x v="40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6"/>
    <s v="plays"/>
    <d v="2014-10-24T20:59:50"/>
    <x v="40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6"/>
    <s v="plays"/>
    <d v="2017-01-25T15:41:22"/>
    <x v="40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6"/>
    <s v="plays"/>
    <d v="2015-11-29T07:56:44"/>
    <x v="403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3"/>
    <s v="faith"/>
    <d v="2017-04-13T22:07:40"/>
    <x v="40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3"/>
    <s v="faith"/>
    <d v="2017-03-31T18:40:11"/>
    <x v="40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3"/>
    <s v="faith"/>
    <d v="2017-03-25T21:33:00"/>
    <x v="406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6"/>
    <s v="plays"/>
    <d v="2017-04-03T09:30:07"/>
    <x v="4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6"/>
    <s v="plays"/>
    <d v="2017-04-09T02:35:56"/>
    <x v="408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6"/>
    <s v="plays"/>
    <d v="2017-03-27T17:58:54"/>
    <x v="40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d v="2014-11-25T10:36:30"/>
    <x v="41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d v="2014-10-13T07:59:55"/>
    <x v="4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6"/>
    <s v="musical"/>
    <d v="2016-05-05T11:00:00"/>
    <x v="4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d v="2016-05-03T10:41:56"/>
    <x v="4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6"/>
    <s v="plays"/>
    <d v="2016-05-03T12:49:02"/>
    <x v="41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d v="2014-07-25T16:15:02"/>
    <x v="41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4"/>
    <s v="translations"/>
    <d v="2016-02-19T22:06:37"/>
    <x v="416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5"/>
    <s v="food trucks"/>
    <d v="2016-10-29T17:43:54"/>
    <x v="417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d v="2015-03-28T04:19:12"/>
    <x v="41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5"/>
    <s v="food trucks"/>
    <d v="2014-08-07T17:13:48"/>
    <x v="419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d v="2016-02-28T17:05:09"/>
    <x v="42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d v="2014-02-10T16:21:14"/>
    <x v="4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d v="2014-10-17T13:00:32"/>
    <x v="4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04:25:45"/>
    <x v="423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d v="2016-08-11T22:20:14"/>
    <x v="42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5"/>
    <s v="food trucks"/>
    <d v="2016-03-23T00:38:53"/>
    <x v="42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5"/>
    <s v="food trucks"/>
    <d v="2016-06-27T20:23:33"/>
    <x v="42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6"/>
    <s v="musical"/>
    <d v="2016-04-29T23:34:00"/>
    <x v="4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6"/>
    <s v="musical"/>
    <d v="2014-09-27T15:17:20"/>
    <x v="428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1:56:20"/>
    <x v="429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5"/>
    <s v="food trucks"/>
    <d v="2015-03-12T11:49:11"/>
    <x v="43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5"/>
    <s v="food trucks"/>
    <d v="2016-07-30T17:04:50"/>
    <x v="43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6"/>
    <s v="spaces"/>
    <d v="2015-02-02T12:43:21"/>
    <x v="43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2:02:55"/>
    <x v="4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5"/>
    <s v="food trucks"/>
    <d v="2014-09-25T21:22:19"/>
    <x v="434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6"/>
    <s v="plays"/>
    <d v="2015-06-12T14:11:27"/>
    <x v="4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7"/>
    <s v="mobile games"/>
    <d v="2016-11-06T03:49:07"/>
    <x v="43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d v="2014-08-17T13:58:18"/>
    <x v="43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7"/>
    <s v="mobile games"/>
    <d v="2014-11-28T22:33:00"/>
    <x v="438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6"/>
    <s v="plays"/>
    <d v="2015-03-14T14:46:34"/>
    <x v="43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6"/>
    <s v="spaces"/>
    <d v="2015-03-01T17:02:35"/>
    <x v="44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6"/>
    <s v="musical"/>
    <d v="2016-10-07T09:11:00"/>
    <x v="44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6"/>
    <s v="musical"/>
    <d v="2017-01-13T18:42:36"/>
    <x v="4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6"/>
    <s v="spaces"/>
    <d v="2015-06-02T09:34:53"/>
    <x v="44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6"/>
    <s v="spaces"/>
    <d v="2015-01-09T16:59:50"/>
    <x v="44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d v="2016-03-12T16:37:55"/>
    <x v="4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5"/>
    <s v="food trucks"/>
    <d v="2017-03-06T07:00:00"/>
    <x v="44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d v="2015-08-29T09:53:44"/>
    <x v="44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7:25:35"/>
    <x v="44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6"/>
    <s v="plays"/>
    <d v="2015-05-13T14:45:12"/>
    <x v="449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d v="2015-03-30T13:52:30"/>
    <x v="45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d v="2015-02-04T13:36:46"/>
    <x v="45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5"/>
    <s v="food trucks"/>
    <d v="2014-08-16T15:44:12"/>
    <x v="45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4"/>
    <s v="fiction"/>
    <d v="2013-07-31T13:43:00"/>
    <x v="45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6"/>
    <s v="plays"/>
    <d v="2015-04-24T22:35:00"/>
    <x v="4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6"/>
    <s v="plays"/>
    <d v="2016-02-16T12:33:07"/>
    <x v="45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4"/>
    <s v="translations"/>
    <d v="2016-05-26T11:57:43"/>
    <x v="456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2T19:51:40"/>
    <x v="457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d v="2015-04-11T20:12:42"/>
    <x v="45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d v="2015-03-06T09:22:29"/>
    <x v="45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5"/>
    <s v="food trucks"/>
    <d v="2015-03-01T02:08:41"/>
    <x v="46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6"/>
    <s v="plays"/>
    <d v="2016-03-15T21:02:44"/>
    <x v="46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d v="2017-03-25T07:14:22"/>
    <x v="46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16:37:19"/>
    <x v="463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7"/>
    <s v="video games"/>
    <d v="2015-01-10T01:59:00"/>
    <x v="46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6"/>
    <s v="spaces"/>
    <d v="2016-05-05T15:36:36"/>
    <x v="46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d v="2014-07-02T10:29:55"/>
    <x v="46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d v="2015-08-04T16:15:35"/>
    <x v="46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5"/>
    <s v="food trucks"/>
    <d v="2016-03-23T05:52:07"/>
    <x v="468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4"/>
    <s v="translations"/>
    <d v="2014-11-18T18:00:59"/>
    <x v="46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d v="2015-03-19T15:31:27"/>
    <x v="47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6"/>
    <s v="plays"/>
    <d v="2014-11-25T13:46:00"/>
    <x v="47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d v="2015-09-07T07:53:13"/>
    <x v="47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7"/>
    <s v="video games"/>
    <d v="2016-03-13T15:25:16"/>
    <x v="473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d v="2015-11-27T15:40:04"/>
    <x v="47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d v="2014-12-17T12:30:45"/>
    <x v="47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d v="2014-08-09T16:43:42"/>
    <x v="47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d v="2015-07-08T08:44:59"/>
    <x v="47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8"/>
    <s v="places"/>
    <d v="2014-12-13T16:49:25"/>
    <x v="47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5"/>
    <s v="food trucks"/>
    <d v="2014-12-31T10:54:50"/>
    <x v="47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6"/>
    <s v="plays"/>
    <d v="2016-09-12T10:59:00"/>
    <x v="48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8"/>
    <s v="places"/>
    <d v="2015-02-28T14:17:35"/>
    <x v="48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d v="2015-09-24T13:09:25"/>
    <x v="48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2T19:11:47"/>
    <x v="48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5"/>
    <s v="food trucks"/>
    <d v="2015-03-07T23:14:57"/>
    <x v="484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6"/>
    <s v="plays"/>
    <d v="2015-07-19T12:44:23"/>
    <x v="48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4"/>
    <s v="translations"/>
    <d v="2016-07-08T11:32:14"/>
    <x v="48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d v="2016-04-16T14:08:40"/>
    <x v="48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7"/>
    <s v="mobile games"/>
    <d v="2016-06-28T17:15:33"/>
    <x v="48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d v="2013-03-23T06:19:23"/>
    <x v="48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4"/>
    <s v="translations"/>
    <d v="2016-06-03T01:38:40"/>
    <x v="49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5"/>
    <s v="food trucks"/>
    <d v="2015-02-21T10:29:56"/>
    <x v="49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6"/>
    <s v="plays"/>
    <d v="2015-08-24T04:33:16"/>
    <x v="49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6"/>
    <s v="spaces"/>
    <d v="2016-05-20T02:59:00"/>
    <x v="49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6"/>
    <s v="spaces"/>
    <d v="2016-10-29T19:46:00"/>
    <x v="49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d v="2016-10-02T12:04:46"/>
    <x v="49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7"/>
    <s v="video games"/>
    <d v="2015-01-28T16:14:52"/>
    <x v="49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6"/>
    <s v="plays"/>
    <d v="2015-04-04T21:40:47"/>
    <x v="49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6"/>
    <s v="spaces"/>
    <d v="2014-12-26T19:40:44"/>
    <x v="49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d v="2016-03-14T17:00:00"/>
    <x v="499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d v="2015-02-26T16:17:09"/>
    <x v="5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d v="2016-07-14T10:25:33"/>
    <x v="50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7"/>
    <s v="video games"/>
    <d v="2016-02-11T10:18:30"/>
    <x v="50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5"/>
    <s v="food trucks"/>
    <d v="2015-03-24T13:34:04"/>
    <x v="503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5"/>
    <s v="food trucks"/>
    <d v="2015-04-27T09:42:10"/>
    <x v="50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6"/>
    <s v="plays"/>
    <d v="2014-09-06T16:08:59"/>
    <x v="50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6"/>
    <s v="plays"/>
    <d v="2015-03-08T10:50:03"/>
    <x v="50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6"/>
    <s v="plays"/>
    <d v="2014-08-20T22:49:49"/>
    <x v="5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d v="2015-12-13T00:47:40"/>
    <x v="508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d v="2015-05-07T18:52:36"/>
    <x v="50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6"/>
    <s v="spaces"/>
    <d v="2015-06-14T13:19:00"/>
    <x v="5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d v="2014-08-08T18:48:54"/>
    <x v="5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5"/>
    <s v="food trucks"/>
    <d v="2015-08-02T22:27:37"/>
    <x v="51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5"/>
    <s v="food trucks"/>
    <d v="2015-03-14T09:00:00"/>
    <x v="51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6"/>
    <s v="spaces"/>
    <d v="2015-09-20T13:05:56"/>
    <x v="51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6"/>
    <s v="plays"/>
    <d v="2016-07-08T17:25:54"/>
    <x v="51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6"/>
    <s v="plays"/>
    <d v="2014-09-01T14:09:38"/>
    <x v="51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4"/>
    <s v="fiction"/>
    <d v="2016-01-30T13:46:42"/>
    <x v="517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3:47:59"/>
    <x v="5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5"/>
    <s v="food trucks"/>
    <d v="2016-05-27T16:04:00"/>
    <x v="519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d v="2016-11-02T15:31:32"/>
    <x v="52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d v="2014-08-11T20:47:07"/>
    <x v="52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6"/>
    <s v="plays"/>
    <d v="2015-04-14T23:04:00"/>
    <x v="52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1:53:49"/>
    <x v="523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04:16:00"/>
    <x v="52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d v="2016-09-22T15:47:47"/>
    <x v="52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8"/>
    <s v="nature"/>
    <d v="2014-12-31T11:05:38"/>
    <x v="52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8"/>
    <s v="nature"/>
    <d v="2015-03-02T15:16:00"/>
    <x v="5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d v="2015-04-05T05:00:00"/>
    <x v="528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6"/>
    <s v="musical"/>
    <d v="2014-11-29T15:19:50"/>
    <x v="52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6"/>
    <s v="plays"/>
    <d v="2017-04-21T01:24:20"/>
    <x v="5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d v="2016-04-02T18:10:00"/>
    <x v="53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6"/>
    <s v="plays"/>
    <d v="2016-05-04T21:04:53"/>
    <x v="532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7"/>
    <s v="video games"/>
    <d v="2012-06-09T14:20:08"/>
    <x v="5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5"/>
    <s v="food trucks"/>
    <d v="2016-01-29T08:46:10"/>
    <x v="53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7"/>
    <s v="video games"/>
    <d v="2015-05-28T22:27:33"/>
    <x v="535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d v="2016-02-07T10:58:00"/>
    <x v="5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d v="2015-08-16T08:06:41"/>
    <x v="53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d v="2016-10-26T13:20:04"/>
    <x v="538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7"/>
    <s v="video games"/>
    <d v="2016-01-07T22:53:10"/>
    <x v="53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6"/>
    <s v="plays"/>
    <d v="2014-09-09T10:12:03"/>
    <x v="54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6"/>
    <s v="spaces"/>
    <d v="2014-07-29T19:19:32"/>
    <x v="54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6"/>
    <s v="spaces"/>
    <d v="2017-02-18T18:45:19"/>
    <x v="54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6"/>
    <s v="plays"/>
    <d v="2014-06-25T15:00:00"/>
    <x v="54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6"/>
    <s v="plays"/>
    <d v="2016-02-27T18:00:00"/>
    <x v="54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7"/>
    <s v="video games"/>
    <d v="2016-07-14T12:12:00"/>
    <x v="54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5"/>
    <s v="restaurants"/>
    <d v="2014-07-18T21:43:24"/>
    <x v="546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d v="2015-02-12T14:14:20"/>
    <x v="54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7"/>
    <s v="video games"/>
    <d v="2014-03-02T13:01:17"/>
    <x v="548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2"/>
    <s v="audio"/>
    <d v="2014-11-05T14:38:35"/>
    <x v="549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d v="2015-08-08T09:33:37"/>
    <x v="55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7"/>
    <s v="mobile games"/>
    <d v="2016-11-05T16:11:52"/>
    <x v="55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8"/>
    <s v="people"/>
    <d v="2016-03-14T03:24:43"/>
    <x v="5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7"/>
    <s v="video games"/>
    <d v="2014-12-08T17:21:27"/>
    <x v="55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6"/>
    <s v="spaces"/>
    <d v="2015-03-26T18:05:32"/>
    <x v="55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d v="2017-03-26T22:36:00"/>
    <x v="55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d v="2015-04-21T07:25:26"/>
    <x v="55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6"/>
    <s v="spaces"/>
    <d v="2015-04-28T09:19:54"/>
    <x v="55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5"/>
    <s v="food trucks"/>
    <d v="2015-05-10T11:22:37"/>
    <x v="55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6"/>
    <s v="musical"/>
    <d v="2015-06-29T21:59:00"/>
    <x v="55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07:13:11"/>
    <x v="56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5"/>
    <s v="food trucks"/>
    <d v="2014-09-25T10:24:24"/>
    <x v="56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7"/>
    <s v="video games"/>
    <d v="2013-10-19T06:13:06"/>
    <x v="56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d v="2015-02-26T02:41:33"/>
    <x v="56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6"/>
    <s v="musical"/>
    <d v="2015-08-01T08:00:00"/>
    <x v="56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d v="2015-07-22T07:02:10"/>
    <x v="56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d v="2015-03-08T09:16:00"/>
    <x v="566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7"/>
    <s v="mobile games"/>
    <d v="2015-01-01T02:20:26"/>
    <x v="56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0:22:07"/>
    <x v="568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d v="2016-10-17T13:10:31"/>
    <x v="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6"/>
    <s v="musical"/>
    <d v="2014-06-29T00:13:01"/>
    <x v="57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6"/>
    <s v="plays"/>
    <d v="2014-10-23T09:16:31"/>
    <x v="57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7"/>
    <s v="video games"/>
    <d v="2014-02-05T13:58:17"/>
    <x v="57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d v="2016-09-03T10:34:37"/>
    <x v="57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6T18:31:00"/>
    <x v="57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6"/>
    <s v="spaces"/>
    <d v="2015-10-16T10:35:52"/>
    <x v="575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d v="2015-01-10T11:21:00"/>
    <x v="57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6"/>
    <s v="plays"/>
    <d v="2016-04-17T14:43:31"/>
    <x v="577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3T22:00:00"/>
    <x v="57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8"/>
    <s v="places"/>
    <d v="2014-09-25T15:43:11"/>
    <x v="57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5"/>
    <s v="restaurants"/>
    <d v="2014-09-21T13:48:38"/>
    <x v="58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0:45:36"/>
    <x v="58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6"/>
    <s v="plays"/>
    <d v="2016-05-14T15:03:57"/>
    <x v="58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6"/>
    <s v="plays"/>
    <d v="2015-07-14T17:00:15"/>
    <x v="58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7"/>
    <s v="video games"/>
    <d v="2014-08-24T14:48:11"/>
    <x v="58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d v="2015-09-05T23:10:00"/>
    <x v="58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2"/>
    <s v="audio"/>
    <d v="2015-03-05T14:27:00"/>
    <x v="58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d v="2015-10-17T10:01:55"/>
    <x v="58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6"/>
    <s v="spaces"/>
    <d v="2016-03-10T07:42:39"/>
    <x v="58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d v="2015-10-29T15:40:48"/>
    <x v="58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d v="2015-02-16T19:40:47"/>
    <x v="59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d v="2016-07-30T15:13:14"/>
    <x v="5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d v="2015-11-24T12:06:58"/>
    <x v="59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6"/>
    <s v="plays"/>
    <d v="2015-10-26T12:58:10"/>
    <x v="59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d v="2016-05-18T14:22:15"/>
    <x v="594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d v="2016-02-01T17:55:41"/>
    <x v="59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4"/>
    <s v="art books"/>
    <d v="2015-05-28T14:05:00"/>
    <x v="59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d v="2016-06-24T11:27:49"/>
    <x v="597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d v="2016-03-24T16:39:13"/>
    <x v="598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d v="2014-02-09T18:21:41"/>
    <x v="59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d v="2016-04-14T08:34:00"/>
    <x v="6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7"/>
    <s v="mobile games"/>
    <d v="2014-08-07T09:35:17"/>
    <x v="60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5"/>
    <s v="food trucks"/>
    <d v="2014-11-13T14:18:47"/>
    <x v="60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4"/>
    <s v="translations"/>
    <d v="2015-02-08T15:58:29"/>
    <x v="603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4"/>
    <s v="translations"/>
    <d v="2015-10-11T12:43:40"/>
    <x v="60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4"/>
    <s v="fiction"/>
    <d v="2012-09-07T01:51:00"/>
    <x v="60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d v="2016-05-04T13:58:52"/>
    <x v="60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d v="2016-01-02T10:27:01"/>
    <x v="60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6"/>
    <s v="spaces"/>
    <d v="2016-08-15T06:44:52"/>
    <x v="608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6"/>
    <s v="spaces"/>
    <d v="2016-05-27T07:12:00"/>
    <x v="60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6"/>
    <s v="musical"/>
    <d v="2016-11-21T18:17:18"/>
    <x v="61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6"/>
    <s v="plays"/>
    <d v="2014-10-06T22:30:00"/>
    <x v="61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d v="2016-04-16T12:43:26"/>
    <x v="61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d v="2014-09-03T12:49:24"/>
    <x v="6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4"/>
    <s v="translations"/>
    <d v="2016-09-20T23:45:04"/>
    <x v="6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7"/>
    <s v="mobile games"/>
    <d v="2016-06-05T00:21:33"/>
    <x v="61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d v="2017-03-14T11:22:02"/>
    <x v="6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d v="2014-01-06T18:39:58"/>
    <x v="6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7"/>
    <s v="video games"/>
    <d v="2013-01-11T14:00:24"/>
    <x v="6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4"/>
    <s v="fiction"/>
    <d v="2013-08-15T04:43:28"/>
    <x v="6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6"/>
    <s v="spaces"/>
    <d v="2015-02-25T21:19:55"/>
    <x v="62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d v="2016-03-06T17:55:31"/>
    <x v="62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7"/>
    <s v="mobile games"/>
    <d v="2016-03-14T08:35:29"/>
    <x v="62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d v="2015-03-31T12:04:04"/>
    <x v="62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d v="2013-08-10T07:15:20"/>
    <x v="624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5"/>
    <s v="food trucks"/>
    <d v="2014-10-02T11:56:32"/>
    <x v="62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4"/>
    <s v="translations"/>
    <d v="2015-12-12T04:00:00"/>
    <x v="62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8"/>
    <s v="places"/>
    <d v="2015-07-26T10:00:58"/>
    <x v="6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6"/>
    <s v="plays"/>
    <d v="2016-05-07T08:29:18"/>
    <x v="62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5"/>
    <s v="food trucks"/>
    <d v="2015-08-03T22:27:54"/>
    <x v="6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7"/>
    <s v="video games"/>
    <d v="2016-03-30T09:41:35"/>
    <x v="63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8"/>
    <s v="people"/>
    <d v="2015-02-17T21:26:31"/>
    <x v="6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2:48:47"/>
    <x v="63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5"/>
    <s v="food trucks"/>
    <d v="2014-09-15T13:55:03"/>
    <x v="63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5"/>
    <s v="food trucks"/>
    <d v="2015-02-23T21:00:00"/>
    <x v="63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7"/>
    <s v="video games"/>
    <d v="2016-04-10T01:54:24"/>
    <x v="63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5"/>
    <s v="food trucks"/>
    <d v="2016-06-16T11:02:46"/>
    <x v="6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5"/>
    <s v="restaurants"/>
    <d v="2015-05-14T17:56:12"/>
    <x v="637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6"/>
    <s v="spaces"/>
    <d v="2015-05-28T09:59:00"/>
    <x v="63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6"/>
    <s v="spaces"/>
    <d v="2015-10-08T13:00:21"/>
    <x v="639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6"/>
    <s v="spaces"/>
    <d v="2015-09-28T00:35:34"/>
    <x v="64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1:00:00"/>
    <x v="64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7"/>
    <s v="video games"/>
    <d v="2014-03-23T20:15:27"/>
    <x v="64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7"/>
    <s v="video games"/>
    <d v="2013-10-09T02:18:07"/>
    <x v="6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7"/>
    <s v="video games"/>
    <d v="2014-09-21T12:32:49"/>
    <x v="64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7"/>
    <s v="video games"/>
    <d v="2014-03-15T12:58:29"/>
    <x v="64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5"/>
    <s v="food trucks"/>
    <d v="2014-07-05T17:07:12"/>
    <x v="64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5"/>
    <s v="food trucks"/>
    <d v="2015-12-25T01:55:36"/>
    <x v="64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5"/>
    <s v="food trucks"/>
    <d v="2014-10-05T13:13:41"/>
    <x v="64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6"/>
    <s v="plays"/>
    <d v="2015-01-11T04:15:24"/>
    <x v="6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6"/>
    <s v="plays"/>
    <d v="2016-05-18T18:56:28"/>
    <x v="65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6"/>
    <s v="plays"/>
    <d v="2016-06-19T16:32:01"/>
    <x v="65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d v="2016-02-18T13:09:29"/>
    <x v="65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d v="2014-09-07T16:13:14"/>
    <x v="6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5"/>
    <s v="food trucks"/>
    <d v="2015-02-22T02:29:23"/>
    <x v="65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d v="2016-05-14T09:18:28"/>
    <x v="65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17:32:52"/>
    <x v="65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d v="2015-07-25T15:59:00"/>
    <x v="65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4"/>
    <s v="children's books"/>
    <d v="2016-04-24T14:45:21"/>
    <x v="65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d v="2016-09-04T20:59:00"/>
    <x v="6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6"/>
    <s v="spaces"/>
    <d v="2015-01-08T07:41:00"/>
    <x v="66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d v="2015-01-15T09:56:45"/>
    <x v="66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d v="2015-05-24T09:00:00"/>
    <x v="66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d v="2015-06-06T04:47:00"/>
    <x v="66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d v="2015-07-17T13:35:39"/>
    <x v="66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d v="2015-10-15T14:22:38"/>
    <x v="66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6"/>
    <s v="musical"/>
    <d v="2014-09-08T09:50:05"/>
    <x v="66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d v="2015-06-28T09:09:30"/>
    <x v="667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d v="2016-05-20T08:08:22"/>
    <x v="66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4"/>
    <s v="translations"/>
    <d v="2017-01-03T00:04:27"/>
    <x v="66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4"/>
    <s v="translations"/>
    <d v="2016-02-25T04:57:14"/>
    <x v="67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5"/>
    <s v="food trucks"/>
    <d v="2014-11-05T22:22:37"/>
    <x v="67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5"/>
    <s v="food trucks"/>
    <d v="2015-03-11T10:23:56"/>
    <x v="67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5"/>
    <s v="food trucks"/>
    <d v="2016-02-13T15:35:13"/>
    <x v="67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6"/>
    <s v="plays"/>
    <d v="2015-05-29T09:34:19"/>
    <x v="67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6"/>
    <s v="plays"/>
    <d v="2015-03-26T21:34:36"/>
    <x v="67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6"/>
    <s v="plays"/>
    <d v="2014-08-04T10:00:00"/>
    <x v="67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6"/>
    <s v="plays"/>
    <d v="2014-10-07T21:54:17"/>
    <x v="67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6"/>
    <s v="plays"/>
    <d v="2016-01-08T00:34:00"/>
    <x v="67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7"/>
    <s v="video games"/>
    <d v="2014-08-15T20:04:23"/>
    <x v="67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d v="2014-09-01T14:10:17"/>
    <x v="68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6"/>
    <s v="plays"/>
    <d v="2015-01-20T13:16:00"/>
    <x v="68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6"/>
    <s v="spaces"/>
    <d v="2015-09-19T22:21:31"/>
    <x v="68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d v="2016-05-13T22:59:00"/>
    <x v="68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d v="2016-02-14T10:20:32"/>
    <x v="68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7"/>
    <s v="video games"/>
    <d v="2014-04-19T06:34:08"/>
    <x v="68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7"/>
    <s v="mobile games"/>
    <d v="2014-11-25T18:55:00"/>
    <x v="68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d v="2015-03-30T21:22:00"/>
    <x v="687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6"/>
    <s v="plays"/>
    <d v="2015-01-02T05:49:11"/>
    <x v="688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6"/>
    <s v="plays"/>
    <d v="2014-09-11T02:37:22"/>
    <x v="6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d v="2015-06-01T11:01:00"/>
    <x v="69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d v="2016-02-17T17:59:00"/>
    <x v="69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4"/>
    <s v="children's books"/>
    <d v="2013-05-24T07:54:44"/>
    <x v="69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4"/>
    <s v="translations"/>
    <d v="2015-02-05T19:25:00"/>
    <x v="69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7"/>
    <s v="video games"/>
    <d v="2014-04-06T13:01:04"/>
    <x v="6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4"/>
    <s v="fiction"/>
    <d v="2015-02-26T22:02:41"/>
    <x v="69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5"/>
    <s v="food trucks"/>
    <d v="2015-03-01T12:07:20"/>
    <x v="69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d v="2015-04-14T10:19:25"/>
    <x v="697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5"/>
    <s v="food trucks"/>
    <d v="2016-05-19T02:12:01"/>
    <x v="69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4"/>
    <s v="fiction"/>
    <d v="2016-08-04T18:10:33"/>
    <x v="69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4"/>
    <s v="children's books"/>
    <d v="2014-06-05T13:49:50"/>
    <x v="7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6"/>
    <s v="spaces"/>
    <d v="2015-08-17T10:05:59"/>
    <x v="70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6"/>
    <s v="plays"/>
    <d v="2015-05-15T13:14:28"/>
    <x v="70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6"/>
    <s v="plays"/>
    <d v="2014-07-19T03:21:30"/>
    <x v="70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6"/>
    <s v="plays"/>
    <d v="2014-08-26T10:28:00"/>
    <x v="70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6"/>
    <s v="plays"/>
    <d v="2016-01-20T11:24:21"/>
    <x v="70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7"/>
    <s v="video games"/>
    <d v="2016-06-29T14:20:14"/>
    <x v="70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5"/>
    <s v="food trucks"/>
    <d v="2015-04-23T15:05:38"/>
    <x v="70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d v="2016-07-31T10:00:00"/>
    <x v="70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15:52:52"/>
    <x v="7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d v="2016-12-28T13:25:15"/>
    <x v="71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6"/>
    <s v="spaces"/>
    <d v="2015-06-11T21:45:06"/>
    <x v="7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6:00:00"/>
    <x v="7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8"/>
    <s v="places"/>
    <d v="2014-06-18T14:13:00"/>
    <x v="71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6"/>
    <s v="spaces"/>
    <d v="2014-08-31T23:00:00"/>
    <x v="71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6"/>
    <s v="musical"/>
    <d v="2015-07-15T04:43:42"/>
    <x v="71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d v="2014-05-23T08:05:25"/>
    <x v="71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6"/>
    <s v="plays"/>
    <d v="2014-09-11T06:39:21"/>
    <x v="7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6"/>
    <s v="plays"/>
    <d v="2015-03-23T21:59:00"/>
    <x v="718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5:33:00"/>
    <x v="71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2"/>
    <s v="audio"/>
    <d v="2016-08-27T11:00:09"/>
    <x v="72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d v="2014-05-31T22:00:00"/>
    <x v="72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d v="2014-08-30T09:30:00"/>
    <x v="72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6"/>
    <s v="plays"/>
    <d v="2014-12-26T20:02:28"/>
    <x v="72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d v="2016-01-02T19:55:37"/>
    <x v="72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d v="2015-05-21T09:45:25"/>
    <x v="7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d v="2014-09-05T14:30:02"/>
    <x v="7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d v="2013-08-31T18:32:03"/>
    <x v="72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6"/>
    <s v="spaces"/>
    <d v="2016-07-02T09:35:23"/>
    <x v="7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d v="2014-10-31T20:12:42"/>
    <x v="7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5"/>
    <s v="food trucks"/>
    <d v="2014-06-27T15:33:28"/>
    <x v="7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d v="2014-12-17T22:32:21"/>
    <x v="73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d v="2015-02-27T18:01:34"/>
    <x v="7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16:26:18"/>
    <x v="73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d v="2016-03-08T07:51:09"/>
    <x v="7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4"/>
    <s v="translations"/>
    <d v="2016-01-01T02:38:51"/>
    <x v="73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8"/>
    <s v="nature"/>
    <d v="2015-04-28T19:16:39"/>
    <x v="73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5"/>
    <s v="food trucks"/>
    <d v="2015-12-07T16:57:42"/>
    <x v="7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4"/>
    <s v="children's books"/>
    <d v="2015-07-17T10:03:24"/>
    <x v="73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6"/>
    <s v="plays"/>
    <d v="2016-06-01T17:38:29"/>
    <x v="73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6"/>
    <s v="plays"/>
    <d v="2016-10-09T04:28:26"/>
    <x v="74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6"/>
    <s v="spaces"/>
    <d v="2016-07-31T18:36:20"/>
    <x v="74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d v="2013-11-11T08:19:08"/>
    <x v="74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d v="2015-07-18T14:14:16"/>
    <x v="74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d v="2012-09-02T05:30:48"/>
    <x v="7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7"/>
    <s v="mobile games"/>
    <d v="2017-01-21T15:45:31"/>
    <x v="74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d v="2017-04-27T13:15:19"/>
    <x v="74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d v="2015-10-01T13:02:22"/>
    <x v="74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d v="2015-10-26T09:48:33"/>
    <x v="74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6"/>
    <s v="musical"/>
    <d v="2015-02-16T04:11:17"/>
    <x v="7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d v="2014-12-18T15:33:15"/>
    <x v="75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d v="2016-02-20T16:22:18"/>
    <x v="75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7"/>
    <s v="video games"/>
    <d v="2017-01-07T01:12:49"/>
    <x v="7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d v="2015-01-17T19:12:00"/>
    <x v="75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d v="2017-02-01T09:55:59"/>
    <x v="754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d v="2015-06-04T12:39:11"/>
    <x v="7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d v="2015-01-16T04:30:47"/>
    <x v="75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4"/>
    <s v="fiction"/>
    <d v="2014-04-30T10:51:20"/>
    <x v="757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5"/>
    <s v="food trucks"/>
    <d v="2015-05-30T15:26:11"/>
    <x v="758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d v="2014-10-02T14:59:02"/>
    <x v="759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7"/>
    <s v="mobile games"/>
    <d v="2014-06-12T13:08:05"/>
    <x v="76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6"/>
    <s v="spaces"/>
    <d v="2014-10-01T21:59:00"/>
    <x v="76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6"/>
    <s v="plays"/>
    <d v="2014-08-21T12:35:11"/>
    <x v="76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d v="2014-12-04T18:59:19"/>
    <x v="76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6"/>
    <s v="plays"/>
    <d v="2014-12-05T11:27:15"/>
    <x v="76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7"/>
    <s v="mobile games"/>
    <d v="2015-12-16T22:38:46"/>
    <x v="76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d v="2016-06-16T09:37:26"/>
    <x v="76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8"/>
    <s v="people"/>
    <d v="2015-08-20T12:19:02"/>
    <x v="76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d v="2016-03-30T13:23:22"/>
    <x v="768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4"/>
    <s v="translations"/>
    <d v="2014-11-28T11:20:01"/>
    <x v="76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6"/>
    <s v="plays"/>
    <d v="2014-05-08T15:23:30"/>
    <x v="77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6"/>
    <s v="plays"/>
    <d v="2016-09-06T05:22:34"/>
    <x v="77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d v="2015-07-26T21:59:00"/>
    <x v="77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d v="2015-05-03T19:40:38"/>
    <x v="77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d v="2015-06-13T10:37:23"/>
    <x v="77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6"/>
    <s v="plays"/>
    <d v="2014-06-24T12:57:09"/>
    <x v="775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0:21:26"/>
    <x v="77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5"/>
    <s v="food trucks"/>
    <d v="2015-05-13T10:18:51"/>
    <x v="777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4"/>
    <s v="children's books"/>
    <d v="2014-10-19T20:07:00"/>
    <x v="77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2:40:31"/>
    <x v="779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8"/>
    <s v="nature"/>
    <d v="2014-11-22T07:13:54"/>
    <x v="78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7"/>
    <s v="video games"/>
    <d v="2016-11-18T13:03:10"/>
    <x v="78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7"/>
    <s v="mobile games"/>
    <d v="2015-07-08T10:45:00"/>
    <x v="78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5"/>
    <s v="food trucks"/>
    <d v="2014-12-08T20:12:08"/>
    <x v="78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d v="2016-05-07T15:11:59"/>
    <x v="78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7"/>
    <s v="mobile games"/>
    <d v="2015-04-30T10:00:51"/>
    <x v="78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5"/>
    <s v="food trucks"/>
    <d v="2015-04-13T21:21:58"/>
    <x v="78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6"/>
    <s v="spaces"/>
    <d v="2017-03-02T16:57:58"/>
    <x v="78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5"/>
    <s v="food trucks"/>
    <d v="2016-11-30T23:06:21"/>
    <x v="78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5"/>
    <s v="food trucks"/>
    <d v="2015-10-05T00:39:46"/>
    <x v="789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d v="2014-11-14T12:16:31"/>
    <x v="79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5"/>
    <s v="food trucks"/>
    <d v="2016-09-01T09:59:54"/>
    <x v="79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d v="2012-12-19T09:24:05"/>
    <x v="79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7"/>
    <s v="video games"/>
    <d v="2015-05-13T14:04:28"/>
    <x v="79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7"/>
    <s v="video games"/>
    <d v="2014-08-14T17:27:00"/>
    <x v="79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7"/>
    <s v="mobile games"/>
    <d v="2016-07-14T01:51:34"/>
    <x v="79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4"/>
    <s v="translations"/>
    <d v="2014-08-12T06:52:58"/>
    <x v="79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8"/>
    <s v="places"/>
    <d v="2015-12-19T04:46:30"/>
    <x v="797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8"/>
    <s v="photobooks"/>
    <d v="2015-01-12T00:00:03"/>
    <x v="79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7"/>
    <s v="mobile games"/>
    <d v="2017-02-28T22:00:00"/>
    <x v="799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5"/>
    <s v="food trucks"/>
    <d v="2015-03-16T11:28:00"/>
    <x v="8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6"/>
    <s v="plays"/>
    <d v="2015-01-08T20:00:00"/>
    <x v="8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d v="2016-12-30T17:00:00"/>
    <x v="80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7"/>
    <s v="video games"/>
    <d v="2012-12-07T16:23:42"/>
    <x v="80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7"/>
    <s v="mobile games"/>
    <d v="2016-08-06T15:35:08"/>
    <x v="804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d v="2016-11-07T12:12:55"/>
    <x v="80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d v="2015-06-30T18:40:46"/>
    <x v="80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2:18:21"/>
    <x v="80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d v="2011-09-11T07:18:00"/>
    <x v="8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4"/>
    <s v="art books"/>
    <d v="2012-07-24T14:20:48"/>
    <x v="809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6"/>
    <s v="plays"/>
    <d v="2016-03-22T21:29:00"/>
    <x v="81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d v="2015-10-28T19:07:14"/>
    <x v="81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5"/>
    <s v="food trucks"/>
    <d v="2016-07-15T14:42:26"/>
    <x v="81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d v="2015-02-15T14:30:07"/>
    <x v="81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d v="2016-03-25T10:59:16"/>
    <x v="814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7"/>
    <s v="video games"/>
    <d v="2012-08-10T15:44:48"/>
    <x v="81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7"/>
    <s v="video games"/>
    <d v="2017-01-11T11:49:08"/>
    <x v="81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d v="2015-04-29T20:25:39"/>
    <x v="81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8:23:18"/>
    <x v="8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d v="2014-10-30T16:22:42"/>
    <x v="8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d v="2016-12-21T08:59:03"/>
    <x v="8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5"/>
    <s v="food trucks"/>
    <d v="2015-05-15T21:00:00"/>
    <x v="8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d v="2014-07-13T20:30:00"/>
    <x v="82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5"/>
    <s v="restaurants"/>
    <d v="2015-10-03T15:00:00"/>
    <x v="8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6"/>
    <s v="plays"/>
    <d v="2014-07-23T20:59:00"/>
    <x v="824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5"/>
    <s v="food trucks"/>
    <d v="2015-08-25T11:34:42"/>
    <x v="825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d v="2015-04-18T10:52:02"/>
    <x v="8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5"/>
    <s v="food trucks"/>
    <d v="2015-06-18T11:08:25"/>
    <x v="82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6"/>
    <s v="spaces"/>
    <d v="2016-12-20T22:36:30"/>
    <x v="82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6"/>
    <s v="plays"/>
    <d v="2016-04-08T12:35:00"/>
    <x v="829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d v="2015-11-28T19:49:04"/>
    <x v="8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4"/>
    <s v="art books"/>
    <d v="2015-06-19T12:28:03"/>
    <x v="83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6"/>
    <s v="spaces"/>
    <d v="2014-09-26T10:18:55"/>
    <x v="83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7"/>
    <s v="mobile games"/>
    <d v="2014-07-31T03:46:21"/>
    <x v="833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4"/>
    <s v="children's books"/>
    <d v="2016-08-06T09:45:32"/>
    <x v="83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6"/>
    <s v="plays"/>
    <d v="2015-03-23T12:00:00"/>
    <x v="8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6"/>
    <s v="musical"/>
    <d v="2015-12-23T10:18:00"/>
    <x v="83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d v="2014-12-24T23:00:00"/>
    <x v="8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4"/>
    <s v="art books"/>
    <d v="2013-11-06T20:00:03"/>
    <x v="838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6"/>
    <s v="plays"/>
    <d v="2014-08-12T16:50:11"/>
    <x v="839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d v="2016-01-18T07:00:00"/>
    <x v="84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d v="2016-07-22T09:02:20"/>
    <x v="84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1:59:00"/>
    <x v="84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d v="2015-05-02T16:02:16"/>
    <x v="843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5"/>
    <s v="food trucks"/>
    <d v="2014-07-10T15:29:10"/>
    <x v="844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7"/>
    <s v="video games"/>
    <d v="2014-11-16T02:05:48"/>
    <x v="84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d v="2017-01-30T23:00:00"/>
    <x v="8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4"/>
    <s v="fiction"/>
    <d v="2013-07-31T17:32:57"/>
    <x v="84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7"/>
    <s v="video games"/>
    <d v="2012-09-30T18:17:02"/>
    <x v="84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5"/>
    <s v="food trucks"/>
    <d v="2016-02-11T21:08:24"/>
    <x v="849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5"/>
    <s v="food trucks"/>
    <d v="2014-09-18T14:59:32"/>
    <x v="85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4"/>
    <s v="fiction"/>
    <d v="2016-07-21T22:37:55"/>
    <x v="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5"/>
    <s v="food trucks"/>
    <d v="2015-03-25T01:01:00"/>
    <x v="85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d v="2016-10-19T04:38:27"/>
    <x v="85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5"/>
    <s v="food trucks"/>
    <d v="2016-03-05T13:44:56"/>
    <x v="854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09:04:04"/>
    <x v="85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d v="2015-08-20T14:06:00"/>
    <x v="856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4"/>
    <s v="children's books"/>
    <d v="2013-01-02T19:31:33"/>
    <x v="85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5"/>
    <s v="small batch"/>
    <d v="2017-04-30T11:00:00"/>
    <x v="8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7"/>
    <s v="video games"/>
    <d v="2011-07-16T11:32:54"/>
    <x v="8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d v="2015-11-08T15:40:33"/>
    <x v="86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5"/>
    <s v="food trucks"/>
    <d v="2016-10-11T06:35:39"/>
    <x v="86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d v="2017-02-17T23:59:00"/>
    <x v="86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4"/>
    <s v="fiction"/>
    <d v="2011-06-18T15:14:06"/>
    <x v="86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5"/>
    <s v="food trucks"/>
    <d v="2014-08-14T12:20:08"/>
    <x v="86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d v="2012-09-07T16:37:44"/>
    <x v="86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06:35:08"/>
    <x v="86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6:13:50"/>
    <x v="86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4"/>
    <s v="children's books"/>
    <d v="2012-03-18T17:53:15"/>
    <x v="86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4"/>
    <s v="translations"/>
    <d v="2016-02-21T02:24:17"/>
    <x v="8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6"/>
    <s v="plays"/>
    <d v="2015-09-08T22:00:18"/>
    <x v="87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16:43:20"/>
    <x v="87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d v="2016-06-05T06:42:12"/>
    <x v="87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d v="2015-09-01T09:05:19"/>
    <x v="87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d v="2013-10-06T14:21:10"/>
    <x v="87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d v="2014-11-13T20:37:23"/>
    <x v="87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8:14:00"/>
    <x v="87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d v="2016-01-01T14:20:12"/>
    <x v="87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d v="2012-01-14T00:01:26"/>
    <x v="87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7"/>
    <s v="video games"/>
    <d v="2014-01-28T09:10:27"/>
    <x v="879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5"/>
    <s v="food trucks"/>
    <d v="2014-08-12T21:19:26"/>
    <x v="88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6"/>
    <s v="plays"/>
    <d v="2015-02-07T15:42:19"/>
    <x v="88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6"/>
    <s v="plays"/>
    <d v="2017-04-18T13:13:39"/>
    <x v="88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7"/>
    <s v="video games"/>
    <d v="2016-07-13T00:49:59"/>
    <x v="88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d v="2011-03-10T13:48:47"/>
    <x v="88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d v="2014-12-02T00:19:05"/>
    <x v="88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7:14:00"/>
    <x v="88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7"/>
    <s v="video games"/>
    <d v="2014-08-02T09:49:43"/>
    <x v="88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6"/>
    <s v="plays"/>
    <d v="2016-04-15T10:28:00"/>
    <x v="888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5"/>
    <s v="food trucks"/>
    <d v="2014-05-31T17:30:00"/>
    <x v="88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6"/>
    <s v="plays"/>
    <d v="2015-12-19T13:49:59"/>
    <x v="89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6"/>
    <s v="plays"/>
    <d v="2014-10-26T15:52:38"/>
    <x v="89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d v="2015-01-24T21:56:39"/>
    <x v="89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4"/>
    <s v="art books"/>
    <d v="2013-08-28T17:54:51"/>
    <x v="89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6"/>
    <s v="spaces"/>
    <d v="2015-03-22T10:07:15"/>
    <x v="89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5"/>
    <s v="food trucks"/>
    <d v="2017-02-08T15:40:35"/>
    <x v="89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7"/>
    <s v="video games"/>
    <d v="2012-05-19T11:05:05"/>
    <x v="89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4"/>
    <s v="children's books"/>
    <d v="2015-08-16T17:00:50"/>
    <x v="89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4"/>
    <s v="fiction"/>
    <d v="2015-05-10T17:01:00"/>
    <x v="89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d v="2016-10-31T15:36:04"/>
    <x v="89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4"/>
    <s v="translations"/>
    <d v="2016-04-24T15:59:00"/>
    <x v="9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d v="2012-12-10T21:37:27"/>
    <x v="90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d v="2015-05-31T03:29:00"/>
    <x v="90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d v="2016-04-05T22:04:51"/>
    <x v="90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d v="2017-02-19T22:37:48"/>
    <x v="90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d v="2014-09-17T06:49:51"/>
    <x v="9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d v="2016-03-09T11:09:20"/>
    <x v="90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d v="2014-12-09T21:48:45"/>
    <x v="90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6"/>
    <s v="plays"/>
    <d v="2016-07-19T08:14:41"/>
    <x v="90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6"/>
    <s v="plays"/>
    <d v="2016-10-14T16:00:00"/>
    <x v="90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d v="2012-04-16T10:00:00"/>
    <x v="9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6"/>
    <s v="plays"/>
    <d v="2014-11-24T19:00:00"/>
    <x v="9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d v="2016-12-02T17:36:43"/>
    <x v="912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2:00:00"/>
    <x v="91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d v="2016-10-23T09:29:19"/>
    <x v="9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6"/>
    <s v="plays"/>
    <d v="2017-04-07T10:15:03"/>
    <x v="9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6"/>
    <s v="plays"/>
    <d v="2014-07-21T06:52:06"/>
    <x v="9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d v="2015-06-15T16:06:20"/>
    <x v="91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d v="2017-01-21T05:47:58"/>
    <x v="91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5"/>
    <s v="food trucks"/>
    <d v="2014-08-03T12:05:47"/>
    <x v="919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d v="2014-08-25T11:12:18"/>
    <x v="92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2"/>
    <s v="audio"/>
    <d v="2017-03-05T22:08:52"/>
    <x v="92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2"/>
    <s v="audio"/>
    <d v="2015-04-15T15:54:53"/>
    <x v="92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5"/>
    <s v="food trucks"/>
    <d v="2016-05-09T14:50:00"/>
    <x v="9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d v="2016-01-16T05:00:00"/>
    <x v="924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d v="2015-03-16T10:11:56"/>
    <x v="92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d v="2012-05-11T20:31:00"/>
    <x v="926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8"/>
    <s v="people"/>
    <d v="2016-12-11T10:20:08"/>
    <x v="92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d v="2014-09-15T14:09:00"/>
    <x v="92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6"/>
    <s v="plays"/>
    <d v="2015-12-13T12:44:57"/>
    <x v="92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6"/>
    <s v="plays"/>
    <d v="2016-04-23T04:16:40"/>
    <x v="93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6"/>
    <s v="spaces"/>
    <d v="2015-06-07T15:56:38"/>
    <x v="93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6"/>
    <s v="plays"/>
    <d v="2015-07-05T16:59:00"/>
    <x v="9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6"/>
    <s v="musical"/>
    <d v="2015-06-07T07:55:54"/>
    <x v="93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6"/>
    <s v="plays"/>
    <d v="2014-08-09T00:25:04"/>
    <x v="93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6"/>
    <s v="plays"/>
    <d v="2017-01-13T17:05:00"/>
    <x v="9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5T22:00:00"/>
    <x v="93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d v="2015-08-31T00:45:37"/>
    <x v="9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6"/>
    <s v="musical"/>
    <d v="2015-02-28T16:00:00"/>
    <x v="9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d v="2014-08-12T12:57:31"/>
    <x v="9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d v="2016-07-07T17:42:17"/>
    <x v="9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7"/>
    <s v="video games"/>
    <d v="2013-01-05T18:37:18"/>
    <x v="9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6"/>
    <s v="plays"/>
    <d v="2014-08-08T21:00:00"/>
    <x v="94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6"/>
    <s v="plays"/>
    <d v="2014-09-04T10:07:54"/>
    <x v="94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5"/>
    <s v="restaurants"/>
    <d v="2015-04-20T12:25:49"/>
    <x v="94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6"/>
    <s v="plays"/>
    <d v="2015-05-08T22:00:00"/>
    <x v="94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d v="2014-10-31T06:30:20"/>
    <x v="9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d v="2015-03-27T19:46:48"/>
    <x v="947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7"/>
    <s v="mobile games"/>
    <d v="2015-06-29T21:06:42"/>
    <x v="948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4"/>
    <s v="children's books"/>
    <d v="2016-09-02T11:03:22"/>
    <x v="94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0:14:57"/>
    <x v="95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d v="2016-10-17T09:15:19"/>
    <x v="95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4"/>
    <s v="children's books"/>
    <d v="2015-04-04T12:10:37"/>
    <x v="95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6"/>
    <s v="plays"/>
    <d v="2016-09-02T14:24:33"/>
    <x v="95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d v="2014-10-05T03:12:02"/>
    <x v="95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4"/>
    <s v="translations"/>
    <d v="2015-09-11T12:22:49"/>
    <x v="95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4"/>
    <s v="children's books"/>
    <d v="2012-05-30T13:00:00"/>
    <x v="95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d v="2016-10-21T10:04:20"/>
    <x v="9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d v="2015-01-15T13:00:28"/>
    <x v="95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d v="2013-11-03T14:09:17"/>
    <x v="95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5"/>
    <s v="food trucks"/>
    <d v="2014-08-09T15:57:05"/>
    <x v="96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d v="2012-03-18T06:17:05"/>
    <x v="96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6"/>
    <s v="spaces"/>
    <d v="2015-10-15T16:00:00"/>
    <x v="96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d v="2016-10-25T21:59:00"/>
    <x v="96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d v="2016-07-04T09:46:00"/>
    <x v="964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d v="2015-03-04T12:57:27"/>
    <x v="96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6"/>
    <s v="plays"/>
    <d v="2015-11-17T16:24:14"/>
    <x v="96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d v="2015-08-05T10:50:32"/>
    <x v="96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4"/>
    <s v="translations"/>
    <d v="2015-09-15T05:11:00"/>
    <x v="968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5"/>
    <s v="food trucks"/>
    <d v="2014-10-27T15:25:08"/>
    <x v="969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6"/>
    <s v="musical"/>
    <d v="2014-08-31T12:24:37"/>
    <x v="97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6"/>
    <s v="plays"/>
    <d v="2014-08-12T12:36:01"/>
    <x v="97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6"/>
    <s v="plays"/>
    <d v="2015-08-31T10:04:57"/>
    <x v="97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d v="2015-01-15T13:29:00"/>
    <x v="97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d v="2012-11-10T23:00:40"/>
    <x v="97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d v="2016-02-22T18:57:56"/>
    <x v="97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d v="2010-12-22T23:35:24"/>
    <x v="97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d v="2014-11-27T21:28:17"/>
    <x v="97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6"/>
    <s v="plays"/>
    <d v="2015-02-16T01:13:43"/>
    <x v="97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d v="2016-12-23T11:58:57"/>
    <x v="97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d v="2014-08-15T14:20:34"/>
    <x v="98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d v="2014-10-08T06:16:18"/>
    <x v="98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1:05:14"/>
    <x v="98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7"/>
    <s v="video games"/>
    <d v="2011-10-16T17:09:01"/>
    <x v="98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8"/>
    <s v="photobooks"/>
    <d v="2014-11-27T16:24:00"/>
    <x v="98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6"/>
    <s v="plays"/>
    <d v="2014-10-20T13:23:05"/>
    <x v="98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d v="2016-04-25T16:16:56"/>
    <x v="98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d v="2016-02-20T19:02:56"/>
    <x v="98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8:46:01"/>
    <x v="98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d v="2016-08-17T06:05:54"/>
    <x v="9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16:36:27"/>
    <x v="99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d v="2016-05-28T12:32:09"/>
    <x v="99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8"/>
    <s v="photobooks"/>
    <d v="2014-10-31T16:45:42"/>
    <x v="99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d v="2014-12-26T14:35:39"/>
    <x v="99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2"/>
    <s v="audio"/>
    <d v="2016-09-24T19:16:29"/>
    <x v="99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4"/>
    <s v="art books"/>
    <d v="2014-03-14T10:49:11"/>
    <x v="99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7"/>
    <s v="video games"/>
    <d v="2015-08-04T18:33:53"/>
    <x v="99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6"/>
    <s v="plays"/>
    <d v="2014-06-27T10:21:24"/>
    <x v="99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d v="2016-01-29T02:00:29"/>
    <x v="99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5"/>
    <s v="food trucks"/>
    <d v="2017-02-05T10:44:00"/>
    <x v="99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d v="2015-08-14T00:16:59"/>
    <x v="10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6"/>
    <s v="plays"/>
    <d v="2016-07-22T12:55:32"/>
    <x v="100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d v="2013-06-30T13:58:00"/>
    <x v="100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d v="2014-12-25T14:27:03"/>
    <x v="10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6"/>
    <s v="musical"/>
    <d v="2014-08-10T11:20:48"/>
    <x v="10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d v="2015-02-07T12:26:21"/>
    <x v="100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6"/>
    <s v="plays"/>
    <d v="2015-01-04T17:26:00"/>
    <x v="100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6"/>
    <s v="plays"/>
    <d v="2015-04-03T15:44:10"/>
    <x v="1007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d v="2016-08-25T08:34:36"/>
    <x v="100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6"/>
    <s v="plays"/>
    <d v="2016-01-03T14:17:36"/>
    <x v="100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5"/>
    <s v="food trucks"/>
    <d v="2014-12-05T10:04:40"/>
    <x v="101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2"/>
    <s v="audio"/>
    <d v="2014-09-12T04:00:00"/>
    <x v="101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d v="2014-09-01T19:10:22"/>
    <x v="101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7"/>
    <s v="video games"/>
    <d v="2011-04-24T00:59:00"/>
    <x v="101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6"/>
    <s v="plays"/>
    <d v="2015-07-17T07:18:00"/>
    <x v="101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7"/>
    <s v="video games"/>
    <d v="2016-06-17T23:19:50"/>
    <x v="101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d v="2014-07-27T09:27:00"/>
    <x v="1016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5"/>
    <s v="food trucks"/>
    <d v="2014-09-12T11:38:15"/>
    <x v="10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6"/>
    <s v="plays"/>
    <d v="2017-03-19T05:18:59"/>
    <x v="101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4"/>
    <s v="translations"/>
    <d v="2015-02-22T06:14:45"/>
    <x v="101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d v="2014-10-05T13:13:32"/>
    <x v="102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6"/>
    <s v="musical"/>
    <d v="2015-08-28T16:30:00"/>
    <x v="102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7"/>
    <s v="mobile games"/>
    <d v="2014-11-14T15:30:00"/>
    <x v="10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4"/>
    <s v="fiction"/>
    <d v="2011-12-15T19:26:35"/>
    <x v="102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8"/>
    <s v="places"/>
    <d v="2015-09-23T14:34:24"/>
    <x v="10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7"/>
    <s v="video games"/>
    <d v="2013-09-14T07:07:20"/>
    <x v="102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d v="2015-04-26T14:55:59"/>
    <x v="10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d v="2016-12-29T16:01:40"/>
    <x v="102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7"/>
    <s v="video games"/>
    <d v="2013-04-27T15:16:31"/>
    <x v="1028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5"/>
    <s v="food trucks"/>
    <d v="2016-03-13T14:45:24"/>
    <x v="1029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15:13:28"/>
    <x v="10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6"/>
    <s v="musical"/>
    <d v="2015-05-01T16:00:00"/>
    <x v="103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5"/>
    <s v="restaurants"/>
    <d v="2014-08-20T03:21:17"/>
    <x v="103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6"/>
    <s v="plays"/>
    <d v="2015-10-16T02:41:44"/>
    <x v="103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6:38:23"/>
    <x v="103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6"/>
    <s v="plays"/>
    <d v="2016-01-17T18:00:00"/>
    <x v="103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d v="2015-04-10T16:27:28"/>
    <x v="10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6"/>
    <s v="plays"/>
    <d v="2015-03-29T14:00:00"/>
    <x v="10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5"/>
    <s v="food trucks"/>
    <d v="2015-08-18T15:01:15"/>
    <x v="1038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6"/>
    <s v="plays"/>
    <d v="2014-09-26T19:02:41"/>
    <x v="1039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6"/>
    <s v="spaces"/>
    <d v="2015-03-27T17:16:12"/>
    <x v="104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19T23:28:13"/>
    <x v="10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d v="2015-12-17T13:20:09"/>
    <x v="10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4"/>
    <s v="fiction"/>
    <d v="2014-09-03T17:36:18"/>
    <x v="104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6"/>
    <s v="plays"/>
    <d v="2014-06-20T19:05:03"/>
    <x v="104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d v="2016-09-09T12:00:48"/>
    <x v="10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d v="2015-08-13T19:24:57"/>
    <x v="104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d v="2016-11-17T08:15:33"/>
    <x v="104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6"/>
    <s v="plays"/>
    <d v="2017-03-02T23:00:00"/>
    <x v="104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3:43:15"/>
    <x v="10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d v="2015-05-09T13:09:22"/>
    <x v="105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d v="2015-05-15T09:04:49"/>
    <x v="105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7"/>
    <s v="video games"/>
    <d v="2015-04-02T10:36:22"/>
    <x v="105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4"/>
    <s v="children's books"/>
    <d v="2011-08-11T10:01:58"/>
    <x v="105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6"/>
    <s v="plays"/>
    <d v="2014-09-05T23:09:04"/>
    <x v="10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6"/>
    <s v="plays"/>
    <d v="2015-05-22T15:00:00"/>
    <x v="105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6"/>
    <s v="plays"/>
    <d v="2015-11-14T17:00:00"/>
    <x v="105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5:47:36"/>
    <x v="10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3:00:00"/>
    <x v="10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d v="2013-01-16T12:33:17"/>
    <x v="1059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6"/>
    <s v="plays"/>
    <d v="2014-09-24T16:00:01"/>
    <x v="106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d v="2017-03-10T13:00:35"/>
    <x v="106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d v="2015-11-08T19:21:33"/>
    <x v="106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2:03:16"/>
    <x v="106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4"/>
    <s v="fiction"/>
    <d v="2013-11-02T16:09:05"/>
    <x v="106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6"/>
    <s v="plays"/>
    <d v="2015-07-03T08:46:35"/>
    <x v="106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6"/>
    <s v="plays"/>
    <d v="2015-10-01T09:02:54"/>
    <x v="106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7"/>
    <s v="video games"/>
    <d v="2014-02-03T05:41:32"/>
    <x v="10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4"/>
    <s v="children's books"/>
    <d v="2015-11-22T09:03:41"/>
    <x v="1068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6"/>
    <s v="plays"/>
    <d v="2015-08-28T19:56:53"/>
    <x v="106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6"/>
    <s v="musical"/>
    <d v="2015-11-30T11:00:00"/>
    <x v="10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6"/>
    <s v="spaces"/>
    <d v="2014-10-05T13:16:13"/>
    <x v="107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d v="2014-11-21T18:02:03"/>
    <x v="107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6"/>
    <s v="plays"/>
    <d v="2015-01-10T19:00:00"/>
    <x v="107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d v="2017-03-14T18:26:00"/>
    <x v="107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1:59:00"/>
    <x v="107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5"/>
    <s v="food trucks"/>
    <d v="2015-09-16T20:31:52"/>
    <x v="107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4"/>
    <s v="fiction"/>
    <d v="2015-06-20T13:06:13"/>
    <x v="107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d v="2016-09-16T17:10:04"/>
    <x v="1078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d v="2013-10-17T07:38:05"/>
    <x v="107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6"/>
    <s v="plays"/>
    <d v="2016-09-18T13:51:05"/>
    <x v="108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1:02:33"/>
    <x v="108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7"/>
    <s v="video games"/>
    <d v="2016-03-31T10:56:25"/>
    <x v="108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8"/>
    <s v="places"/>
    <d v="2014-12-13T05:19:29"/>
    <x v="108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d v="2017-02-09T20:19:05"/>
    <x v="108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d v="2016-10-14T09:25:34"/>
    <x v="10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d v="2014-11-30T16:59:00"/>
    <x v="108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07:59:01"/>
    <x v="108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6"/>
    <s v="plays"/>
    <d v="2016-10-08T03:20:39"/>
    <x v="108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d v="2013-09-10T20:34:27"/>
    <x v="108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4"/>
    <s v="fiction"/>
    <d v="2014-01-05T07:31:00"/>
    <x v="109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6"/>
    <s v="plays"/>
    <d v="2015-08-22T13:34:53"/>
    <x v="109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7"/>
    <s v="video games"/>
    <d v="2014-04-04T20:59:39"/>
    <x v="109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d v="2016-12-29T20:03:55"/>
    <x v="109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5"/>
    <s v="food trucks"/>
    <d v="2015-12-30T10:12:33"/>
    <x v="10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d v="2010-10-24T21:03:49"/>
    <x v="109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6"/>
    <s v="spaces"/>
    <d v="2015-09-29T15:12:39"/>
    <x v="109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6"/>
    <s v="plays"/>
    <d v="2016-07-02T11:44:28"/>
    <x v="109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4"/>
    <s v="art books"/>
    <d v="2017-03-31T21:59:00"/>
    <x v="1098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d v="2017-02-18T17:59:00"/>
    <x v="109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4"/>
    <s v="art books"/>
    <d v="2011-06-08T11:31:01"/>
    <x v="11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d v="2015-08-03T22:30:03"/>
    <x v="110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d v="2016-01-06T14:38:37"/>
    <x v="110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7"/>
    <s v="video games"/>
    <d v="2016-02-13T20:39:31"/>
    <x v="11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6"/>
    <s v="spaces"/>
    <d v="2015-11-19T14:45:17"/>
    <x v="110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6"/>
    <s v="spaces"/>
    <d v="2015-09-09T16:31:19"/>
    <x v="110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6"/>
    <s v="plays"/>
    <d v="2015-03-26T16:17:51"/>
    <x v="110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6"/>
    <s v="plays"/>
    <d v="2014-09-15T21:00:00"/>
    <x v="110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6"/>
    <s v="plays"/>
    <d v="2016-03-31T21:59:00"/>
    <x v="11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5"/>
    <s v="restaurants"/>
    <d v="2015-09-27T12:38:24"/>
    <x v="11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d v="2016-06-28T10:43:05"/>
    <x v="111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7"/>
    <s v="video games"/>
    <d v="2016-05-14T07:35:36"/>
    <x v="111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d v="2015-08-23T02:35:08"/>
    <x v="111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2"/>
    <s v="audio"/>
    <d v="2014-08-23T14:59:10"/>
    <x v="1113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7"/>
    <s v="video games"/>
    <d v="2013-09-16T14:30:06"/>
    <x v="111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7:08:15"/>
    <x v="111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d v="2015-11-25T16:04:55"/>
    <x v="1116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6"/>
    <s v="musical"/>
    <d v="2017-03-29T11:44:10"/>
    <x v="111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4"/>
    <s v="fiction"/>
    <d v="2010-10-14T22:00:00"/>
    <x v="11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d v="2013-11-27T16:08:31"/>
    <x v="11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6"/>
    <s v="plays"/>
    <d v="2016-12-18T18:45:50"/>
    <x v="11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d v="2017-01-10T10:31:21"/>
    <x v="11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d v="2015-05-22T07:00:00"/>
    <x v="11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7"/>
    <s v="video games"/>
    <d v="2014-02-19T03:08:42"/>
    <x v="112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6"/>
    <s v="plays"/>
    <d v="2014-10-04T00:59:00"/>
    <x v="11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3:39:19"/>
    <x v="112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d v="2015-07-08T09:17:02"/>
    <x v="1126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d v="2015-04-17T19:40:10"/>
    <x v="11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4"/>
    <s v="translations"/>
    <d v="2016-06-28T10:01:26"/>
    <x v="112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6"/>
    <s v="plays"/>
    <d v="2016-04-15T14:12:08"/>
    <x v="112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d v="2015-02-27T13:49:06"/>
    <x v="11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6"/>
    <s v="plays"/>
    <d v="2016-06-08T11:33:39"/>
    <x v="11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d v="2013-12-14T21:14:59"/>
    <x v="113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d v="2012-01-15T12:11:50"/>
    <x v="11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d v="2016-04-06T19:34:16"/>
    <x v="113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6"/>
    <s v="plays"/>
    <d v="2014-06-23T10:00:00"/>
    <x v="11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d v="2014-09-17T10:45:19"/>
    <x v="113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4"/>
    <s v="translations"/>
    <d v="2017-01-03T10:02:45"/>
    <x v="113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5"/>
    <s v="food trucks"/>
    <d v="2015-07-15T11:28:59"/>
    <x v="11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7"/>
    <s v="video games"/>
    <d v="2012-04-13T08:17:15"/>
    <x v="113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8"/>
    <s v="photobooks"/>
    <d v="2014-09-30T09:19:09"/>
    <x v="114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d v="2012-10-30T01:42:18"/>
    <x v="114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d v="2015-05-08T02:14:03"/>
    <x v="114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d v="2016-01-08T13:47:00"/>
    <x v="1143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d v="2013-04-06T00:16:22"/>
    <x v="11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4"/>
    <s v="translations"/>
    <d v="2016-04-27T07:55:00"/>
    <x v="114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4"/>
    <s v="children's books"/>
    <d v="2011-12-15T18:19:14"/>
    <x v="114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6"/>
    <s v="spaces"/>
    <d v="2016-06-05T04:43:47"/>
    <x v="11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6"/>
    <s v="spaces"/>
    <d v="2014-08-08T16:27:26"/>
    <x v="1148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d v="2013-07-12T15:51:00"/>
    <x v="114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d v="2011-01-23T23:45:26"/>
    <x v="115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d v="2014-11-09T12:47:59"/>
    <x v="115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5"/>
    <s v="food trucks"/>
    <d v="2015-08-21T21:59:00"/>
    <x v="115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6"/>
    <s v="plays"/>
    <d v="2015-09-07T12:09:57"/>
    <x v="1153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d v="2016-07-14T05:48:53"/>
    <x v="115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6"/>
    <s v="plays"/>
    <d v="2015-02-23T21:15:40"/>
    <x v="115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2:59:00"/>
    <x v="115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5"/>
    <s v="small batch"/>
    <d v="2017-04-09T14:29:29"/>
    <x v="115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8"/>
    <s v="people"/>
    <d v="2016-08-02T17:00:00"/>
    <x v="115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17:00:57"/>
    <x v="1159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d v="2012-09-22T20:25:00"/>
    <x v="116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6"/>
    <s v="plays"/>
    <d v="2015-08-07T09:00:00"/>
    <x v="11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6"/>
    <s v="plays"/>
    <d v="2015-11-28T08:54:54"/>
    <x v="116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d v="2015-08-29T23:28:00"/>
    <x v="116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d v="2014-08-20T18:45:30"/>
    <x v="116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d v="2012-07-22T22:00:00"/>
    <x v="116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6"/>
    <s v="plays"/>
    <d v="2015-02-28T02:00:00"/>
    <x v="116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6"/>
    <s v="musical"/>
    <d v="2015-06-15T13:10:18"/>
    <x v="11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d v="2015-04-23T19:39:31"/>
    <x v="1168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2:11:35"/>
    <x v="116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d v="2015-08-02T13:17:13"/>
    <x v="117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16:16:00"/>
    <x v="117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8:44:07"/>
    <x v="117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d v="2014-12-02T23:34:20"/>
    <x v="117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4"/>
    <s v="fiction"/>
    <d v="2009-10-31T21:59:00"/>
    <x v="117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8"/>
    <s v="photobooks"/>
    <d v="2014-08-21T15:50:26"/>
    <x v="1175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6"/>
    <s v="plays"/>
    <d v="2017-05-03T13:12:00"/>
    <x v="117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6"/>
    <s v="spaces"/>
    <d v="2016-12-07T11:36:09"/>
    <x v="117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d v="2016-11-17T13:28:06"/>
    <x v="1178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6"/>
    <s v="plays"/>
    <d v="2016-10-01T21:25:44"/>
    <x v="117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7"/>
    <s v="video games"/>
    <d v="2013-08-04T17:06:22"/>
    <x v="118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d v="2014-08-31T21:59:00"/>
    <x v="118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6"/>
    <s v="musical"/>
    <d v="2015-05-01T02:59:32"/>
    <x v="118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7"/>
    <s v="video games"/>
    <d v="2016-03-14T09:06:15"/>
    <x v="118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6"/>
    <s v="musical"/>
    <d v="2015-03-13T21:11:00"/>
    <x v="118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6"/>
    <s v="plays"/>
    <d v="2016-12-05T22:59:00"/>
    <x v="118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4"/>
    <s v="fiction"/>
    <d v="2015-05-20T21:26:50"/>
    <x v="11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d v="2017-02-05T12:00:53"/>
    <x v="118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d v="2015-05-29T10:17:15"/>
    <x v="118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1:46:05"/>
    <x v="1189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6"/>
    <s v="spaces"/>
    <d v="2016-02-07T18:17:00"/>
    <x v="119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07:27:24"/>
    <x v="119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6"/>
    <s v="plays"/>
    <d v="2017-04-13T22:59:00"/>
    <x v="119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8"/>
    <s v="nature"/>
    <d v="2014-11-12T19:29:53"/>
    <x v="119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6"/>
    <s v="plays"/>
    <d v="2014-12-31T20:59:03"/>
    <x v="119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d v="2016-05-21T03:02:18"/>
    <x v="11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5"/>
    <s v="food trucks"/>
    <d v="2015-03-27T20:43:06"/>
    <x v="119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d v="2014-04-20T19:00:00"/>
    <x v="119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5"/>
    <s v="food trucks"/>
    <d v="2015-03-31T07:14:00"/>
    <x v="119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6"/>
    <s v="plays"/>
    <d v="2014-09-09T10:49:20"/>
    <x v="119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6"/>
    <s v="plays"/>
    <d v="2014-09-05T18:10:11"/>
    <x v="12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d v="2014-08-14T09:20:23"/>
    <x v="12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6"/>
    <s v="spaces"/>
    <d v="2015-05-20T13:48:46"/>
    <x v="120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5"/>
    <s v="food trucks"/>
    <d v="2016-11-01T21:59:00"/>
    <x v="120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8"/>
    <s v="nature"/>
    <d v="2015-06-30T17:55:00"/>
    <x v="120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8"/>
    <s v="nature"/>
    <d v="2014-09-20T09:40:33"/>
    <x v="120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6"/>
    <s v="musical"/>
    <d v="2015-01-10T22:59:00"/>
    <x v="120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6"/>
    <s v="musical"/>
    <d v="2016-03-11T16:20:43"/>
    <x v="120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6"/>
    <s v="musical"/>
    <d v="2016-08-16T12:07:49"/>
    <x v="120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3:02:50"/>
    <x v="1209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6"/>
    <s v="plays"/>
    <d v="2016-07-16T22:19:09"/>
    <x v="121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6"/>
    <s v="spaces"/>
    <d v="2015-09-16T16:00:00"/>
    <x v="12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4"/>
    <s v="art books"/>
    <d v="2014-02-16T18:00:00"/>
    <x v="12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6"/>
    <s v="spaces"/>
    <d v="2016-03-27T17:26:02"/>
    <x v="12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d v="2013-11-21T11:46:19"/>
    <x v="12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6"/>
    <s v="plays"/>
    <d v="2016-03-02T10:08:13"/>
    <x v="12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5"/>
    <s v="food trucks"/>
    <d v="2017-01-12T10:42:00"/>
    <x v="121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6"/>
    <s v="plays"/>
    <d v="2015-10-31T09:57:33"/>
    <x v="1217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d v="2017-04-11T14:44:05"/>
    <x v="121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d v="2016-07-12T12:51:00"/>
    <x v="1219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6"/>
    <s v="spaces"/>
    <d v="2015-04-17T11:33:02"/>
    <x v="122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6"/>
    <s v="musical"/>
    <d v="2017-01-13T21:59:00"/>
    <x v="122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6"/>
    <s v="spaces"/>
    <d v="2016-11-24T11:11:00"/>
    <x v="122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8"/>
    <s v="people"/>
    <d v="2016-09-02T01:00:00"/>
    <x v="1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d v="2015-02-21T19:21:47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d v="2013-10-22T15:44:38"/>
    <x v="12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d v="2016-02-08T07:01:00"/>
    <x v="122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d v="2012-02-11T20:49:26"/>
    <x v="12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7"/>
    <s v="video games"/>
    <d v="2012-05-06T15:41:56"/>
    <x v="12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4"/>
    <s v="translations"/>
    <d v="2016-04-02T02:06:57"/>
    <x v="122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d v="2015-05-11T13:57:02"/>
    <x v="123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4"/>
    <s v="translations"/>
    <d v="2014-12-03T19:31:39"/>
    <x v="123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6"/>
    <s v="plays"/>
    <d v="2015-10-11T09:29:05"/>
    <x v="123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2:17:29"/>
    <x v="123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6"/>
    <s v="plays"/>
    <d v="2014-06-22T15:00:00"/>
    <x v="123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06:12:00"/>
    <x v="123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6"/>
    <s v="plays"/>
    <d v="2014-12-21T11:43:33"/>
    <x v="1236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4"/>
    <s v="fiction"/>
    <d v="2014-02-02T12:02:06"/>
    <x v="123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6"/>
    <s v="plays"/>
    <d v="2015-11-20T22:00:00"/>
    <x v="123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6"/>
    <s v="spaces"/>
    <d v="2016-10-31T20:55:34"/>
    <x v="12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6"/>
    <s v="plays"/>
    <d v="2015-05-31T11:35:00"/>
    <x v="124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6"/>
    <s v="musical"/>
    <d v="2015-06-16T17:30:00"/>
    <x v="124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d v="2014-08-31T13:39:00"/>
    <x v="124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6"/>
    <s v="plays"/>
    <d v="2015-08-08T15:34:00"/>
    <x v="124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7"/>
    <s v="mobile games"/>
    <d v="2015-12-15T01:59:00"/>
    <x v="124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7"/>
    <s v="video games"/>
    <d v="2014-06-11T03:50:21"/>
    <x v="124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0:11:18"/>
    <x v="124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6"/>
    <s v="musical"/>
    <d v="2016-12-08T10:15:52"/>
    <x v="12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4"/>
    <s v="art books"/>
    <d v="2016-02-28T17:59:00"/>
    <x v="1248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6"/>
    <s v="musical"/>
    <d v="2017-02-19T18:26:39"/>
    <x v="1249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d v="2015-10-02T04:35:38"/>
    <x v="125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d v="2013-12-01T15:01:42"/>
    <x v="125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d v="2012-02-15T15:46:01"/>
    <x v="125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7"/>
    <s v="mobile games"/>
    <d v="2016-08-06T17:44:54"/>
    <x v="125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4"/>
    <s v="translations"/>
    <d v="2016-02-20T04:29:30"/>
    <x v="125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7"/>
    <s v="video games"/>
    <d v="2015-07-11T22:58:11"/>
    <x v="125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6"/>
    <s v="plays"/>
    <d v="2015-09-18T21:59:00"/>
    <x v="1256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6"/>
    <s v="plays"/>
    <d v="2014-11-09T06:00:00"/>
    <x v="1257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6"/>
    <s v="plays"/>
    <d v="2014-11-12T15:47:00"/>
    <x v="1258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6"/>
    <s v="plays"/>
    <d v="2015-02-28T00:00:18"/>
    <x v="12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6"/>
    <s v="plays"/>
    <d v="2015-07-25T23:42:16"/>
    <x v="12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d v="2014-12-01T16:59:21"/>
    <x v="126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7"/>
    <s v="video games"/>
    <d v="2013-08-30T06:53:40"/>
    <x v="126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d v="2015-08-01T11:53:00"/>
    <x v="126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d v="2015-11-04T21:10:40"/>
    <x v="126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4"/>
    <s v="art books"/>
    <d v="2015-02-17T16:15:29"/>
    <x v="126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8"/>
    <s v="people"/>
    <d v="2014-07-09T11:24:25"/>
    <x v="126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6"/>
    <s v="spaces"/>
    <d v="2015-05-01T12:39:05"/>
    <x v="1267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2T20:59:56"/>
    <x v="126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6"/>
    <s v="plays"/>
    <d v="2014-08-01T11:12:00"/>
    <x v="126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4"/>
    <s v="children's books"/>
    <d v="2012-02-28T19:29:58"/>
    <x v="127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7"/>
    <s v="video games"/>
    <d v="2013-12-08T23:59:00"/>
    <x v="127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5"/>
    <s v="food trucks"/>
    <d v="2015-10-28T11:17:07"/>
    <x v="127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6"/>
    <s v="plays"/>
    <d v="2015-06-10T20:13:11"/>
    <x v="127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6"/>
    <s v="plays"/>
    <d v="2016-11-13T04:17:40"/>
    <x v="127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6"/>
    <s v="plays"/>
    <d v="2017-03-24T22:33:00"/>
    <x v="127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6"/>
    <s v="plays"/>
    <d v="2015-12-11T17:34:19"/>
    <x v="127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d v="2013-11-29T08:28:15"/>
    <x v="127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7"/>
    <s v="video games"/>
    <d v="2016-11-03T12:00:08"/>
    <x v="127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6"/>
    <s v="plays"/>
    <d v="2017-01-17T14:16:26"/>
    <x v="127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6"/>
    <s v="plays"/>
    <d v="2017-01-04T07:06:20"/>
    <x v="128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d v="2016-08-18T15:52:19"/>
    <x v="128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6"/>
    <s v="musical"/>
    <d v="2015-05-10T12:45:30"/>
    <x v="128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0:00:00"/>
    <x v="128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d v="2017-01-31T17:32:00"/>
    <x v="1284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d v="2014-11-09T13:47:51"/>
    <x v="128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16:00:00"/>
    <x v="1286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5"/>
    <s v="food trucks"/>
    <d v="2014-12-25T14:16:00"/>
    <x v="128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d v="2016-09-13T01:05:00"/>
    <x v="1288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5"/>
    <s v="food trucks"/>
    <d v="2016-09-21T19:17:45"/>
    <x v="128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5"/>
    <s v="food trucks"/>
    <d v="2016-06-19T02:11:57"/>
    <x v="129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d v="2016-07-01T12:35:38"/>
    <x v="129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5"/>
    <s v="food trucks"/>
    <d v="2015-05-15T11:01:52"/>
    <x v="129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7"/>
    <s v="video games"/>
    <d v="2015-12-30T10:50:10"/>
    <x v="129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d v="2016-07-21T08:00:00"/>
    <x v="129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d v="2012-02-29T22:59:00"/>
    <x v="129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d v="2014-12-12T01:11:00"/>
    <x v="129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5"/>
    <s v="food trucks"/>
    <d v="2016-05-08T14:12:07"/>
    <x v="129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d v="2014-05-11T22:03:29"/>
    <x v="12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6"/>
    <s v="musical"/>
    <d v="2016-09-30T11:58:47"/>
    <x v="129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6"/>
    <s v="plays"/>
    <d v="2015-07-22T17:08:27"/>
    <x v="13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6"/>
    <s v="spaces"/>
    <d v="2017-04-05T13:41:54"/>
    <x v="130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0:08:09"/>
    <x v="130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2:14:58"/>
    <x v="130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d v="2015-12-31T17:00:00"/>
    <x v="1304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6"/>
    <s v="plays"/>
    <d v="2015-04-19T10:19:46"/>
    <x v="130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7"/>
    <s v="video games"/>
    <d v="2014-01-03T22:09:05"/>
    <x v="130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6"/>
    <s v="plays"/>
    <d v="2014-11-07T18:00:00"/>
    <x v="13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d v="2014-07-28T18:29:40"/>
    <x v="130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7"/>
    <s v="mobile games"/>
    <d v="2015-12-19T10:07:09"/>
    <x v="13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2:40:11"/>
    <x v="131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5"/>
    <s v="food trucks"/>
    <d v="2015-09-05T20:36:46"/>
    <x v="13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d v="2015-07-01T00:00:00"/>
    <x v="13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d v="2016-12-22T03:01:03"/>
    <x v="131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6"/>
    <s v="musical"/>
    <d v="2015-04-19T09:08:52"/>
    <x v="13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d v="2014-03-16T16:00:00"/>
    <x v="13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8"/>
    <s v="photobooks"/>
    <d v="2015-03-31T19:01:30"/>
    <x v="131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7"/>
    <s v="video games"/>
    <d v="2013-02-04T14:29:34"/>
    <x v="13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4"/>
    <s v="translations"/>
    <d v="2015-03-07T13:55:01"/>
    <x v="13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d v="2012-05-04T21:20:19"/>
    <x v="13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d v="2014-12-08T10:31:55"/>
    <x v="132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6"/>
    <s v="plays"/>
    <d v="2016-06-19T13:12:56"/>
    <x v="13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16:57:51"/>
    <x v="13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4"/>
    <s v="translations"/>
    <d v="2016-12-10T05:00:00"/>
    <x v="132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2:01:39"/>
    <x v="132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6"/>
    <s v="plays"/>
    <d v="2015-12-15T14:25:16"/>
    <x v="132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5"/>
    <s v="food trucks"/>
    <d v="2016-03-25T14:36:40"/>
    <x v="132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6"/>
    <s v="plays"/>
    <d v="2016-12-25T18:15:09"/>
    <x v="1327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15:26:26"/>
    <x v="132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6"/>
    <s v="plays"/>
    <d v="2015-06-11T12:24:44"/>
    <x v="13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4"/>
    <s v="translations"/>
    <d v="2016-10-09T04:56:59"/>
    <x v="133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d v="2014-06-06T07:11:42"/>
    <x v="13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6"/>
    <s v="plays"/>
    <d v="2017-02-22T19:00:00"/>
    <x v="133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d v="2011-09-01T00:00:00"/>
    <x v="133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4"/>
    <s v="translations"/>
    <d v="2015-11-13T15:55:56"/>
    <x v="133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7"/>
    <s v="video games"/>
    <d v="2014-04-13T12:18:15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6"/>
    <s v="plays"/>
    <d v="2015-03-22T21:55:12"/>
    <x v="13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d v="2014-11-29T10:00:00"/>
    <x v="1337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3T20:00:20"/>
    <x v="133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4T23:11:00"/>
    <x v="13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6"/>
    <s v="plays"/>
    <d v="2016-08-28T21:55:00"/>
    <x v="134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d v="2014-07-24T21:00:00"/>
    <x v="134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7"/>
    <s v="video games"/>
    <d v="2011-07-21T22:42:01"/>
    <x v="13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d v="2016-12-09T08:51:39"/>
    <x v="1343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7:00:52"/>
    <x v="1344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d v="2015-04-13T09:59:35"/>
    <x v="13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d v="2014-11-10T15:34:49"/>
    <x v="134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6"/>
    <s v="plays"/>
    <d v="2015-01-28T07:04:38"/>
    <x v="134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d v="2014-11-13T02:02:00"/>
    <x v="134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8"/>
    <s v="people"/>
    <d v="2015-07-16T15:38:56"/>
    <x v="134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7"/>
    <s v="video games"/>
    <d v="2015-06-25T22:32:55"/>
    <x v="135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6"/>
    <s v="plays"/>
    <d v="2014-05-19T05:26:29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d v="2015-05-01T16:02:41"/>
    <x v="135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4"/>
    <s v="children's books"/>
    <d v="2015-06-12T01:07:56"/>
    <x v="13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5"/>
    <s v="small batch"/>
    <d v="2017-03-29T17:32:11"/>
    <x v="135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6"/>
    <s v="spaces"/>
    <d v="2016-10-16T22:00:00"/>
    <x v="135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4"/>
    <s v="translations"/>
    <d v="2014-12-19T13:31:28"/>
    <x v="13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7"/>
    <s v="mobile games"/>
    <d v="2017-03-08T01:30:00"/>
    <x v="135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6"/>
    <s v="plays"/>
    <d v="2015-03-02T17:00:00"/>
    <x v="13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0:47:40"/>
    <x v="135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6"/>
    <s v="plays"/>
    <d v="2014-10-22T09:36:50"/>
    <x v="136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7"/>
    <s v="video games"/>
    <d v="2015-12-25T08:21:53"/>
    <x v="136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4"/>
    <s v="fiction"/>
    <d v="2015-02-15T09:38:00"/>
    <x v="136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4"/>
    <s v="translations"/>
    <d v="2016-09-18T14:26:25"/>
    <x v="13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d v="2015-09-09T01:31:09"/>
    <x v="136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6"/>
    <s v="plays"/>
    <d v="2014-08-05T08:52:09"/>
    <x v="136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6"/>
    <s v="musical"/>
    <d v="2015-01-02T10:13:36"/>
    <x v="136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2"/>
    <s v="audio"/>
    <d v="2015-05-20T00:04:15"/>
    <x v="1367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8"/>
    <s v="nature"/>
    <d v="2015-11-08T16:10:20"/>
    <x v="1368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6"/>
    <s v="spaces"/>
    <d v="2016-08-18T20:27:20"/>
    <x v="1369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6"/>
    <s v="plays"/>
    <d v="2014-07-28T21:14:56"/>
    <x v="137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6"/>
    <s v="plays"/>
    <d v="2016-10-07T15:51:48"/>
    <x v="137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6"/>
    <s v="plays"/>
    <d v="2014-07-20T12:51:27"/>
    <x v="137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5"/>
    <s v="food trucks"/>
    <d v="2014-05-02T16:52:53"/>
    <x v="137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d v="2016-04-26T00:55:00"/>
    <x v="137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4"/>
    <s v="fiction"/>
    <d v="2015-04-03T09:38:00"/>
    <x v="137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6"/>
    <s v="plays"/>
    <d v="2016-12-21T11:03:14"/>
    <x v="137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d v="2016-02-18T14:14:20"/>
    <x v="137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7"/>
    <s v="video games"/>
    <d v="2013-07-06T23:28:23"/>
    <x v="13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d v="2014-10-31T21:59:00"/>
    <x v="1379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d v="2015-04-16T12:10:33"/>
    <x v="138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6"/>
    <s v="plays"/>
    <d v="2014-08-25T15:00:00"/>
    <x v="138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7"/>
    <s v="video games"/>
    <d v="2014-05-10T21:18:53"/>
    <x v="138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8"/>
    <s v="places"/>
    <d v="2015-10-26T15:20:00"/>
    <x v="1383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6"/>
    <s v="plays"/>
    <d v="2015-08-18T22:06:16"/>
    <x v="138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d v="2017-04-09T14:00:00"/>
    <x v="138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1:15:58"/>
    <x v="138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6"/>
    <s v="plays"/>
    <d v="2015-07-31T19:00:00"/>
    <x v="138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d v="2014-10-05T12:49:03"/>
    <x v="1388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1:26:21"/>
    <x v="138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4:59:00"/>
    <x v="139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7"/>
    <s v="video games"/>
    <d v="2012-10-04T17:07:13"/>
    <x v="139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4:30:07"/>
    <x v="139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d v="2016-11-29T11:01:45"/>
    <x v="139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d v="2016-03-28T10:18:15"/>
    <x v="139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6"/>
    <s v="plays"/>
    <d v="2016-05-06T07:04:00"/>
    <x v="139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5"/>
    <s v="restaurants"/>
    <d v="2015-03-19T12:15:30"/>
    <x v="139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d v="2016-10-13T09:12:32"/>
    <x v="139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4"/>
    <s v="translations"/>
    <d v="2015-06-08T09:00:00"/>
    <x v="139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d v="2015-04-01T14:32:43"/>
    <x v="139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7"/>
    <s v="video games"/>
    <d v="2010-03-15T00:59:00"/>
    <x v="14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6"/>
    <s v="plays"/>
    <d v="2015-08-17T10:15:59"/>
    <x v="140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6"/>
    <s v="plays"/>
    <d v="2014-08-10T10:45:02"/>
    <x v="14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6"/>
    <s v="plays"/>
    <d v="2015-11-30T00:04:09"/>
    <x v="140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6"/>
    <s v="plays"/>
    <d v="2014-07-30T14:53:59"/>
    <x v="140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6"/>
    <s v="plays"/>
    <d v="2015-08-26T12:32:00"/>
    <x v="140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d v="2016-10-29T02:57:43"/>
    <x v="140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6"/>
    <s v="plays"/>
    <d v="2015-02-15T08:05:47"/>
    <x v="140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5"/>
    <s v="food trucks"/>
    <d v="2016-01-08T16:54:35"/>
    <x v="1408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d v="2014-08-24T17:14:09"/>
    <x v="14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d v="2014-11-30T18:00:00"/>
    <x v="14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7"/>
    <s v="mobile games"/>
    <d v="2016-01-30T22:17:00"/>
    <x v="141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4"/>
    <s v="children's books"/>
    <d v="2014-03-18T09:55:30"/>
    <x v="141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7"/>
    <s v="video games"/>
    <d v="2010-11-29T23:00:00"/>
    <x v="141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d v="2017-02-17T15:00:00"/>
    <x v="141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4"/>
    <s v="children's books"/>
    <d v="2014-01-11T15:36:41"/>
    <x v="14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4"/>
    <s v="translations"/>
    <d v="2014-09-05T07:39:00"/>
    <x v="141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d v="2014-11-08T15:13:23"/>
    <x v="141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d v="2014-09-01T09:30:34"/>
    <x v="14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4"/>
    <s v="children's books"/>
    <d v="2016-07-16T02:47:46"/>
    <x v="141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6"/>
    <s v="plays"/>
    <d v="2017-04-16T09:22:46"/>
    <x v="142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d v="2015-10-21T06:45:33"/>
    <x v="142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6"/>
    <s v="spaces"/>
    <d v="2017-03-24T14:59:18"/>
    <x v="142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6"/>
    <s v="plays"/>
    <d v="2016-05-22T13:34:33"/>
    <x v="142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5"/>
    <s v="food trucks"/>
    <d v="2015-11-16T10:04:58"/>
    <x v="142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6"/>
    <s v="plays"/>
    <d v="2014-06-16T22:36:18"/>
    <x v="14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6"/>
    <s v="plays"/>
    <d v="2015-01-31T09:25:53"/>
    <x v="142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5"/>
    <s v="food trucks"/>
    <d v="2015-06-02T20:31:16"/>
    <x v="14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d v="2016-03-11T12:34:47"/>
    <x v="14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1:40:23"/>
    <x v="1429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6"/>
    <s v="plays"/>
    <d v="2015-01-16T04:26:00"/>
    <x v="14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4"/>
    <s v="art books"/>
    <d v="2010-09-01T20:00:00"/>
    <x v="143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6"/>
    <s v="plays"/>
    <d v="2016-11-30T11:00:00"/>
    <x v="143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15:47:19"/>
    <x v="143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d v="2012-11-17T18:00:00"/>
    <x v="143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d v="2015-12-10T16:12:46"/>
    <x v="14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d v="2013-02-13T16:37:49"/>
    <x v="14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d v="2016-08-07T13:32:25"/>
    <x v="1437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6"/>
    <s v="plays"/>
    <d v="2015-10-01T07:00:00"/>
    <x v="1438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8"/>
    <s v="photobooks"/>
    <d v="2014-09-27T19:38:33"/>
    <x v="1439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07:13:42"/>
    <x v="14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7"/>
    <s v="video games"/>
    <d v="2010-07-21T13:00:00"/>
    <x v="144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6"/>
    <s v="plays"/>
    <d v="2015-01-09T21:23:00"/>
    <x v="144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6"/>
    <s v="spaces"/>
    <d v="2015-11-22T00:59:00"/>
    <x v="14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d v="2015-04-09T22:59:00"/>
    <x v="144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d v="2014-12-19T13:38:00"/>
    <x v="144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d v="2016-10-08T08:43:32"/>
    <x v="144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6"/>
    <s v="plays"/>
    <d v="2016-05-24T08:25:00"/>
    <x v="144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6"/>
    <s v="plays"/>
    <d v="2017-02-28T02:51:00"/>
    <x v="1448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d v="2017-03-12T13:00:00"/>
    <x v="1449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6"/>
    <s v="musical"/>
    <d v="2015-02-04T05:50:18"/>
    <x v="14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4"/>
    <s v="children's books"/>
    <d v="2011-12-18T12:21:44"/>
    <x v="145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d v="2016-02-17T06:04:39"/>
    <x v="145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d v="2014-06-12T22:00:00"/>
    <x v="145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6"/>
    <s v="plays"/>
    <d v="2015-06-11T17:00:00"/>
    <x v="145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6"/>
    <s v="spaces"/>
    <d v="2015-05-05T12:48:00"/>
    <x v="14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d v="2012-02-21T16:46:14"/>
    <x v="14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4"/>
    <s v="children's books"/>
    <d v="2016-10-10T04:36:23"/>
    <x v="14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d v="2017-04-09T19:00:00"/>
    <x v="145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6"/>
    <s v="musical"/>
    <d v="2015-02-20T17:14:16"/>
    <x v="1459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5"/>
    <s v="food trucks"/>
    <d v="2014-06-28T13:21:54"/>
    <x v="146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7"/>
    <s v="video games"/>
    <d v="2016-03-09T18:35:00"/>
    <x v="146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d v="2013-04-08T13:17:37"/>
    <x v="146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0:19:39"/>
    <x v="146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09:22:29"/>
    <x v="146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6"/>
    <s v="spaces"/>
    <d v="2016-07-09T23:28:57"/>
    <x v="146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d v="2016-03-12T13:52:44"/>
    <x v="146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6"/>
    <s v="spaces"/>
    <d v="2015-07-16T01:56:00"/>
    <x v="146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6"/>
    <s v="plays"/>
    <d v="2015-04-09T17:31:11"/>
    <x v="146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6"/>
    <s v="plays"/>
    <d v="2014-10-17T13:10:10"/>
    <x v="1469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5"/>
    <s v="food trucks"/>
    <d v="2017-02-23T23:51:40"/>
    <x v="147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6"/>
    <s v="plays"/>
    <d v="2015-06-27T15:44:14"/>
    <x v="147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6"/>
    <s v="musical"/>
    <d v="2015-05-24T02:18:52"/>
    <x v="147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d v="2016-09-09T00:00:00"/>
    <x v="147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d v="2016-06-17T17:00:00"/>
    <x v="147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7"/>
    <s v="video games"/>
    <d v="2016-04-10T12:41:12"/>
    <x v="147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8"/>
    <s v="people"/>
    <d v="2016-01-06T16:50:13"/>
    <x v="147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6"/>
    <s v="plays"/>
    <d v="2016-06-18T13:32:19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d v="2016-01-09T18:00:00"/>
    <x v="14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6"/>
    <s v="plays"/>
    <d v="2015-01-16T06:09:11"/>
    <x v="147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7"/>
    <s v="video games"/>
    <d v="2013-11-08T19:18:59"/>
    <x v="148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4"/>
    <s v="art books"/>
    <d v="2015-06-30T15:06:08"/>
    <x v="148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d v="2015-03-26T20:39:00"/>
    <x v="148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6"/>
    <s v="plays"/>
    <d v="2015-10-15T22:59:00"/>
    <x v="148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6"/>
    <s v="musical"/>
    <d v="2014-07-30T17:00:00"/>
    <x v="148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d v="2016-06-19T08:30:46"/>
    <x v="148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d v="2014-06-23T01:04:10"/>
    <x v="148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1:38:56"/>
    <x v="148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d v="2016-04-18T08:00:00"/>
    <x v="1488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6"/>
    <s v="plays"/>
    <d v="2015-05-28T10:38:09"/>
    <x v="148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3:00:00"/>
    <x v="149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04:47:14"/>
    <x v="149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2:34:13"/>
    <x v="149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1:50:33"/>
    <x v="149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4"/>
    <s v="art books"/>
    <d v="2014-12-23T19:29:45"/>
    <x v="149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14:54:43"/>
    <x v="1495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06:10:00"/>
    <x v="149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6"/>
    <s v="spaces"/>
    <d v="2016-02-11T22:33:11"/>
    <x v="149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1:00:00"/>
    <x v="149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7:51:20"/>
    <x v="149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6"/>
    <s v="plays"/>
    <d v="2014-09-17T14:56:40"/>
    <x v="15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6"/>
    <s v="plays"/>
    <d v="2016-01-14T21:09:34"/>
    <x v="15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7"/>
    <s v="video games"/>
    <d v="2016-02-11T17:22:17"/>
    <x v="1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d v="2011-07-08T15:00:00"/>
    <x v="150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6"/>
    <s v="spaces"/>
    <d v="2014-12-14T14:00:34"/>
    <x v="150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d v="2014-10-23T04:17:59"/>
    <x v="150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7"/>
    <s v="video games"/>
    <d v="2014-04-24T13:11:07"/>
    <x v="150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4"/>
    <s v="children's books"/>
    <d v="2013-03-07T21:02:08"/>
    <x v="150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6"/>
    <s v="plays"/>
    <d v="2016-04-13T22:39:40"/>
    <x v="150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4"/>
    <s v="children's books"/>
    <d v="2012-03-29T07:45:23"/>
    <x v="1509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7"/>
    <s v="mobile games"/>
    <d v="2016-12-31T20:46:11"/>
    <x v="151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d v="2013-03-22T16:15:45"/>
    <x v="151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d v="2015-08-03T09:35:24"/>
    <x v="15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d v="2016-10-06T09:15:32"/>
    <x v="15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5"/>
    <s v="food trucks"/>
    <d v="2014-11-09T19:41:35"/>
    <x v="15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d v="2015-01-01T00:59:00"/>
    <x v="151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d v="2014-11-30T16:42:02"/>
    <x v="151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d v="2017-02-28T12:54:42"/>
    <x v="15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6"/>
    <s v="musical"/>
    <d v="2014-07-02T22:07:58"/>
    <x v="15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6"/>
    <s v="plays"/>
    <d v="2014-05-16T22:32:45"/>
    <x v="151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6"/>
    <s v="spaces"/>
    <d v="2015-10-09T09:38:43"/>
    <x v="152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d v="2014-07-11T10:00:00"/>
    <x v="152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3T22:43:58"/>
    <x v="15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6"/>
    <s v="spaces"/>
    <d v="2014-10-20T08:56:15"/>
    <x v="15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6"/>
    <s v="plays"/>
    <d v="2014-06-26T17:02:02"/>
    <x v="152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6"/>
    <s v="plays"/>
    <d v="2014-10-26T14:08:00"/>
    <x v="152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d v="2015-01-10T19:02:52"/>
    <x v="152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08:43:57"/>
    <x v="15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d v="2014-09-17T20:00:00"/>
    <x v="1528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6"/>
    <s v="plays"/>
    <d v="2015-01-24T06:00:00"/>
    <x v="152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d v="2016-09-03T10:41:49"/>
    <x v="153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07:48:09"/>
    <x v="153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d v="2016-08-19T10:00:50"/>
    <x v="153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d v="2014-08-16T17:42:00"/>
    <x v="153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8"/>
    <s v="photobooks"/>
    <d v="2014-07-06T11:13:56"/>
    <x v="153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6"/>
    <s v="plays"/>
    <d v="2017-04-08T06:54:05"/>
    <x v="153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6"/>
    <s v="plays"/>
    <d v="2015-03-08T06:57:05"/>
    <x v="153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6"/>
    <s v="plays"/>
    <d v="2016-07-16T18:43:00"/>
    <x v="153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6"/>
    <s v="plays"/>
    <d v="2015-02-10T20:53:41"/>
    <x v="1538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6"/>
    <s v="spaces"/>
    <d v="2016-08-14T16:45:43"/>
    <x v="1539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d v="2015-07-21T00:59:00"/>
    <x v="154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6"/>
    <s v="plays"/>
    <d v="2016-02-03T12:49:00"/>
    <x v="154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d v="2017-03-16T10:01:01"/>
    <x v="154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6"/>
    <s v="plays"/>
    <d v="2015-07-18T23:23:11"/>
    <x v="154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09:10:22"/>
    <x v="1544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6"/>
    <s v="plays"/>
    <d v="2015-05-09T15:14:18"/>
    <x v="15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6"/>
    <s v="plays"/>
    <d v="2015-10-18T13:36:29"/>
    <x v="154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6"/>
    <s v="musical"/>
    <d v="2016-03-07T22:59:00"/>
    <x v="154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6"/>
    <s v="plays"/>
    <d v="2015-02-28T21:00:00"/>
    <x v="154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6"/>
    <s v="plays"/>
    <d v="2014-08-31T13:51:49"/>
    <x v="15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6"/>
    <s v="plays"/>
    <d v="2014-11-20T10:04:00"/>
    <x v="155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6"/>
    <s v="plays"/>
    <d v="2015-03-23T21:34:59"/>
    <x v="155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6"/>
    <s v="spaces"/>
    <d v="2016-05-04T17:00:50"/>
    <x v="155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d v="2016-09-28T16:24:55"/>
    <x v="155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6"/>
    <s v="plays"/>
    <d v="2015-08-15T12:12:24"/>
    <x v="155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5"/>
    <s v="food trucks"/>
    <d v="2016-03-30T14:10:58"/>
    <x v="15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8"/>
    <s v="people"/>
    <d v="2016-02-12T22:42:12"/>
    <x v="155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6"/>
    <s v="spaces"/>
    <d v="2016-10-07T08:00:00"/>
    <x v="155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d v="2015-08-10T18:12:06"/>
    <x v="155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d v="2015-08-15T07:22:00"/>
    <x v="1559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d v="2014-07-02T18:42:23"/>
    <x v="15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6"/>
    <s v="plays"/>
    <d v="2015-01-08T14:58:03"/>
    <x v="156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6"/>
    <s v="plays"/>
    <d v="2014-06-19T09:33:51"/>
    <x v="156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16:08:38"/>
    <x v="156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0:59:00"/>
    <x v="1564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6"/>
    <s v="plays"/>
    <d v="2016-04-11T05:13:07"/>
    <x v="156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6"/>
    <s v="plays"/>
    <d v="2014-08-12T09:51:50"/>
    <x v="156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6"/>
    <s v="plays"/>
    <d v="2016-09-06T19:21:53"/>
    <x v="156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d v="2011-08-06T08:38:56"/>
    <x v="156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d v="2016-04-21T23:06:14"/>
    <x v="156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6"/>
    <s v="plays"/>
    <d v="2014-08-11T19:53:58"/>
    <x v="157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7"/>
    <s v="video games"/>
    <d v="2014-10-03T21:30:00"/>
    <x v="157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6"/>
    <s v="plays"/>
    <d v="2014-07-15T16:00:00"/>
    <x v="157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6"/>
    <s v="plays"/>
    <d v="2014-07-05T08:22:27"/>
    <x v="157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d v="2013-11-22T06:35:13"/>
    <x v="157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4"/>
    <s v="translations"/>
    <d v="2015-08-16T10:13:11"/>
    <x v="157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d v="2015-02-28T09:10:00"/>
    <x v="157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7"/>
    <s v="video games"/>
    <d v="2011-10-09T11:07:13"/>
    <x v="15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5"/>
    <s v="restaurants"/>
    <d v="2015-02-22T14:09:13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d v="2017-01-13T11:04:21"/>
    <x v="157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d v="2016-08-02T19:30:00"/>
    <x v="158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4"/>
    <s v="children's books"/>
    <d v="2012-08-26T15:37:03"/>
    <x v="158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6"/>
    <s v="plays"/>
    <d v="2016-02-05T22:59:00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5"/>
    <s v="food trucks"/>
    <d v="2015-06-25T22:00:00"/>
    <x v="158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6"/>
    <s v="plays"/>
    <d v="2015-04-29T08:07:06"/>
    <x v="158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6:00:15"/>
    <x v="158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6"/>
    <s v="spaces"/>
    <d v="2016-10-22T16:08:58"/>
    <x v="158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05:39:39"/>
    <x v="158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6"/>
    <s v="musical"/>
    <d v="2016-03-04T17:19:28"/>
    <x v="158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6"/>
    <s v="plays"/>
    <d v="2017-02-20T12:00:00"/>
    <x v="158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d v="2015-12-05T16:28:22"/>
    <x v="159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6"/>
    <s v="spaces"/>
    <d v="2015-05-11T13:32:31"/>
    <x v="159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d v="2016-03-03T19:55:55"/>
    <x v="159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6"/>
    <s v="musical"/>
    <d v="2014-11-23T16:29:09"/>
    <x v="159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6"/>
    <s v="plays"/>
    <d v="2015-07-07T13:26:20"/>
    <x v="1594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6"/>
    <s v="plays"/>
    <d v="2015-05-31T09:28:02"/>
    <x v="159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7"/>
    <s v="mobile games"/>
    <d v="2016-03-30T06:36:20"/>
    <x v="159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6"/>
    <s v="plays"/>
    <d v="2016-07-17T04:47:48"/>
    <x v="159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d v="2011-09-06T14:39:10"/>
    <x v="1598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6"/>
    <s v="plays"/>
    <d v="2016-07-03T22:00:00"/>
    <x v="159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d v="2017-04-09T17:47:28"/>
    <x v="16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5T18:00:00"/>
    <x v="160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4"/>
    <s v="translations"/>
    <d v="2016-11-15T12:13:22"/>
    <x v="160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6"/>
    <s v="spaces"/>
    <d v="2015-12-16T14:18:00"/>
    <x v="160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08:32:50"/>
    <x v="160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8"/>
    <s v="places"/>
    <d v="2016-05-15T10:21:00"/>
    <x v="16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5"/>
    <s v="food trucks"/>
    <d v="2014-07-05T23:08:50"/>
    <x v="160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5"/>
    <s v="small batch"/>
    <d v="2017-03-26T14:14:45"/>
    <x v="160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6"/>
    <s v="plays"/>
    <d v="2016-12-12T00:00:00"/>
    <x v="16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6"/>
    <s v="plays"/>
    <d v="2017-04-03T21:38:41"/>
    <x v="1609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d v="2016-02-09T14:00:00"/>
    <x v="161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d v="2014-10-01T06:43:13"/>
    <x v="161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d v="2015-06-22T11:48:15"/>
    <x v="161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6"/>
    <s v="plays"/>
    <d v="2015-02-05T19:37:14"/>
    <x v="16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3:58:01"/>
    <x v="1614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4"/>
    <s v="art books"/>
    <d v="2016-07-27T16:00:00"/>
    <x v="161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d v="2015-07-20T16:46:32"/>
    <x v="1616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6"/>
    <s v="plays"/>
    <d v="2014-05-31T19:44:24"/>
    <x v="161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17:30:40"/>
    <x v="16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d v="2015-09-30T22:59:00"/>
    <x v="161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6"/>
    <s v="plays"/>
    <d v="2016-10-27T00:40:34"/>
    <x v="162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6"/>
    <s v="plays"/>
    <d v="2015-11-12T00:59:00"/>
    <x v="162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d v="2016-07-06T09:00:58"/>
    <x v="162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6"/>
    <s v="plays"/>
    <d v="2014-07-01T00:00:00"/>
    <x v="16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0:18:54"/>
    <x v="162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d v="2014-12-31T22:59:00"/>
    <x v="16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6"/>
    <s v="plays"/>
    <d v="2016-01-14T12:16:56"/>
    <x v="162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d v="2017-04-07T12:45:38"/>
    <x v="162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6"/>
    <s v="plays"/>
    <d v="2015-09-15T23:37:27"/>
    <x v="162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4"/>
    <s v="children's books"/>
    <d v="2012-07-14T17:42:48"/>
    <x v="1629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6:08:19"/>
    <x v="16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6"/>
    <s v="plays"/>
    <d v="2014-05-11T05:50:52"/>
    <x v="16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6"/>
    <s v="plays"/>
    <d v="2014-11-15T14:00:00"/>
    <x v="163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04:32:46"/>
    <x v="16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d v="2014-09-13T07:56:40"/>
    <x v="16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6"/>
    <s v="plays"/>
    <d v="2015-11-25T17:00:00"/>
    <x v="163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d v="2017-03-03T07:05:19"/>
    <x v="163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d v="2014-10-18T06:07:39"/>
    <x v="163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d v="2016-07-01T22:00:00"/>
    <x v="16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6"/>
    <s v="plays"/>
    <d v="2017-03-27T10:16:59"/>
    <x v="163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5"/>
    <s v="food trucks"/>
    <d v="2016-09-03T08:02:55"/>
    <x v="16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6"/>
    <s v="spaces"/>
    <d v="2014-05-31T21:59:00"/>
    <x v="16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d v="2015-11-21T11:12:15"/>
    <x v="164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3:23:41"/>
    <x v="164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4"/>
    <s v="art books"/>
    <d v="2014-07-09T06:34:56"/>
    <x v="164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d v="2015-04-06T09:15:45"/>
    <x v="16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1:53:02"/>
    <x v="164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6"/>
    <s v="plays"/>
    <d v="2015-08-20T11:05:00"/>
    <x v="164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6"/>
    <s v="spaces"/>
    <d v="2016-07-08T19:59:00"/>
    <x v="164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5"/>
    <s v="food trucks"/>
    <d v="2014-08-07T09:56:49"/>
    <x v="16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6"/>
    <s v="spaces"/>
    <d v="2017-02-08T03:59:05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16:47:58"/>
    <x v="165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d v="2009-11-30T22:59:00"/>
    <x v="165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6"/>
    <s v="plays"/>
    <d v="2017-03-06T00:58:27"/>
    <x v="165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6"/>
    <s v="plays"/>
    <d v="2014-10-26T12:29:26"/>
    <x v="16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6"/>
    <s v="plays"/>
    <d v="2015-11-28T15:22:21"/>
    <x v="16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d v="2013-05-04T08:00:34"/>
    <x v="16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6"/>
    <s v="plays"/>
    <d v="2014-09-28T12:55:56"/>
    <x v="1657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d v="2015-11-08T06:00:00"/>
    <x v="16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6"/>
    <s v="musical"/>
    <d v="2015-09-25T17:43:42"/>
    <x v="16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6"/>
    <s v="spaces"/>
    <d v="2014-08-27T21:00:10"/>
    <x v="16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4"/>
    <s v="fiction"/>
    <d v="2013-05-01T15:42:37"/>
    <x v="166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d v="2016-11-11T23:00:00"/>
    <x v="166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d v="2015-09-30T23:00:00"/>
    <x v="166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5"/>
    <s v="food trucks"/>
    <d v="2015-04-11T00:00:00"/>
    <x v="1664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d v="2017-04-06T03:20:42"/>
    <x v="166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5:46:41"/>
    <x v="166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4"/>
    <s v="children's books"/>
    <d v="2014-08-25T17:28:26"/>
    <x v="16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d v="2016-06-28T03:41:35"/>
    <x v="166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6"/>
    <s v="plays"/>
    <d v="2016-10-02T03:00:00"/>
    <x v="16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08:49:05"/>
    <x v="167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d v="2014-09-17T06:02:11"/>
    <x v="167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d v="2016-07-21T11:30:00"/>
    <x v="167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7"/>
    <s v="video games"/>
    <d v="2013-12-21T14:32:11"/>
    <x v="167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d v="2017-03-31T22:00:00"/>
    <x v="1674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4T20:00:03"/>
    <x v="167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8"/>
    <s v="people"/>
    <d v="2014-07-31T20:50:38"/>
    <x v="167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5"/>
    <s v="food trucks"/>
    <d v="2015-08-02T16:00:00"/>
    <x v="167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d v="2014-07-23T09:54:40"/>
    <x v="167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6"/>
    <s v="spaces"/>
    <d v="2014-10-04T08:17:00"/>
    <x v="1679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4"/>
    <s v="children's books"/>
    <d v="2014-08-29T12:45:11"/>
    <x v="168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6"/>
    <s v="plays"/>
    <d v="2015-11-05T08:16:15"/>
    <x v="168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6"/>
    <s v="plays"/>
    <d v="2015-03-25T12:01:10"/>
    <x v="168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4"/>
    <s v="translations"/>
    <d v="2014-07-12T22:59:00"/>
    <x v="168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6"/>
    <s v="plays"/>
    <d v="2014-08-29T23:30:00"/>
    <x v="168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d v="2014-06-26T20:52:54"/>
    <x v="168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6"/>
    <s v="plays"/>
    <d v="2017-02-26T07:05:58"/>
    <x v="168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6"/>
    <s v="plays"/>
    <d v="2015-10-29T09:06:47"/>
    <x v="168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d v="2015-11-15T09:13:09"/>
    <x v="168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6"/>
    <s v="plays"/>
    <d v="2016-05-15T14:21:13"/>
    <x v="168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d v="2014-10-29T16:45:00"/>
    <x v="169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1:17:52"/>
    <x v="169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d v="2015-01-12T14:47:52"/>
    <x v="169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4"/>
    <s v="children's books"/>
    <d v="2012-06-15T21:10:00"/>
    <x v="1693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d v="2016-01-17T12:01:01"/>
    <x v="169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6"/>
    <s v="plays"/>
    <d v="2014-06-05T16:31:40"/>
    <x v="1695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7"/>
    <s v="video games"/>
    <d v="2016-12-23T01:59:00"/>
    <x v="169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5"/>
    <s v="food trucks"/>
    <d v="2014-11-21T23:59:00"/>
    <x v="169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7"/>
    <s v="video games"/>
    <d v="2014-12-05T12:30:29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6"/>
    <s v="plays"/>
    <d v="2015-05-25T15:38:16"/>
    <x v="169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d v="2016-02-11T11:05:53"/>
    <x v="17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d v="2014-12-11T10:31:10"/>
    <x v="170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6"/>
    <s v="plays"/>
    <d v="2016-07-21T09:02:31"/>
    <x v="17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6"/>
    <s v="plays"/>
    <d v="2014-06-30T11:28:00"/>
    <x v="170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7"/>
    <s v="video games"/>
    <d v="2015-03-12T05:07:43"/>
    <x v="17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6T23:06:39"/>
    <x v="170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0:25:41"/>
    <x v="1706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4"/>
    <s v="children's books"/>
    <d v="2012-05-15T11:16:27"/>
    <x v="170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d v="2016-06-19T02:10:00"/>
    <x v="17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d v="2011-09-28T11:30:08"/>
    <x v="170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7"/>
    <s v="video games"/>
    <d v="2016-01-13T22:00:11"/>
    <x v="17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d v="2016-08-23T14:54:00"/>
    <x v="17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d v="2015-12-16T23:59:00"/>
    <x v="171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6"/>
    <s v="spaces"/>
    <d v="2015-02-02T20:00:00"/>
    <x v="171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d v="2015-01-29T14:21:04"/>
    <x v="17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6"/>
    <s v="musical"/>
    <d v="2015-04-03T15:48:59"/>
    <x v="171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d v="2014-05-04T00:00:00"/>
    <x v="17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7"/>
    <s v="video games"/>
    <d v="2013-11-27T00:41:54"/>
    <x v="171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d v="2014-12-31T18:03:35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d v="2012-05-29T13:55:05"/>
    <x v="1719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8"/>
    <s v="photobooks"/>
    <d v="2015-02-13T19:43:02"/>
    <x v="17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d v="2016-11-24T12:26:27"/>
    <x v="17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4"/>
    <s v="fiction"/>
    <d v="2013-10-02T07:27:54"/>
    <x v="172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6"/>
    <s v="musical"/>
    <d v="2015-01-01T10:48:55"/>
    <x v="17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d v="2011-12-11T23:06:16"/>
    <x v="17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d v="2016-03-03T11:01:54"/>
    <x v="172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6"/>
    <s v="plays"/>
    <d v="2015-07-17T21:00:00"/>
    <x v="17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d v="2017-04-10T14:15:00"/>
    <x v="172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6"/>
    <s v="plays"/>
    <d v="2015-06-07T18:23:53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4"/>
    <s v="translations"/>
    <d v="2015-11-26T00:03:36"/>
    <x v="17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6"/>
    <s v="plays"/>
    <d v="2015-09-24T08:10:48"/>
    <x v="173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6"/>
    <s v="plays"/>
    <d v="2016-06-02T07:07:28"/>
    <x v="173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d v="2016-11-30T14:15:19"/>
    <x v="173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6"/>
    <s v="plays"/>
    <d v="2014-08-02T08:00:00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6"/>
    <s v="plays"/>
    <d v="2016-02-20T15:05:00"/>
    <x v="173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6"/>
    <s v="plays"/>
    <d v="2015-03-13T18:50:01"/>
    <x v="1735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6"/>
    <s v="plays"/>
    <d v="2015-03-22T22:59:00"/>
    <x v="17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d v="2014-11-21T04:47:15"/>
    <x v="17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6"/>
    <s v="plays"/>
    <d v="2015-08-17T10:00:00"/>
    <x v="17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d v="2015-12-28T00:00:00"/>
    <x v="1739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3:00:00"/>
    <x v="174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d v="2017-04-02T19:00:00"/>
    <x v="174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d v="2016-12-21T01:59:00"/>
    <x v="17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6"/>
    <s v="plays"/>
    <d v="2016-05-01T08:18:38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d v="2016-02-21T16:36:37"/>
    <x v="174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d v="2014-06-27T16:04:24"/>
    <x v="1745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d v="2016-12-14T06:01:08"/>
    <x v="1746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d v="2014-12-04T18:03:01"/>
    <x v="174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8"/>
    <s v="nature"/>
    <d v="2015-11-02T22:15:59"/>
    <x v="174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6"/>
    <s v="plays"/>
    <d v="2015-07-17T04:32:59"/>
    <x v="17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6"/>
    <s v="plays"/>
    <d v="2015-02-28T06:00:00"/>
    <x v="17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6"/>
    <s v="spaces"/>
    <d v="2017-04-05T12:14:37"/>
    <x v="17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d v="2015-12-29T14:00:00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d v="2014-09-04T00:59:00"/>
    <x v="17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6"/>
    <s v="plays"/>
    <d v="2014-05-20T00:59:00"/>
    <x v="175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6"/>
    <s v="plays"/>
    <d v="2015-02-14T05:27:00"/>
    <x v="175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1:16:44"/>
    <x v="175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6"/>
    <s v="musical"/>
    <d v="2016-11-18T19:00:00"/>
    <x v="175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d v="2015-04-30T13:23:47"/>
    <x v="175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7"/>
    <s v="video games"/>
    <d v="2015-01-19T02:30:00"/>
    <x v="175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6"/>
    <s v="plays"/>
    <d v="2015-11-02T10:50:00"/>
    <x v="176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d v="2014-11-26T14:26:50"/>
    <x v="176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4"/>
    <s v="fiction"/>
    <d v="2014-10-19T07:01:24"/>
    <x v="176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0:36:20"/>
    <x v="176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6"/>
    <s v="plays"/>
    <d v="2015-05-10T16:59:00"/>
    <x v="176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2:00:00"/>
    <x v="176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6"/>
    <s v="musical"/>
    <d v="2016-04-20T15:11:16"/>
    <x v="176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6"/>
    <s v="plays"/>
    <d v="2015-06-27T12:27:06"/>
    <x v="176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6"/>
    <s v="plays"/>
    <d v="2014-10-21T22:59:00"/>
    <x v="17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d v="2014-10-19T10:26:12"/>
    <x v="176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6"/>
    <s v="plays"/>
    <d v="2014-10-21T15:11:27"/>
    <x v="177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d v="2011-05-27T20:22:42"/>
    <x v="177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6"/>
    <s v="plays"/>
    <d v="2014-11-26T14:29:37"/>
    <x v="177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6"/>
    <s v="plays"/>
    <d v="2015-04-09T23:00:00"/>
    <x v="177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6"/>
    <s v="plays"/>
    <d v="2014-10-13T15:05:16"/>
    <x v="1774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6"/>
    <s v="plays"/>
    <d v="2014-05-16T16:11:30"/>
    <x v="177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6"/>
    <s v="plays"/>
    <d v="2017-03-01T13:00:00"/>
    <x v="177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6"/>
    <s v="plays"/>
    <d v="2014-08-29T14:43:05"/>
    <x v="177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6"/>
    <s v="plays"/>
    <d v="2015-01-28T13:37:11"/>
    <x v="177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d v="2010-06-25T15:32:00"/>
    <x v="177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d v="2016-06-04T09:41:12"/>
    <x v="178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7"/>
    <s v="video games"/>
    <d v="2013-11-26T00:30:59"/>
    <x v="178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0:00:00"/>
    <x v="17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d v="2015-01-18T22:11:05"/>
    <x v="178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5"/>
    <s v="food trucks"/>
    <d v="2015-09-23T14:10:01"/>
    <x v="1784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6"/>
    <s v="spaces"/>
    <d v="2016-08-23T02:10:18"/>
    <x v="178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5"/>
    <s v="small batch"/>
    <d v="2017-04-03T23:15:01"/>
    <x v="178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d v="2016-06-05T17:33:30"/>
    <x v="178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5:19:43"/>
    <x v="178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d v="2015-10-31T16:45:00"/>
    <x v="178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d v="2015-01-13T22:00:00"/>
    <x v="179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7"/>
    <s v="mobile games"/>
    <d v="2016-04-23T13:40:21"/>
    <x v="179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d v="2017-03-12T21:40:05"/>
    <x v="179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08:25:10"/>
    <x v="179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0T21:25:00"/>
    <x v="179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d v="2016-11-18T09:43:32"/>
    <x v="179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d v="2015-03-23T18:08:46"/>
    <x v="179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d v="2015-08-27T22:00:00"/>
    <x v="179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d v="2016-03-02T16:27:15"/>
    <x v="179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d v="2015-06-20T18:50:59"/>
    <x v="179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d v="2015-11-05T19:00:00"/>
    <x v="18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d v="2010-07-31T22:00:00"/>
    <x v="180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d v="2013-02-04T05:55:27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d v="2016-09-15T14:53:33"/>
    <x v="180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7"/>
    <s v="video games"/>
    <d v="2012-04-04T10:46:15"/>
    <x v="180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5"/>
    <s v="food trucks"/>
    <d v="2015-01-18T20:39:50"/>
    <x v="180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4"/>
    <s v="art books"/>
    <d v="2016-04-08T12:31:22"/>
    <x v="1806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4"/>
    <s v="fiction"/>
    <d v="2013-12-26T17:54:54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0:20:30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6"/>
    <s v="plays"/>
    <d v="2014-06-03T00:59:00"/>
    <x v="180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d v="2013-10-16T03:59:00"/>
    <x v="18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6"/>
    <s v="plays"/>
    <d v="2015-05-07T11:11:59"/>
    <x v="181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15:00:00"/>
    <x v="18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6"/>
    <s v="plays"/>
    <d v="2016-10-05T13:50:54"/>
    <x v="181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d v="2017-02-20T13:00:00"/>
    <x v="181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6"/>
    <s v="spaces"/>
    <d v="2014-10-18T23:00:00"/>
    <x v="181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09:21:16"/>
    <x v="18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d v="2016-04-20T22:00:00"/>
    <x v="18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d v="2016-06-23T10:06:23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7"/>
    <s v="mobile games"/>
    <d v="2014-05-04T11:11:40"/>
    <x v="181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d v="2015-10-21T17:00:00"/>
    <x v="18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d v="2015-08-20T14:00:39"/>
    <x v="18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6"/>
    <s v="plays"/>
    <d v="2015-10-04T09:45:46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d v="2017-04-09T05:49:54"/>
    <x v="18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d v="2016-12-14T09:00:23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8T21:50:17"/>
    <x v="182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3T21:40:24"/>
    <x v="1826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8"/>
    <s v="photobooks"/>
    <d v="2014-08-03T09:48:04"/>
    <x v="18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d v="2017-01-22T22:59:00"/>
    <x v="18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8"/>
    <s v="photobooks"/>
    <d v="2014-11-29T08:59:00"/>
    <x v="18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d v="2017-03-14T08:02:35"/>
    <x v="18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6"/>
    <s v="spaces"/>
    <d v="2017-04-07T11:35:34"/>
    <x v="18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6"/>
    <s v="musical"/>
    <d v="2015-04-22T23:40:07"/>
    <x v="183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d v="2016-02-03T06:33:09"/>
    <x v="1833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d v="2017-01-27T12:29:51"/>
    <x v="18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d v="2017-02-09T01:16:47"/>
    <x v="18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6"/>
    <s v="plays"/>
    <d v="2014-07-01T16:30:00"/>
    <x v="1836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d v="2015-02-04T17:22:29"/>
    <x v="18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d v="2015-05-19T15:00:49"/>
    <x v="183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07:12:57"/>
    <x v="18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6"/>
    <s v="plays"/>
    <d v="2014-08-01T01:00:00"/>
    <x v="184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d v="2017-03-26T17:59:00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5"/>
    <s v="small batch"/>
    <d v="2017-03-20T12:07:27"/>
    <x v="18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15:59:00"/>
    <x v="184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6"/>
    <s v="plays"/>
    <d v="2016-11-14T06:14:02"/>
    <x v="1844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1:32:16"/>
    <x v="18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8"/>
    <s v="nature"/>
    <d v="2014-09-30T21:59:00"/>
    <x v="184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d v="2017-03-03T07:51:19"/>
    <x v="184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6"/>
    <s v="plays"/>
    <d v="2016-01-29T17:34:00"/>
    <x v="18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8T22:44:32"/>
    <x v="18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d v="2016-05-22T08:59:34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08:00:03"/>
    <x v="185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d v="2014-11-02T23:59:00"/>
    <x v="185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6"/>
    <s v="musical"/>
    <d v="2014-09-22T21:59:00"/>
    <x v="185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4"/>
    <s v="fiction"/>
    <d v="2015-10-10T23:00:00"/>
    <x v="185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6"/>
    <s v="plays"/>
    <d v="2017-04-16T14:00:00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4"/>
    <s v="children's books"/>
    <d v="2015-04-08T12:58:47"/>
    <x v="185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6"/>
    <s v="musical"/>
    <d v="2014-09-06T15:00:00"/>
    <x v="185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0:59:00"/>
    <x v="185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d v="2017-02-10T00:28:53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6"/>
    <s v="musical"/>
    <d v="2016-02-02T08:58:48"/>
    <x v="186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6"/>
    <s v="plays"/>
    <d v="2016-07-03T13:59:00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6"/>
    <s v="musical"/>
    <d v="2015-12-13T23:59:00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16:00:37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d v="2016-02-25T01:25:01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2:43:14"/>
    <x v="186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6"/>
    <s v="plays"/>
    <d v="2015-03-28T16:07:06"/>
    <x v="186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6"/>
    <s v="spaces"/>
    <d v="2015-04-01T06:22:05"/>
    <x v="186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d v="2016-12-07T22:59:00"/>
    <x v="1868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6"/>
    <s v="spaces"/>
    <d v="2016-11-09T17:22:12"/>
    <x v="186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3:38:49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d v="2015-11-18T23:03:21"/>
    <x v="187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6"/>
    <s v="musical"/>
    <d v="2015-02-12T08:15:42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d v="2015-06-03T23:26:00"/>
    <x v="187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17:31:52"/>
    <x v="1874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6"/>
    <s v="spaces"/>
    <d v="2015-06-16T11:47:29"/>
    <x v="18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6"/>
    <s v="musical"/>
    <d v="2014-12-16T16:32:09"/>
    <x v="187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6"/>
    <s v="spaces"/>
    <d v="2015-04-20T23:59:00"/>
    <x v="187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d v="2017-01-15T19:49:22"/>
    <x v="187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6"/>
    <s v="plays"/>
    <d v="2015-11-30T23:59:00"/>
    <x v="187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6"/>
    <s v="plays"/>
    <d v="2015-09-27T20:49:10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6"/>
    <s v="plays"/>
    <d v="2016-03-16T02:33:10"/>
    <x v="188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0:59:00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6"/>
    <s v="plays"/>
    <d v="2014-08-08T23:37:12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7"/>
    <s v="video games"/>
    <d v="2014-09-11T03:04:10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d v="2016-07-04T22:59:00"/>
    <x v="188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d v="2015-05-13T10:53:35"/>
    <x v="188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6"/>
    <s v="musical"/>
    <d v="2015-06-10T03:58:22"/>
    <x v="188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d v="2015-02-15T21:21:13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17:26:00"/>
    <x v="1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d v="2014-12-04T04:58:54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6"/>
    <s v="spaces"/>
    <d v="2015-09-30T12:00:00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6"/>
    <s v="plays"/>
    <d v="2015-06-26T07:25:00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d v="2013-12-19T12:56:00"/>
    <x v="189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07:39:49"/>
    <x v="189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6"/>
    <s v="spaces"/>
    <d v="2016-07-09T17:49:58"/>
    <x v="189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d v="2015-10-21T09:01:14"/>
    <x v="189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6"/>
    <s v="plays"/>
    <d v="2015-01-31T20:54:00"/>
    <x v="18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4"/>
    <s v="fiction"/>
    <d v="2014-02-23T12:43:38"/>
    <x v="18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d v="2016-10-01T08:58:37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6"/>
    <s v="plays"/>
    <d v="2015-04-01T19:00: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7"/>
    <s v="mobile games"/>
    <d v="2014-11-20T13:48:21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d v="2015-10-14T20:30:53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d v="2016-12-30T16:35:11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d v="2015-10-30T08:59:43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6"/>
    <s v="plays"/>
    <d v="2017-03-19T00:00:00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6"/>
    <s v="plays"/>
    <d v="2016-05-08T22:00:00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d v="2017-01-01T09:55:27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8"/>
    <s v="places"/>
    <d v="2016-12-25T05:00:00"/>
    <x v="1908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d v="2016-02-18T11:00:27"/>
    <x v="19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d v="2013-11-22T10:00:00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d v="2016-06-20T12:59:00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d v="2014-12-17T14:43:48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6"/>
    <s v="plays"/>
    <d v="2016-07-11T09:09:20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6"/>
    <s v="musical"/>
    <d v="2015-04-20T15:09:25"/>
    <x v="1914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2"/>
    <s v="audio"/>
    <d v="2016-07-12T13:22:21"/>
    <x v="1915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d v="2015-07-12T16:06:12"/>
    <x v="191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d v="2017-03-16T15:37:10"/>
    <x v="1917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d v="2016-01-25T13:00:34"/>
    <x v="191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7:39:14"/>
    <x v="1919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d v="2014-10-06T20:22:17"/>
    <x v="192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2:14:05"/>
    <x v="192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1:00:00"/>
    <x v="192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d v="2011-05-02T21:59:00"/>
    <x v="1923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d v="2011-05-15T12:11:26"/>
    <x v="1924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d v="2012-11-04T13:04:46"/>
    <x v="192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d v="2013-01-24T12:38:30"/>
    <x v="19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d v="2010-07-19T10:00:00"/>
    <x v="1927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8:52:52"/>
    <x v="192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6"/>
    <s v="plays"/>
    <d v="2014-09-13T03:37:21"/>
    <x v="19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6"/>
    <s v="plays"/>
    <d v="2016-12-17T00:59:00"/>
    <x v="193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d v="2012-08-25T12:11:42"/>
    <x v="193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d v="2011-07-22T21:59:00"/>
    <x v="19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d v="2014-12-21T22:59:00"/>
    <x v="19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d v="2015-05-03T22:01:00"/>
    <x v="193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d v="2015-07-10T13:09:36"/>
    <x v="1935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d v="2015-04-14T13:00:33"/>
    <x v="1936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d v="2015-02-16T13:58:29"/>
    <x v="1937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d v="2015-11-25T08:57:11"/>
    <x v="1938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6"/>
    <s v="plays"/>
    <d v="2016-11-30T20:23:31"/>
    <x v="193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4"/>
    <s v="nonfiction"/>
    <d v="2016-02-15T01:59:00"/>
    <x v="194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d v="2012-01-15T23:00:00"/>
    <x v="19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d v="2012-03-03T09:39:25"/>
    <x v="1942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d v="2011-06-13T18:35:27"/>
    <x v="194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d v="2014-01-31T13:01:00"/>
    <x v="19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d v="2016-06-16T22:55:00"/>
    <x v="194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d v="2014-09-12T12:26:53"/>
    <x v="194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d v="2011-10-02T11:36:13"/>
    <x v="194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d v="2011-12-01T09:02:15"/>
    <x v="1948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d v="2013-04-15T16:16:33"/>
    <x v="19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d v="2017-03-02T10:49:11"/>
    <x v="195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d v="2015-04-18T07:55:20"/>
    <x v="195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d v="2013-11-15T23:39:33"/>
    <x v="195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d v="2013-05-08T20:27:33"/>
    <x v="195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d v="2012-11-10T12:57:49"/>
    <x v="195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d v="2015-10-10T16:28:04"/>
    <x v="1955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d v="2013-03-29T16:54:52"/>
    <x v="195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d v="2016-04-22T08:52:00"/>
    <x v="195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d v="2015-04-19T22:50:00"/>
    <x v="195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d v="2015-03-09T15:49:21"/>
    <x v="1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6"/>
    <s v="plays"/>
    <d v="2014-09-23T16:08:55"/>
    <x v="196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6"/>
    <s v="plays"/>
    <d v="2015-03-27T09:24:52"/>
    <x v="196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6"/>
    <s v="plays"/>
    <d v="2014-05-11T21:59:00"/>
    <x v="196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6"/>
    <s v="plays"/>
    <d v="2015-12-09T16:48:04"/>
    <x v="196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6"/>
    <s v="musical"/>
    <d v="2015-05-18T14:58:47"/>
    <x v="1964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6"/>
    <s v="musical"/>
    <d v="2015-01-23T21:00:00"/>
    <x v="196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6"/>
    <s v="musical"/>
    <d v="2016-03-04T17:57:26"/>
    <x v="196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6"/>
    <s v="spaces"/>
    <d v="2016-06-20T02:41:21"/>
    <x v="1967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6"/>
    <s v="spaces"/>
    <d v="2016-01-07T07:47:00"/>
    <x v="1968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6"/>
    <s v="spaces"/>
    <d v="2017-01-31T12:00:00"/>
    <x v="196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6"/>
    <s v="spaces"/>
    <d v="2016-10-14T15:10:47"/>
    <x v="197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6"/>
    <s v="plays"/>
    <d v="2014-07-16T17:27:21"/>
    <x v="197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6"/>
    <s v="plays"/>
    <d v="2015-11-28T12:00:28"/>
    <x v="197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6"/>
    <s v="plays"/>
    <d v="2014-07-19T14:38:50"/>
    <x v="197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6"/>
    <s v="plays"/>
    <d v="2016-04-05T02:34:06"/>
    <x v="197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6"/>
    <s v="plays"/>
    <d v="2016-06-12T11:00:00"/>
    <x v="1975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6"/>
    <s v="plays"/>
    <d v="2014-05-18T08:39:33"/>
    <x v="19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6"/>
    <s v="plays"/>
    <d v="2014-12-10T14:49:12"/>
    <x v="1977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6"/>
    <s v="plays"/>
    <d v="2016-05-06T14:17:35"/>
    <x v="1978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6"/>
    <s v="plays"/>
    <d v="2015-06-25T05:05:24"/>
    <x v="1979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6"/>
    <s v="plays"/>
    <d v="2014-09-27T17:01:02"/>
    <x v="198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6"/>
    <s v="plays"/>
    <d v="2016-04-17T17:30:00"/>
    <x v="198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6"/>
    <s v="plays"/>
    <d v="2014-07-02T09:29:12"/>
    <x v="198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6"/>
    <s v="plays"/>
    <d v="2014-08-18T11:32:33"/>
    <x v="198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6"/>
    <s v="plays"/>
    <d v="2015-05-30T14:11:12"/>
    <x v="1984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6"/>
    <s v="plays"/>
    <d v="2015-10-23T06:43:56"/>
    <x v="198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6"/>
    <s v="plays"/>
    <d v="2015-03-20T14:27:00"/>
    <x v="1986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6"/>
    <s v="plays"/>
    <d v="2014-08-16T23:11:00"/>
    <x v="1987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6"/>
    <s v="plays"/>
    <d v="2016-11-26T00:00:00"/>
    <x v="198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6"/>
    <s v="plays"/>
    <d v="2015-11-19T12:58:11"/>
    <x v="1989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6"/>
    <s v="plays"/>
    <d v="2015-04-23T05:53:12"/>
    <x v="199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6"/>
    <s v="plays"/>
    <d v="2014-09-07T21:00:00"/>
    <x v="199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6"/>
    <s v="plays"/>
    <d v="2014-07-04T05:00:00"/>
    <x v="199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6"/>
    <s v="plays"/>
    <d v="2015-09-15T04:06:00"/>
    <x v="1993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6"/>
    <s v="plays"/>
    <d v="2016-04-10T14:00:00"/>
    <x v="1994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6"/>
    <s v="plays"/>
    <d v="2015-03-07T13:57:37"/>
    <x v="199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6"/>
    <s v="plays"/>
    <d v="2014-06-28T08:05:24"/>
    <x v="199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6"/>
    <s v="plays"/>
    <d v="2016-11-17T05:36:34"/>
    <x v="1997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6"/>
    <s v="plays"/>
    <d v="2015-06-21T07:41:22"/>
    <x v="1998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6"/>
    <s v="plays"/>
    <d v="2016-12-05T08:10:54"/>
    <x v="199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6"/>
    <s v="plays"/>
    <d v="2016-03-31T11:17:36"/>
    <x v="20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6"/>
    <s v="plays"/>
    <d v="2014-07-30T05:18:30"/>
    <x v="200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6"/>
    <s v="plays"/>
    <d v="2016-06-17T08:00:00"/>
    <x v="200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6"/>
    <s v="plays"/>
    <d v="2014-06-28T08:09:34"/>
    <x v="2003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6"/>
    <s v="plays"/>
    <d v="2016-05-20T21:59:00"/>
    <x v="20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6"/>
    <s v="plays"/>
    <d v="2016-02-02T05:29:44"/>
    <x v="20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6"/>
    <s v="plays"/>
    <d v="2014-12-23T15:08:45"/>
    <x v="2006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6"/>
    <s v="plays"/>
    <d v="2014-07-24T01:00:00"/>
    <x v="200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6"/>
    <s v="plays"/>
    <d v="2016-09-03T14:57:09"/>
    <x v="200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6"/>
    <s v="musical"/>
    <d v="2015-08-10T17:00:00"/>
    <x v="2009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6"/>
    <s v="musical"/>
    <d v="2015-04-01T11:00:26"/>
    <x v="201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6"/>
    <s v="musical"/>
    <d v="2016-05-28T18:36:00"/>
    <x v="201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6"/>
    <s v="musical"/>
    <d v="2016-04-15T08:21:19"/>
    <x v="201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6"/>
    <s v="musical"/>
    <d v="2015-06-13T16:20:10"/>
    <x v="2013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6"/>
    <s v="musical"/>
    <d v="2015-04-09T13:00:55"/>
    <x v="201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6"/>
    <s v="plays"/>
    <d v="2015-04-25T03:53:39"/>
    <x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6"/>
    <s v="plays"/>
    <d v="2014-12-31T07:39:47"/>
    <x v="201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6"/>
    <s v="plays"/>
    <d v="2014-10-25T18:43:00"/>
    <x v="2017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6"/>
    <s v="plays"/>
    <d v="2015-08-20T17:00:00"/>
    <x v="201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d v="2010-10-10T18:16:16"/>
    <x v="20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d v="2016-03-31T02:46:56"/>
    <x v="202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6"/>
    <s v="plays"/>
    <d v="2015-11-20T21:00:00"/>
    <x v="202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3:41:01"/>
    <x v="202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6"/>
    <s v="plays"/>
    <d v="2015-04-25T09:49:54"/>
    <x v="2023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6"/>
    <s v="plays"/>
    <d v="2016-04-30T11:36:17"/>
    <x v="202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d v="2012-04-27T10:00:46"/>
    <x v="2025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d v="2012-01-27T22:04:19"/>
    <x v="2026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6"/>
    <s v="plays"/>
    <d v="2014-05-05T00:38:31"/>
    <x v="2027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6"/>
    <s v="plays"/>
    <d v="2016-11-11T16:00:00"/>
    <x v="2028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4"/>
    <s v="nonfiction"/>
    <d v="2015-01-15T04:54:00"/>
    <x v="2029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5:00:00"/>
    <x v="203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6"/>
    <s v="plays"/>
    <d v="2015-07-11T08:30:00"/>
    <x v="20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6"/>
    <s v="plays"/>
    <d v="2016-05-17T15:27:59"/>
    <x v="2032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d v="2012-05-26T19:59:57"/>
    <x v="2033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6"/>
    <s v="plays"/>
    <d v="2014-10-20T02:00:34"/>
    <x v="20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d v="2014-01-07T20:08:00"/>
    <x v="2035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d v="2013-09-05T21:59:00"/>
    <x v="2036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6"/>
    <s v="plays"/>
    <d v="2015-07-27T16:59:00"/>
    <x v="203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d v="2014-07-27T19:00:00"/>
    <x v="203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6"/>
    <s v="plays"/>
    <d v="2015-10-06T16:17:05"/>
    <x v="20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6"/>
    <s v="plays"/>
    <d v="2014-08-08T07:54:00"/>
    <x v="204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6"/>
    <s v="plays"/>
    <d v="2014-09-27T21:23:00"/>
    <x v="20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d v="2012-06-26T12:00:00"/>
    <x v="204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d v="2011-08-01T12:46:23"/>
    <x v="204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d v="2015-03-06T16:49:34"/>
    <x v="204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6"/>
    <s v="plays"/>
    <d v="2015-03-22T16:35:47"/>
    <x v="204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6"/>
    <s v="plays"/>
    <d v="2015-07-26T12:19:19"/>
    <x v="2046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d v="2016-06-06T00:01:07"/>
    <x v="204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7"/>
    <s v="tabletop games"/>
    <d v="2015-09-04T13:00:10"/>
    <x v="20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6"/>
    <s v="plays"/>
    <d v="2014-11-26T21:00:00"/>
    <x v="2049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6"/>
    <s v="plays"/>
    <d v="2015-01-11T14:53:30"/>
    <x v="205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5:00:00"/>
    <x v="205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d v="2011-09-30T21:00:00"/>
    <x v="205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6"/>
    <s v="plays"/>
    <d v="2014-08-31T09:47:58"/>
    <x v="205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d v="2014-05-09T16:00:00"/>
    <x v="205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6:49:51"/>
    <x v="205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d v="2011-10-14T17:00:00"/>
    <x v="2056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d v="2015-09-13T12:11:52"/>
    <x v="2057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6"/>
    <s v="plays"/>
    <d v="2016-05-16T04:26:05"/>
    <x v="2058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6"/>
    <s v="plays"/>
    <d v="2016-08-31T14:46:11"/>
    <x v="2059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5T23:30:00"/>
    <x v="206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6"/>
    <s v="plays"/>
    <d v="2015-08-22T14:18:55"/>
    <x v="206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6"/>
    <s v="plays"/>
    <d v="2014-06-26T23:14:15"/>
    <x v="206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1:59:00"/>
    <x v="206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2:33:00"/>
    <x v="206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4"/>
    <s v="nonfiction"/>
    <d v="2014-08-10T14:19:26"/>
    <x v="206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d v="2015-02-02T15:39:12"/>
    <x v="206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6"/>
    <s v="plays"/>
    <d v="2015-07-18T10:00:00"/>
    <x v="206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6"/>
    <s v="musical"/>
    <d v="2015-04-08T22:00:00"/>
    <x v="206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6"/>
    <s v="plays"/>
    <d v="2014-06-16T21:00:00"/>
    <x v="206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6"/>
    <s v="plays"/>
    <d v="2016-06-20T17:00:00"/>
    <x v="207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d v="2015-03-16T10:35:52"/>
    <x v="207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6"/>
    <s v="plays"/>
    <d v="2015-02-23T05:55:03"/>
    <x v="20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6"/>
    <s v="plays"/>
    <d v="2015-02-08T22:30:00"/>
    <x v="2073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6"/>
    <s v="musical"/>
    <d v="2015-07-10T21:59:00"/>
    <x v="2074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6"/>
    <s v="plays"/>
    <d v="2016-04-29T21:59:00"/>
    <x v="2075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6"/>
    <s v="spaces"/>
    <d v="2016-02-20T14:07:47"/>
    <x v="207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6"/>
    <s v="plays"/>
    <d v="2014-07-16T05:49:36"/>
    <x v="207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d v="2011-07-04T18:31:06"/>
    <x v="207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6"/>
    <s v="plays"/>
    <d v="2014-08-03T17:00:00"/>
    <x v="2079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d v="2012-06-28T14:16:11"/>
    <x v="208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d v="2012-10-17T14:17:39"/>
    <x v="208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d v="2012-03-07T20:43:55"/>
    <x v="208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6"/>
    <s v="plays"/>
    <d v="2015-06-04T06:59:53"/>
    <x v="20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d v="2012-12-13T16:17:32"/>
    <x v="208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7:08:04"/>
    <x v="208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4"/>
    <s v="nonfiction"/>
    <d v="2015-12-13T09:01:52"/>
    <x v="208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d v="2014-05-27T22:59:00"/>
    <x v="208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6"/>
    <s v="plays"/>
    <d v="2015-09-09T21:59:00"/>
    <x v="20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6"/>
    <s v="spaces"/>
    <d v="2016-08-24T00:41:21"/>
    <x v="2089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2:44:25"/>
    <x v="209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6"/>
    <s v="plays"/>
    <d v="2015-10-02T17:00:00"/>
    <x v="209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6"/>
    <s v="plays"/>
    <d v="2014-10-05T01:00:45"/>
    <x v="209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6"/>
    <s v="plays"/>
    <d v="2017-02-01T17:31:00"/>
    <x v="2093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d v="2011-07-12T01:08:19"/>
    <x v="209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d v="2015-08-14T21:59:00"/>
    <x v="2095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6"/>
    <s v="plays"/>
    <d v="2014-09-10T14:09:34"/>
    <x v="209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6"/>
    <s v="plays"/>
    <d v="2015-04-11T13:22:39"/>
    <x v="2097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6"/>
    <s v="plays"/>
    <d v="2014-08-28T16:53:34"/>
    <x v="209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6T21:59:00"/>
    <x v="2099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d v="2012-10-29T01:21:24"/>
    <x v="21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14:13:07"/>
    <x v="210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d v="2013-11-07T15:58:03"/>
    <x v="210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6"/>
    <s v="plays"/>
    <d v="2016-08-09T22:00:00"/>
    <x v="21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6"/>
    <s v="musical"/>
    <d v="2015-02-10T01:59:00"/>
    <x v="2104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6"/>
    <s v="plays"/>
    <d v="2015-07-16T11:24:36"/>
    <x v="2105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6"/>
    <s v="plays"/>
    <d v="2014-08-17T09:35:24"/>
    <x v="210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4:33:58"/>
    <x v="2107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d v="2016-12-01T11:34:10"/>
    <x v="210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d v="2014-01-11T15:02:25"/>
    <x v="210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6"/>
    <s v="plays"/>
    <d v="2015-01-08T10:31:36"/>
    <x v="21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3:00:00"/>
    <x v="21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19:37:59"/>
    <x v="211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2:38:21"/>
    <x v="2113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d v="2011-06-01T23:59:00"/>
    <x v="211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6"/>
    <s v="spaces"/>
    <d v="2016-03-04T00:03:17"/>
    <x v="2115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6"/>
    <s v="plays"/>
    <d v="2015-10-05T10:00:00"/>
    <x v="2116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6"/>
    <s v="plays"/>
    <d v="2015-04-29T17:00:00"/>
    <x v="2117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6"/>
    <s v="plays"/>
    <d v="2015-08-05T02:43:27"/>
    <x v="21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d v="2014-12-12T18:25:11"/>
    <x v="211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6"/>
    <s v="plays"/>
    <d v="2014-07-02T08:54:06"/>
    <x v="212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d v="2015-08-23T08:14:55"/>
    <x v="21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6"/>
    <s v="plays"/>
    <d v="2017-02-16T17:00:00"/>
    <x v="212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6"/>
    <s v="spaces"/>
    <d v="2015-08-14T14:18:53"/>
    <x v="212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d v="2014-05-23T10:25:55"/>
    <x v="212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d v="2012-03-13T21:59:00"/>
    <x v="21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6"/>
    <s v="plays"/>
    <d v="2016-12-28T16:00:33"/>
    <x v="212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6"/>
    <s v="plays"/>
    <d v="2016-02-02T10:38:00"/>
    <x v="212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d v="2012-01-21T02:13:00"/>
    <x v="212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7T18:59:00"/>
    <x v="21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d v="2009-11-22T23:59:00"/>
    <x v="213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0:46:37"/>
    <x v="213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4-30T21:59:00"/>
    <x v="213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6"/>
    <s v="plays"/>
    <d v="2016-07-04T19:11:47"/>
    <x v="213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6"/>
    <s v="plays"/>
    <d v="2016-10-13T12:00:27"/>
    <x v="21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d v="2011-03-03T01:49:21"/>
    <x v="2135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2:33:42"/>
    <x v="21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d v="2013-11-24T06:49:53"/>
    <x v="2137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6"/>
    <s v="plays"/>
    <d v="2015-09-11T12:19:55"/>
    <x v="2138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6"/>
    <s v="plays"/>
    <d v="2014-07-01T21:59:00"/>
    <x v="2139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d v="2016-08-01T07:03:34"/>
    <x v="214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08:05:20"/>
    <x v="21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d v="2011-08-01T01:00:00"/>
    <x v="2142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d v="2011-12-13T22:59:00"/>
    <x v="214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d v="2010-12-31T22:59:00"/>
    <x v="214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6"/>
    <s v="plays"/>
    <d v="2014-08-06T15:32:00"/>
    <x v="214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6"/>
    <s v="spaces"/>
    <d v="2015-07-20T16:00:00"/>
    <x v="214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6"/>
    <s v="plays"/>
    <d v="2014-07-31T10:45:59"/>
    <x v="2147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6"/>
    <s v="spaces"/>
    <d v="2014-06-20T16:01:00"/>
    <x v="21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09:37:15"/>
    <x v="214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6"/>
    <s v="plays"/>
    <d v="2016-08-01T16:59:00"/>
    <x v="21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d v="2011-04-26T00:59:00"/>
    <x v="2151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d v="2012-08-15T21:07:25"/>
    <x v="2152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6"/>
    <s v="plays"/>
    <d v="2015-09-06T07:47:00"/>
    <x v="215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6"/>
    <s v="plays"/>
    <d v="2015-05-09T14:47:29"/>
    <x v="215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6"/>
    <s v="plays"/>
    <d v="2016-10-19T22:55:00"/>
    <x v="215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6"/>
    <s v="plays"/>
    <d v="2015-09-28T21:59:00"/>
    <x v="215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5"/>
    <s v="small batch"/>
    <d v="2017-01-02T22:17:00"/>
    <x v="2157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6"/>
    <s v="plays"/>
    <d v="2015-04-04T14:19:17"/>
    <x v="2158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6"/>
    <s v="plays"/>
    <d v="2015-06-18T19:00:16"/>
    <x v="2159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6"/>
    <s v="plays"/>
    <d v="2014-10-15T08:26:56"/>
    <x v="216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6"/>
    <s v="plays"/>
    <d v="2014-11-05T17:28:04"/>
    <x v="216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0:14:43"/>
    <x v="2162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d v="2012-07-08T06:29:29"/>
    <x v="216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6"/>
    <s v="plays"/>
    <d v="2015-05-22T11:03:29"/>
    <x v="2164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6"/>
    <s v="plays"/>
    <d v="2017-03-12T15:00:00"/>
    <x v="216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5"/>
    <s v="small batch"/>
    <d v="2017-03-10T22:50:08"/>
    <x v="216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d v="2015-10-07T21:59:00"/>
    <x v="216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6"/>
    <s v="plays"/>
    <d v="2017-02-17T10:05:00"/>
    <x v="216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d v="2012-05-08T20:00:04"/>
    <x v="2169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6"/>
    <s v="plays"/>
    <d v="2014-07-20T21:59:00"/>
    <x v="217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06:09:11"/>
    <x v="217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6"/>
    <s v="plays"/>
    <d v="2014-05-23T14:01:47"/>
    <x v="217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6"/>
    <s v="spaces"/>
    <d v="2016-08-27T16:53:29"/>
    <x v="2173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d v="2014-01-01T17:08:56"/>
    <x v="217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6"/>
    <s v="musical"/>
    <d v="2016-08-29T11:00:00"/>
    <x v="217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6"/>
    <s v="plays"/>
    <d v="2012-01-31T11:00:00"/>
    <x v="217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d v="2012-07-10T17:48:00"/>
    <x v="217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1:00:00"/>
    <x v="217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d v="2012-10-02T12:40:03"/>
    <x v="217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6"/>
    <s v="musical"/>
    <d v="2015-05-07T08:01:04"/>
    <x v="218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d v="2014-06-17T11:41:22"/>
    <x v="218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d v="2013-10-06T19:21:58"/>
    <x v="218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7:59:00"/>
    <x v="218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6"/>
    <s v="plays"/>
    <d v="2016-06-14T15:43:00"/>
    <x v="218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1:07:01"/>
    <x v="218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6"/>
    <s v="plays"/>
    <d v="2016-12-31T10:59:00"/>
    <x v="218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d v="2014-02-17T16:10:17"/>
    <x v="218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6"/>
    <s v="plays"/>
    <d v="2011-01-24T22:00:00"/>
    <x v="218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6"/>
    <s v="plays"/>
    <d v="2014-07-18T23:00:00"/>
    <x v="2189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6"/>
    <s v="plays"/>
    <d v="2016-06-21T19:05:57"/>
    <x v="219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6"/>
    <s v="plays"/>
    <d v="2014-08-01T04:01:50"/>
    <x v="219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6"/>
    <s v="plays"/>
    <d v="2015-08-19T11:03:40"/>
    <x v="2192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6"/>
    <s v="plays"/>
    <d v="2015-03-20T09:07:12"/>
    <x v="2193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6"/>
    <s v="plays"/>
    <d v="2016-07-20T06:02:11"/>
    <x v="2194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6"/>
    <s v="plays"/>
    <d v="2015-06-03T09:04:10"/>
    <x v="219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d v="2011-03-23T19:40:38"/>
    <x v="219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d v="2012-05-23T09:29:04"/>
    <x v="219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d v="2012-09-21T13:38:14"/>
    <x v="219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6"/>
    <s v="musical"/>
    <d v="2014-05-05T06:36:26"/>
    <x v="219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d v="2015-11-25T09:49:11"/>
    <x v="22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3:14:38"/>
    <x v="22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1T23:00:00"/>
    <x v="220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6"/>
    <s v="plays"/>
    <d v="2015-03-20T10:56:00"/>
    <x v="220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d v="2013-08-27T10:31:29"/>
    <x v="2204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8"/>
    <s v="photobooks"/>
    <d v="2016-06-09T14:47:41"/>
    <x v="2205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6"/>
    <s v="plays"/>
    <d v="2014-07-23T05:00:00"/>
    <x v="22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6"/>
    <s v="musical"/>
    <d v="2014-06-11T13:33:18"/>
    <x v="2207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6"/>
    <s v="plays"/>
    <d v="2014-08-25T14:45:08"/>
    <x v="22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d v="2013-07-26T19:27:16"/>
    <x v="220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5"/>
    <s v="small batch"/>
    <d v="2014-06-29T15:31:24"/>
    <x v="22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6"/>
    <s v="plays"/>
    <d v="2015-03-04T12:59:23"/>
    <x v="22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6"/>
    <s v="plays"/>
    <d v="2017-01-18T06:01:58"/>
    <x v="221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6"/>
    <s v="plays"/>
    <d v="2015-03-11T22:00:00"/>
    <x v="22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6"/>
    <s v="spaces"/>
    <d v="2016-02-29T23:59:00"/>
    <x v="221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6"/>
    <s v="spaces"/>
    <d v="2016-01-20T23:05:19"/>
    <x v="22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0:05:08"/>
    <x v="2216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d v="2013-12-01T15:21:07"/>
    <x v="221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6:00:00"/>
    <x v="22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3:00:00"/>
    <x v="221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d v="2015-11-02T02:00:00"/>
    <x v="222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6"/>
    <s v="plays"/>
    <d v="2014-11-07T12:30:00"/>
    <x v="222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19:07:47"/>
    <x v="222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d v="2014-08-08T12:00:00"/>
    <x v="222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6"/>
    <s v="plays"/>
    <d v="2015-04-21T11:22:07"/>
    <x v="222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4"/>
    <s v="radio &amp; podcasts"/>
    <d v="2014-10-20T18:00:00"/>
    <x v="22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2:32:14"/>
    <x v="2226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d v="2014-01-29T02:13:47"/>
    <x v="222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d v="2013-12-31T23:26:00"/>
    <x v="2228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d v="2014-07-18T14:31:12"/>
    <x v="2229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d v="2012-06-28T11:26:56"/>
    <x v="223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6"/>
    <s v="plays"/>
    <d v="2016-05-08T02:59:26"/>
    <x v="22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6"/>
    <s v="plays"/>
    <d v="2014-07-30T17:00:00"/>
    <x v="223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6"/>
    <s v="plays"/>
    <d v="2015-07-29T21:25:24"/>
    <x v="223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6"/>
    <s v="plays"/>
    <d v="2015-03-25T19:03:29"/>
    <x v="223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4"/>
    <s v="nonfiction"/>
    <d v="2016-02-12T11:45:44"/>
    <x v="22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d v="2011-10-07T10:58:52"/>
    <x v="2236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1:01:55"/>
    <x v="223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d v="2014-08-28T19:00:00"/>
    <x v="223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3:01:58"/>
    <x v="223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2:30:00"/>
    <x v="22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d v="2014-11-10T15:07:43"/>
    <x v="224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6"/>
    <s v="plays"/>
    <d v="2016-03-15T15:00:00"/>
    <x v="224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6"/>
    <s v="plays"/>
    <d v="2016-08-10T21:59:00"/>
    <x v="224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2:35:09"/>
    <x v="224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3:22:00"/>
    <x v="224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d v="2012-09-16T22:05:00"/>
    <x v="2246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8T22:00:00"/>
    <x v="224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d v="2013-09-15T15:10:00"/>
    <x v="2248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6"/>
    <s v="plays"/>
    <d v="2015-03-04T08:22:30"/>
    <x v="22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1:11:00"/>
    <x v="225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6"/>
    <s v="musical"/>
    <d v="2015-01-30T10:53:34"/>
    <x v="225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6"/>
    <s v="plays"/>
    <d v="2015-03-08T10:08:25"/>
    <x v="225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6"/>
    <s v="plays"/>
    <d v="2016-12-14T09:59:00"/>
    <x v="225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0:01:54"/>
    <x v="22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4"/>
    <s v="nonfiction"/>
    <d v="2013-04-11T19:01:27"/>
    <x v="225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d v="2014-12-19T08:19:04"/>
    <x v="225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d v="2011-06-10T21:00:00"/>
    <x v="22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6"/>
    <s v="plays"/>
    <d v="2015-07-31T10:00:00"/>
    <x v="2258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6"/>
    <s v="plays"/>
    <d v="2015-01-06T00:00:00"/>
    <x v="22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6"/>
    <s v="plays"/>
    <d v="2016-07-15T13:34:32"/>
    <x v="226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6"/>
    <s v="plays"/>
    <d v="2014-08-19T10:00:00"/>
    <x v="226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d v="2017-03-28T20:00:00"/>
    <x v="226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6"/>
    <s v="plays"/>
    <d v="2015-03-30T22:16:54"/>
    <x v="2263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6"/>
    <s v="plays"/>
    <d v="2015-08-28T21:59:00"/>
    <x v="2264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2:39:50"/>
    <x v="226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6"/>
    <s v="plays"/>
    <d v="2014-08-29T22:48:13"/>
    <x v="2266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16:00:00"/>
    <x v="226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d v="2012-03-25T17:55:30"/>
    <x v="2268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d v="2013-12-23T15:54:14"/>
    <x v="226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d v="2012-07-21T19:40:02"/>
    <x v="227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d v="2015-08-19T11:15:12"/>
    <x v="227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6"/>
    <s v="plays"/>
    <d v="2015-06-16T05:00:00"/>
    <x v="227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6"/>
    <s v="plays"/>
    <d v="2014-08-23T11:37:20"/>
    <x v="227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6"/>
    <s v="plays"/>
    <d v="2016-06-04T11:42:46"/>
    <x v="227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1:59:00"/>
    <x v="227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6"/>
    <s v="plays"/>
    <d v="2016-06-21T21:55:00"/>
    <x v="227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d v="2014-07-10T17:01:40"/>
    <x v="227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d v="2014-02-24T10:25:07"/>
    <x v="2278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6"/>
    <s v="plays"/>
    <d v="2014-08-12T22:59:00"/>
    <x v="227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6"/>
    <s v="plays"/>
    <d v="2014-09-26T16:43:04"/>
    <x v="228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5"/>
    <s v="small batch"/>
    <d v="2014-10-27T21:11:00"/>
    <x v="228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5:54:10"/>
    <x v="228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6"/>
    <s v="plays"/>
    <d v="2014-11-05T12:48:44"/>
    <x v="2283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6"/>
    <s v="plays"/>
    <d v="2014-09-12T22:00:00"/>
    <x v="228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09:01:48"/>
    <x v="228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d v="2012-04-06T22:00:00"/>
    <x v="2286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d v="2014-12-20T22:30:00"/>
    <x v="2287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6"/>
    <s v="plays"/>
    <d v="2016-01-28T23:59:00"/>
    <x v="228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6"/>
    <s v="spaces"/>
    <d v="2016-10-03T21:59:00"/>
    <x v="2289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d v="2011-09-24T02:10:54"/>
    <x v="229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6"/>
    <s v="plays"/>
    <d v="2015-06-20T07:59:35"/>
    <x v="229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d v="2014-04-19T15:04:35"/>
    <x v="229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d v="2012-10-25T21:59:00"/>
    <x v="22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6"/>
    <s v="plays"/>
    <d v="2015-07-12T06:47:45"/>
    <x v="2294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6"/>
    <s v="plays"/>
    <d v="2016-06-05T07:59:50"/>
    <x v="229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6"/>
    <s v="plays"/>
    <d v="2015-03-31T22:59:00"/>
    <x v="229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d v="2015-10-20T11:55:22"/>
    <x v="229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17:02:18"/>
    <x v="229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d v="2014-12-17T01:59:00"/>
    <x v="229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d v="2015-01-15T15:54:55"/>
    <x v="23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6"/>
    <s v="plays"/>
    <d v="2015-09-12T18:00:00"/>
    <x v="230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d v="2014-05-19T22:59:00"/>
    <x v="23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6"/>
    <s v="musical"/>
    <d v="2016-07-24T17:00:00"/>
    <x v="230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6"/>
    <s v="plays"/>
    <d v="2016-08-15T14:09:42"/>
    <x v="2304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d v="2011-09-25T13:32:47"/>
    <x v="230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d v="2013-07-24T08:02:38"/>
    <x v="230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d v="2013-11-13T11:24:19"/>
    <x v="230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6"/>
    <s v="plays"/>
    <d v="2012-06-01T16:52:24"/>
    <x v="2308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6"/>
    <s v="plays"/>
    <d v="2016-09-07T21:45:00"/>
    <x v="2309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6"/>
    <s v="plays"/>
    <d v="2014-08-16T10:00:57"/>
    <x v="231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1:59:00"/>
    <x v="23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6"/>
    <s v="plays"/>
    <d v="2015-08-06T09:31:47"/>
    <x v="231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6"/>
    <s v="plays"/>
    <d v="2014-05-22T16:07:00"/>
    <x v="23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d v="2016-09-29T22:27:00"/>
    <x v="23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6"/>
    <s v="plays"/>
    <d v="2015-08-07T11:22:26"/>
    <x v="23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4"/>
    <s v="nonfiction"/>
    <d v="2014-12-18T06:08:53"/>
    <x v="231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d v="2012-11-13T20:26:57"/>
    <x v="231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3:59:22"/>
    <x v="2318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6"/>
    <s v="plays"/>
    <d v="2016-03-04T19:00:00"/>
    <x v="23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4"/>
    <s v="nonfiction"/>
    <d v="2013-05-19T18:41:00"/>
    <x v="23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14:50:40"/>
    <x v="2321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4"/>
    <s v="nonfiction"/>
    <d v="2014-07-09T01:55:39"/>
    <x v="232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6"/>
    <s v="plays"/>
    <d v="2015-10-28T22:01:00"/>
    <x v="2323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5"/>
    <s v="small batch"/>
    <d v="2014-11-05T11:34:00"/>
    <x v="232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6"/>
    <s v="plays"/>
    <d v="2015-07-29T11:00:00"/>
    <x v="232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4"/>
    <s v="nonfiction"/>
    <d v="2010-10-08T14:04:28"/>
    <x v="232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d v="2014-04-29T23:00:00"/>
    <x v="23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6"/>
    <s v="plays"/>
    <d v="2014-09-25T19:35:00"/>
    <x v="2328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6"/>
    <s v="plays"/>
    <d v="2016-04-27T23:59:00"/>
    <x v="2329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6"/>
    <s v="plays"/>
    <d v="2015-09-04T03:27:53"/>
    <x v="233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6"/>
    <s v="plays"/>
    <d v="2015-07-31T14:32:28"/>
    <x v="23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1:00:00"/>
    <x v="233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6"/>
    <s v="plays"/>
    <d v="2017-01-09T23:00:00"/>
    <x v="2333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6"/>
    <s v="plays"/>
    <d v="2015-03-19T08:39:00"/>
    <x v="2334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6"/>
    <s v="plays"/>
    <d v="2014-11-30T13:04:22"/>
    <x v="233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6"/>
    <s v="plays"/>
    <d v="2014-11-05T23:59:00"/>
    <x v="233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6"/>
    <s v="spaces"/>
    <d v="2016-02-11T10:29:03"/>
    <x v="23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6"/>
    <s v="musical"/>
    <d v="2014-05-25T07:32:38"/>
    <x v="23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d v="2014-11-12T16:45:38"/>
    <x v="23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0:20:00"/>
    <x v="234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0:51:41"/>
    <x v="23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6"/>
    <s v="plays"/>
    <d v="2015-12-10T10:51:01"/>
    <x v="234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d v="2015-05-17T23:00:00"/>
    <x v="234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6"/>
    <s v="plays"/>
    <d v="2014-12-30T18:00:00"/>
    <x v="234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6"/>
    <s v="plays"/>
    <d v="2015-07-17T12:11:00"/>
    <x v="2345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6"/>
    <s v="plays"/>
    <d v="2015-07-03T12:22:38"/>
    <x v="234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d v="2013-05-23T18:30:37"/>
    <x v="234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d v="2013-10-17T21:59:00"/>
    <x v="234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6"/>
    <s v="plays"/>
    <d v="2016-01-05T17:55:00"/>
    <x v="234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6:00:00"/>
    <x v="23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6"/>
    <s v="plays"/>
    <d v="2017-02-24T07:48:00"/>
    <x v="235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6"/>
    <s v="plays"/>
    <d v="2014-09-16T15:00:00"/>
    <x v="235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4"/>
    <s v="nonfiction"/>
    <d v="2015-03-07T09:18:45"/>
    <x v="235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2:08:20"/>
    <x v="2354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6"/>
    <s v="plays"/>
    <d v="2015-11-14T11:49:31"/>
    <x v="23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6"/>
    <s v="plays"/>
    <d v="2014-09-07T08:23:42"/>
    <x v="235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6"/>
    <s v="spaces"/>
    <d v="2015-12-24T09:41:24"/>
    <x v="235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d v="2015-08-13T02:46:49"/>
    <x v="23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5"/>
    <s v="small batch"/>
    <d v="2016-03-23T08:18:05"/>
    <x v="235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6"/>
    <s v="plays"/>
    <d v="2015-03-10T21:26:23"/>
    <x v="236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4"/>
    <s v="nonfiction"/>
    <d v="2013-06-11T09:33:26"/>
    <x v="236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5"/>
    <s v="small batch"/>
    <d v="2014-06-11T07:44:03"/>
    <x v="23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6"/>
    <s v="plays"/>
    <d v="2015-03-31T21:59:00"/>
    <x v="236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d v="2016-08-18T21:59:00"/>
    <x v="2364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5"/>
    <s v="small batch"/>
    <d v="2016-03-24T07:27:36"/>
    <x v="236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4"/>
    <s v="nonfiction"/>
    <d v="2012-12-13T16:58:23"/>
    <x v="236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6"/>
    <s v="plays"/>
    <d v="2016-08-22T21:07:17"/>
    <x v="236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6"/>
    <s v="musical"/>
    <d v="2014-05-18T23:00:00"/>
    <x v="2368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6"/>
    <s v="plays"/>
    <d v="2015-12-16T22:59:00"/>
    <x v="2369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d v="2016-08-01T10:22:03"/>
    <x v="237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6"/>
    <s v="plays"/>
    <d v="2016-06-03T15:00:00"/>
    <x v="237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6"/>
    <s v="plays"/>
    <d v="2015-05-25T21:59:00"/>
    <x v="23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4"/>
    <s v="radio &amp; podcasts"/>
    <d v="2011-06-11T18:20:49"/>
    <x v="237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6"/>
    <s v="plays"/>
    <d v="2016-03-30T08:39:00"/>
    <x v="237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6"/>
    <s v="plays"/>
    <d v="2014-07-10T12:35:45"/>
    <x v="237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6"/>
    <s v="plays"/>
    <d v="2015-08-05T12:36:00"/>
    <x v="237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5"/>
    <s v="small batch"/>
    <d v="2015-12-24T18:00:00"/>
    <x v="237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6"/>
    <s v="plays"/>
    <d v="2016-05-28T15:44:00"/>
    <x v="2378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08:34:06"/>
    <x v="237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6"/>
    <s v="musical"/>
    <d v="2014-09-11T08:01:08"/>
    <x v="238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08:45:27"/>
    <x v="238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d v="2014-03-04T15:00:00"/>
    <x v="238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17:34:47"/>
    <x v="2383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d v="2012-12-22T15:30:32"/>
    <x v="2384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05:30:00"/>
    <x v="238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6"/>
    <s v="plays"/>
    <d v="2017-01-06T07:05:05"/>
    <x v="238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d v="2014-03-16T20:35:19"/>
    <x v="2387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d v="2016-05-06T13:49:42"/>
    <x v="2388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6"/>
    <s v="plays"/>
    <d v="2016-07-29T10:50:43"/>
    <x v="23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6"/>
    <s v="plays"/>
    <d v="2016-09-08T22:00:00"/>
    <x v="239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6"/>
    <s v="plays"/>
    <d v="2015-05-31T06:44:58"/>
    <x v="239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d v="2016-01-17T15:00:00"/>
    <x v="23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6"/>
    <s v="plays"/>
    <d v="2016-05-04T17:00:00"/>
    <x v="2393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6"/>
    <s v="plays"/>
    <d v="2015-03-31T06:52:00"/>
    <x v="2394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d v="2013-07-25T19:30:35"/>
    <x v="239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4"/>
    <s v="nonfiction"/>
    <d v="2013-02-24T15:04:32"/>
    <x v="2396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19:08:24"/>
    <x v="239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3:25:40"/>
    <x v="239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d v="2010-07-04T22:00:00"/>
    <x v="2399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7"/>
    <s v="tabletop games"/>
    <d v="2017-03-11T19:58:35"/>
    <x v="240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d v="2012-05-05T11:25:43"/>
    <x v="240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6"/>
    <s v="plays"/>
    <d v="2015-11-13T14:17:00"/>
    <x v="240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6"/>
    <s v="plays"/>
    <d v="2016-03-02T23:59:00"/>
    <x v="24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6"/>
    <s v="spaces"/>
    <d v="2014-07-18T07:09:12"/>
    <x v="240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2:46:10"/>
    <x v="240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d v="2016-06-24T21:59:00"/>
    <x v="24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d v="2011-12-30T23:45:36"/>
    <x v="240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d v="2011-11-27T22:35:39"/>
    <x v="240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6"/>
    <s v="plays"/>
    <d v="2014-07-08T16:34:00"/>
    <x v="240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6"/>
    <s v="plays"/>
    <d v="2016-04-28T22:39:48"/>
    <x v="241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6"/>
    <s v="musical"/>
    <d v="2014-07-02T22:00:45"/>
    <x v="241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5:43:06"/>
    <x v="2412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6"/>
    <s v="plays"/>
    <d v="2015-05-31T12:32:51"/>
    <x v="24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6"/>
    <s v="plays"/>
    <d v="2015-07-02T09:39:37"/>
    <x v="2414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2:16:33"/>
    <x v="24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d v="2014-08-03T11:00:00"/>
    <x v="241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d v="2012-04-16T00:10:24"/>
    <x v="24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d v="2012-03-21T14:48:00"/>
    <x v="24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6"/>
    <s v="plays"/>
    <d v="2015-07-20T21:00:00"/>
    <x v="241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6"/>
    <s v="plays"/>
    <d v="2015-02-28T11:00:00"/>
    <x v="24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6"/>
    <s v="musical"/>
    <d v="2016-06-04T16:57:33"/>
    <x v="24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16:00:00"/>
    <x v="24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d v="2013-07-02T22:59:00"/>
    <x v="2423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6"/>
    <s v="plays"/>
    <d v="2014-11-08T04:00:46"/>
    <x v="2424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d v="2013-05-31T11:00:00"/>
    <x v="242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8"/>
    <s v="photobooks"/>
    <d v="2016-08-28T22:01:09"/>
    <x v="24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6"/>
    <s v="plays"/>
    <d v="2015-10-08T18:00:00"/>
    <x v="242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19:31:05"/>
    <x v="242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d v="2017-03-23T23:00:23"/>
    <x v="2429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d v="2014-06-22T09:48:51"/>
    <x v="243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6"/>
    <s v="plays"/>
    <d v="2016-09-26T04:37:09"/>
    <x v="243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d v="2016-12-12T11:34:40"/>
    <x v="243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6"/>
    <s v="musical"/>
    <d v="2014-08-27T19:00:00"/>
    <x v="243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1:45:23"/>
    <x v="24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d v="2013-10-25T17:00:10"/>
    <x v="2435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6"/>
    <s v="plays"/>
    <d v="2014-07-02T21:59:00"/>
    <x v="2436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2:52:52"/>
    <x v="243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6"/>
    <s v="plays"/>
    <d v="2016-12-01T11:39:42"/>
    <x v="243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3T23:00:00"/>
    <x v="243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6"/>
    <s v="plays"/>
    <d v="2014-10-04T08:48:56"/>
    <x v="244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d v="2016-05-05T07:01:47"/>
    <x v="244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6"/>
    <s v="plays"/>
    <d v="2014-11-19T02:27:59"/>
    <x v="244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d v="2015-04-16T18:00:00"/>
    <x v="244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08:05:16"/>
    <x v="2444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d v="2012-05-12T17:54:23"/>
    <x v="2445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6"/>
    <s v="spaces"/>
    <d v="2015-06-11T10:13:06"/>
    <x v="244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6"/>
    <s v="plays"/>
    <d v="2014-09-26T15:04:52"/>
    <x v="2447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6"/>
    <s v="plays"/>
    <d v="2015-01-28T16:00:00"/>
    <x v="24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6"/>
    <s v="plays"/>
    <d v="2015-05-31T23:00:00"/>
    <x v="244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6"/>
    <s v="plays"/>
    <d v="2015-08-09T10:00:00"/>
    <x v="245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6"/>
    <s v="plays"/>
    <d v="2013-12-12T22:59:00"/>
    <x v="24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6"/>
    <s v="spaces"/>
    <d v="2014-06-15T22:25:00"/>
    <x v="245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6"/>
    <s v="plays"/>
    <d v="2014-12-21T22:00:00"/>
    <x v="245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09:00:00"/>
    <x v="2454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7:04:00"/>
    <x v="245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d v="2014-10-22T18:49:07"/>
    <x v="245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d v="2013-05-07T09:33:14"/>
    <x v="2457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6"/>
    <s v="plays"/>
    <d v="2015-10-02T12:00:00"/>
    <x v="245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d v="2012-05-23T19:47:35"/>
    <x v="245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6"/>
    <s v="plays"/>
    <d v="2015-07-18T17:16:59"/>
    <x v="246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6"/>
    <s v="spaces"/>
    <d v="2014-06-10T22:00:00"/>
    <x v="246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d v="2011-01-15T19:51:00"/>
    <x v="246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6"/>
    <s v="musical"/>
    <d v="2015-05-08T21:59:00"/>
    <x v="246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6"/>
    <s v="plays"/>
    <d v="2016-07-01T02:20:51"/>
    <x v="24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2:03:13"/>
    <x v="246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d v="2011-10-12T17:57:59"/>
    <x v="246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6"/>
    <s v="spaces"/>
    <d v="2017-01-27T14:05:30"/>
    <x v="2467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2T18:00:00"/>
    <x v="246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0:34:48"/>
    <x v="246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d v="2012-02-14T13:49:00"/>
    <x v="247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d v="2012-03-07T22:59:00"/>
    <x v="247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d v="2015-03-11T17:45:52"/>
    <x v="247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6"/>
    <s v="plays"/>
    <d v="2015-12-04T13:01:26"/>
    <x v="2473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6"/>
    <s v="musical"/>
    <d v="2015-06-02T18:00:00"/>
    <x v="247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4-30T22:59:00"/>
    <x v="247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15:59:00"/>
    <x v="247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6"/>
    <s v="plays"/>
    <d v="2016-10-10T21:59:00"/>
    <x v="2477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6"/>
    <s v="plays"/>
    <d v="2016-12-07T02:26:16"/>
    <x v="247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d v="2011-10-29T10:12:01"/>
    <x v="247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6"/>
    <s v="plays"/>
    <d v="2015-05-30T14:21:43"/>
    <x v="248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6"/>
    <s v="plays"/>
    <d v="2015-07-05T10:43:23"/>
    <x v="248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d v="2015-12-09T00:59:00"/>
    <x v="248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d v="2016-07-23T21:00:17"/>
    <x v="2483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6"/>
    <s v="plays"/>
    <d v="2014-06-23T12:00:00"/>
    <x v="2484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8T22:00:00"/>
    <x v="248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d v="2014-08-31T11:31:31"/>
    <x v="248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6"/>
    <s v="plays"/>
    <d v="2014-07-28T08:31:17"/>
    <x v="248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6"/>
    <s v="plays"/>
    <d v="2014-08-24T22:59:00"/>
    <x v="2488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6"/>
    <s v="plays"/>
    <d v="2016-12-01T01:59:00"/>
    <x v="248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6"/>
    <s v="plays"/>
    <d v="2015-07-31T02:58:00"/>
    <x v="249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6"/>
    <s v="plays"/>
    <d v="2015-07-23T12:33:00"/>
    <x v="249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6"/>
    <s v="musical"/>
    <d v="2016-02-15T23:59:00"/>
    <x v="249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d v="2011-09-07T22:54:18"/>
    <x v="249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d v="2011-06-11T22:00:00"/>
    <x v="249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6"/>
    <s v="plays"/>
    <d v="2015-10-07T18:32:52"/>
    <x v="249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d v="2013-09-30T21:59:00"/>
    <x v="249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14:01:00"/>
    <x v="2497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6"/>
    <s v="spaces"/>
    <d v="2016-05-03T17:00:00"/>
    <x v="249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6"/>
    <s v="plays"/>
    <d v="2015-02-05T00:59:00"/>
    <x v="2499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31T22:00:00"/>
    <x v="25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6"/>
    <s v="plays"/>
    <d v="2015-08-26T17:00:00"/>
    <x v="250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d v="2013-10-15T18:04:50"/>
    <x v="250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d v="2014-02-20T14:48:53"/>
    <x v="250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19:16:25"/>
    <x v="250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6"/>
    <s v="spaces"/>
    <d v="2017-02-26T22:59:00"/>
    <x v="250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6"/>
    <s v="spaces"/>
    <d v="2017-03-22T09:33:50"/>
    <x v="250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4"/>
    <s v="nonfiction"/>
    <d v="2013-01-05T11:58:41"/>
    <x v="2507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6"/>
    <s v="plays"/>
    <d v="2015-02-21T16:05:25"/>
    <x v="25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6"/>
    <s v="plays"/>
    <d v="2014-05-12T22:00:00"/>
    <x v="2509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09:05:12"/>
    <x v="251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d v="2014-01-19T14:00:30"/>
    <x v="251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d v="2014-12-01T13:59:05"/>
    <x v="25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d v="2013-04-22T15:00:00"/>
    <x v="25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d v="2009-12-31T17:39:00"/>
    <x v="251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d v="2011-09-30T21:00:00"/>
    <x v="251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6"/>
    <s v="plays"/>
    <d v="2015-06-18T05:04:01"/>
    <x v="25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4:12:50"/>
    <x v="2517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4"/>
    <s v="radio &amp; podcasts"/>
    <d v="2015-04-09T16:58:54"/>
    <x v="25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d v="2013-11-12T23:59:00"/>
    <x v="251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6:21:47"/>
    <x v="252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6"/>
    <s v="plays"/>
    <d v="2017-01-14T18:59:40"/>
    <x v="25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1:44:00"/>
    <x v="252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2:52:01"/>
    <x v="25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1:37:33"/>
    <x v="2524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8:33:19"/>
    <x v="25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6"/>
    <s v="musical"/>
    <d v="2016-03-26T10:39:00"/>
    <x v="252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d v="2017-01-30T11:16:53"/>
    <x v="252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d v="2014-04-07T11:13:42"/>
    <x v="2528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d v="2014-04-12T20:00:00"/>
    <x v="2529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d v="2011-05-03T10:10:25"/>
    <x v="25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d v="2013-07-10T10:52:00"/>
    <x v="2531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d v="2016-07-13T13:14:00"/>
    <x v="253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d v="2016-03-31T09:51:11"/>
    <x v="25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d v="2011-04-15T21:59:00"/>
    <x v="253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d v="2010-02-14T23:00:00"/>
    <x v="25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6"/>
    <s v="plays"/>
    <d v="2015-03-18T11:00:00"/>
    <x v="2536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6"/>
    <s v="plays"/>
    <d v="2012-12-06T20:00:00"/>
    <x v="253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6"/>
    <s v="plays"/>
    <d v="2015-12-12T20:26:32"/>
    <x v="25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6"/>
    <s v="plays"/>
    <d v="2014-10-26T21:00:00"/>
    <x v="25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6"/>
    <s v="plays"/>
    <d v="2014-06-16T11:06:34"/>
    <x v="25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6"/>
    <s v="plays"/>
    <d v="2014-08-10T09:59:00"/>
    <x v="254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6"/>
    <s v="plays"/>
    <d v="2016-12-21T05:50:30"/>
    <x v="254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d v="2009-12-09T12:24:00"/>
    <x v="254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4"/>
    <s v="nonfiction"/>
    <d v="2015-12-25T18:18:54"/>
    <x v="25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d v="2009-12-01T11:00:00"/>
    <x v="2545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1:59:00"/>
    <x v="254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d v="2014-05-06T18:06:29"/>
    <x v="254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07:32:02"/>
    <x v="254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2:00:00"/>
    <x v="2549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19T20:00:00"/>
    <x v="255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7:09:34"/>
    <x v="255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6"/>
    <s v="plays"/>
    <d v="2015-10-30T08:00:12"/>
    <x v="255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04:00:00"/>
    <x v="2553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d v="2012-11-22T16:00:00"/>
    <x v="2554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6"/>
    <s v="plays"/>
    <d v="2015-05-02T15:00:00"/>
    <x v="255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d v="2012-04-28T19:13:43"/>
    <x v="255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d v="2014-06-08T21:59:00"/>
    <x v="255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d v="2012-03-24T18:56:15"/>
    <x v="2558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6"/>
    <s v="plays"/>
    <d v="2014-06-06T17:00:00"/>
    <x v="255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d v="2014-10-17T22:00:00"/>
    <x v="256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6"/>
    <s v="plays"/>
    <d v="2015-06-11T20:00:00"/>
    <x v="256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d v="2013-10-13T21:59:00"/>
    <x v="256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6"/>
    <s v="plays"/>
    <d v="2014-05-31T21:59:00"/>
    <x v="2563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6"/>
    <s v="plays"/>
    <d v="2016-07-28T09:58:38"/>
    <x v="256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6"/>
    <s v="plays"/>
    <d v="2015-01-16T17:58:02"/>
    <x v="256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d v="2013-05-06T13:12:16"/>
    <x v="256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19T22:30:33"/>
    <x v="256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6"/>
    <s v="plays"/>
    <d v="2016-05-31T16:08:57"/>
    <x v="2568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d v="2009-08-31T22:00:00"/>
    <x v="2569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6"/>
    <s v="plays"/>
    <d v="2015-11-29T17:00:00"/>
    <x v="257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6"/>
    <s v="plays"/>
    <d v="2014-11-29T17:52:58"/>
    <x v="257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d v="2011-09-07T10:35:39"/>
    <x v="257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d v="2012-07-07T11:46:51"/>
    <x v="257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d v="2015-04-30T23:46:37"/>
    <x v="2574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7"/>
    <s v="tabletop games"/>
    <d v="2015-07-29T09:59:25"/>
    <x v="257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d v="2015-07-26T12:00:00"/>
    <x v="2576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6"/>
    <s v="spaces"/>
    <d v="2016-10-09T12:25:10"/>
    <x v="2577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6"/>
    <s v="plays"/>
    <d v="2015-07-02T17:50:06"/>
    <x v="2578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6"/>
    <s v="plays"/>
    <d v="2016-12-22T08:59:12"/>
    <x v="257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6"/>
    <s v="plays"/>
    <d v="2015-10-06T10:44:46"/>
    <x v="258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6"/>
    <s v="plays"/>
    <d v="2016-01-03T22:20:07"/>
    <x v="258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17:00:00"/>
    <x v="258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6"/>
    <s v="plays"/>
    <d v="2015-06-15T10:14:40"/>
    <x v="258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d v="2015-09-04T09:00:00"/>
    <x v="2584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d v="2010-06-02T19:41:00"/>
    <x v="2585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6"/>
    <s v="plays"/>
    <d v="2014-12-31T23:00:00"/>
    <x v="2586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1:43:00"/>
    <x v="258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6"/>
    <s v="plays"/>
    <d v="2016-10-31T22:59:00"/>
    <x v="2588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6"/>
    <s v="plays"/>
    <d v="2016-04-28T10:20:32"/>
    <x v="258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6"/>
    <s v="plays"/>
    <d v="2015-11-01T17:00:00"/>
    <x v="259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6"/>
    <s v="plays"/>
    <d v="2015-06-25T12:07:39"/>
    <x v="259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6"/>
    <s v="plays"/>
    <d v="2016-02-19T20:45:35"/>
    <x v="259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d v="2015-06-03T18:00:00"/>
    <x v="259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2:00:00"/>
    <x v="2594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6"/>
    <s v="plays"/>
    <d v="2016-08-05T15:00:00"/>
    <x v="259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d v="2010-12-08T22:59:00"/>
    <x v="259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d v="2012-06-09T03:49:37"/>
    <x v="259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d v="2010-07-10T16:00:00"/>
    <x v="2598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29T23:00:00"/>
    <x v="259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09:59:00"/>
    <x v="26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6"/>
    <s v="plays"/>
    <d v="2016-02-10T15:00:00"/>
    <x v="260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6"/>
    <s v="plays"/>
    <d v="2015-01-23T06:11:23"/>
    <x v="260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6"/>
    <s v="plays"/>
    <d v="2015-06-14T06:36:49"/>
    <x v="2603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6"/>
    <s v="plays"/>
    <d v="2016-05-02T15:26:38"/>
    <x v="26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d v="2012-04-08T15:45:08"/>
    <x v="26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04:57:14"/>
    <x v="260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3T23:12:00"/>
    <x v="2607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d v="2014-09-23T14:46:16"/>
    <x v="260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6"/>
    <s v="plays"/>
    <d v="2015-06-20T11:55:14"/>
    <x v="2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6"/>
    <s v="plays"/>
    <d v="2016-08-23T12:34:50"/>
    <x v="261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d v="2012-05-24T12:46:08"/>
    <x v="261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08:23:31"/>
    <x v="26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09:00:00"/>
    <x v="261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6"/>
    <s v="spaces"/>
    <d v="2017-01-19T09:57:51"/>
    <x v="2614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d v="2016-10-24T15:00:00"/>
    <x v="261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d v="2016-02-15T10:51:23"/>
    <x v="26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d v="2011-07-16T17:00:00"/>
    <x v="261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d v="2012-08-31T19:21:02"/>
    <x v="2618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d v="2013-02-28T15:25:00"/>
    <x v="261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d v="2010-01-01T00:00:00"/>
    <x v="262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6"/>
    <s v="plays"/>
    <d v="2014-12-03T09:28:26"/>
    <x v="262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6"/>
    <s v="plays"/>
    <d v="2015-08-31T11:31:15"/>
    <x v="2622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6"/>
    <s v="musical"/>
    <d v="2016-04-28T21:59:00"/>
    <x v="2623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d v="2016-12-30T16:50:33"/>
    <x v="2624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d v="2014-11-03T02:52:50"/>
    <x v="262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6"/>
    <s v="musical"/>
    <d v="2015-02-14T13:39:40"/>
    <x v="262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d v="2013-07-11T14:01:43"/>
    <x v="2627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d v="2013-03-08T09:42:15"/>
    <x v="262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d v="2014-03-26T13:10:33"/>
    <x v="262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5:03:31"/>
    <x v="26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6"/>
    <s v="musical"/>
    <d v="2015-02-21T05:00:00"/>
    <x v="263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6"/>
    <s v="plays"/>
    <d v="2014-10-15T06:52:02"/>
    <x v="263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d v="2017-02-28T20:00:00"/>
    <x v="263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3:20:30"/>
    <x v="26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6"/>
    <s v="plays"/>
    <d v="2015-03-04T22:00:00"/>
    <x v="2635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d v="2017-02-01T02:00:00"/>
    <x v="2636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6"/>
    <s v="plays"/>
    <d v="2015-01-08T15:17:41"/>
    <x v="2637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6"/>
    <s v="plays"/>
    <d v="2014-07-11T10:15:00"/>
    <x v="26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d v="2016-10-20T14:11:55"/>
    <x v="2639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1:08:00"/>
    <x v="264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6"/>
    <s v="plays"/>
    <d v="2015-10-25T18:13:17"/>
    <x v="264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6"/>
    <s v="plays"/>
    <d v="2015-02-12T01:00:00"/>
    <x v="2642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d v="2011-09-05T11:06:00"/>
    <x v="26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6"/>
    <s v="plays"/>
    <d v="2015-02-11T16:31:43"/>
    <x v="264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d v="2014-04-11T08:15:46"/>
    <x v="2645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6"/>
    <s v="plays"/>
    <d v="2016-12-04T19:00:00"/>
    <x v="2646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d v="2015-12-01T14:01:01"/>
    <x v="264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6"/>
    <s v="plays"/>
    <d v="2016-03-15T21:59:00"/>
    <x v="264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6"/>
    <s v="plays"/>
    <d v="2015-06-16T19:40:14"/>
    <x v="264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8"/>
    <s v="photobooks"/>
    <d v="2015-06-07T22:00:00"/>
    <x v="265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6"/>
    <s v="plays"/>
    <d v="2015-12-14T18:00:00"/>
    <x v="265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4"/>
    <s v="nonfiction"/>
    <d v="2011-06-30T09:19:23"/>
    <x v="265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6"/>
    <s v="plays"/>
    <d v="2016-08-01T13:00:00"/>
    <x v="265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2:00:00"/>
    <x v="2654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6"/>
    <s v="spaces"/>
    <d v="2016-05-01T05:00:06"/>
    <x v="2655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6"/>
    <s v="plays"/>
    <d v="2015-07-01T00:59:00"/>
    <x v="26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d v="2012-12-24T17:47:37"/>
    <x v="265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d v="2010-07-22T00:00:00"/>
    <x v="2658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6"/>
    <s v="plays"/>
    <d v="2014-07-10T03:07:49"/>
    <x v="265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4"/>
    <s v="nonfiction"/>
    <d v="2017-01-28T16:35:30"/>
    <x v="266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4"/>
    <s v="nonfiction"/>
    <d v="2011-08-21T14:05:57"/>
    <x v="266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0:40:10"/>
    <x v="266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7:34:51"/>
    <x v="2663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d v="2015-01-27T17:13:07"/>
    <x v="266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d v="2015-07-23T12:02:25"/>
    <x v="266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d v="2015-06-07T21:51:14"/>
    <x v="266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6"/>
    <s v="plays"/>
    <d v="2014-05-19T15:00:00"/>
    <x v="2667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d v="2016-04-22T07:55:11"/>
    <x v="2668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5"/>
    <s v="small batch"/>
    <d v="2016-10-30T09:25:38"/>
    <x v="266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7"/>
    <s v="tabletop games"/>
    <d v="2015-06-27T09:22:48"/>
    <x v="267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6"/>
    <s v="plays"/>
    <d v="2014-11-05T18:46:00"/>
    <x v="267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d v="2015-05-31T09:24:35"/>
    <x v="267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7"/>
    <s v="tabletop games"/>
    <d v="2014-01-05T09:38:09"/>
    <x v="267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6"/>
    <s v="plays"/>
    <d v="2017-02-01T16:59:00"/>
    <x v="267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6"/>
    <s v="spaces"/>
    <d v="2014-08-20T14:24:03"/>
    <x v="267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6"/>
    <s v="plays"/>
    <d v="2015-07-12T04:25:12"/>
    <x v="267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6"/>
    <s v="plays"/>
    <d v="2014-08-21T10:28:00"/>
    <x v="267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6"/>
    <s v="plays"/>
    <d v="2015-10-25T17:59:00"/>
    <x v="2678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5"/>
    <s v="small batch"/>
    <d v="2014-07-17T08:59:06"/>
    <x v="2679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6"/>
    <s v="plays"/>
    <d v="2016-03-15T15:00:00"/>
    <x v="268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6"/>
    <s v="plays"/>
    <d v="2013-11-02T14:49:27"/>
    <x v="268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4:51:56"/>
    <x v="268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09:01:41"/>
    <x v="268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8"/>
    <s v="photobooks"/>
    <d v="2017-02-25T14:18:25"/>
    <x v="268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d v="2010-06-14T22:00:00"/>
    <x v="268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6"/>
    <s v="musical"/>
    <d v="2014-09-15T00:08:00"/>
    <x v="2686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6"/>
    <s v="plays"/>
    <d v="2016-08-16T21:59:00"/>
    <x v="268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6"/>
    <s v="plays"/>
    <d v="2014-07-18T10:04:11"/>
    <x v="268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6"/>
    <s v="spaces"/>
    <d v="2016-05-04T22:02:40"/>
    <x v="268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6"/>
    <s v="plays"/>
    <d v="2015-08-09T10:00:00"/>
    <x v="269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6"/>
    <s v="plays"/>
    <d v="2015-07-19T21:59:00"/>
    <x v="269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d v="2014-07-10T04:09:11"/>
    <x v="269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15:39:59"/>
    <x v="269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d v="2016-09-29T09:45:21"/>
    <x v="269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6"/>
    <s v="plays"/>
    <d v="2014-11-05T15:22:25"/>
    <x v="269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6"/>
    <s v="plays"/>
    <d v="2015-09-23T08:21:26"/>
    <x v="269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d v="2015-06-21T23:00:00"/>
    <x v="269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6"/>
    <s v="plays"/>
    <d v="2014-11-13T17:37:28"/>
    <x v="269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d v="2012-09-04T07:29:07"/>
    <x v="2699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6"/>
    <s v="plays"/>
    <d v="2016-09-30T21:59:00"/>
    <x v="27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6"/>
    <s v="plays"/>
    <d v="2016-06-07T18:57:04"/>
    <x v="270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d v="2011-03-11T22:00:00"/>
    <x v="270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6"/>
    <s v="musical"/>
    <d v="2015-08-02T13:31:29"/>
    <x v="270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d v="2011-07-11T21:14:42"/>
    <x v="2704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d v="2012-12-07T17:30:00"/>
    <x v="270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6"/>
    <s v="plays"/>
    <d v="2017-02-24T19:22:14"/>
    <x v="270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6"/>
    <s v="plays"/>
    <d v="2015-04-01T14:17:48"/>
    <x v="2707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6"/>
    <s v="plays"/>
    <d v="2015-08-11T18:00:00"/>
    <x v="270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6"/>
    <s v="plays"/>
    <d v="2017-02-22T07:25:52"/>
    <x v="270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6"/>
    <s v="plays"/>
    <d v="2016-03-06T22:59:00"/>
    <x v="27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5"/>
    <s v="small batch"/>
    <d v="2015-02-06T09:04:31"/>
    <x v="271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7:00:56"/>
    <x v="27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6"/>
    <s v="plays"/>
    <d v="2014-11-20T22:55:00"/>
    <x v="271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3:59:00"/>
    <x v="27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6"/>
    <s v="plays"/>
    <d v="2015-07-17T15:02:00"/>
    <x v="27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08:20:45"/>
    <x v="271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08:20:40"/>
    <x v="2717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3T19:44:10"/>
    <x v="27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d v="2011-08-14T19:00:00"/>
    <x v="2719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d v="2017-03-05T13:26:21"/>
    <x v="272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6"/>
    <s v="plays"/>
    <d v="2016-06-02T04:25:18"/>
    <x v="272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d v="2015-07-05T11:00:17"/>
    <x v="272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6"/>
    <s v="plays"/>
    <d v="2016-04-06T15:30:00"/>
    <x v="2723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6"/>
    <s v="plays"/>
    <d v="2015-10-28T11:33:36"/>
    <x v="27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7:00:00"/>
    <x v="27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4:14:00"/>
    <x v="2726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2:53:49"/>
    <x v="272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d v="2013-03-11T12:02:26"/>
    <x v="272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7:57:14"/>
    <x v="2729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5:58:28"/>
    <x v="27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d v="2012-05-05T13:15:28"/>
    <x v="273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5:53:18"/>
    <x v="2732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7:33:26"/>
    <x v="27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6"/>
    <s v="spaces"/>
    <d v="2015-06-13T18:20:55"/>
    <x v="2734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d v="2013-03-09T17:42:17"/>
    <x v="2735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6"/>
    <s v="plays"/>
    <d v="2016-05-14T19:22:19"/>
    <x v="273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1:59:00"/>
    <x v="273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6"/>
    <s v="spaces"/>
    <d v="2015-09-16T11:56:11"/>
    <x v="273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d v="2011-11-16T10:11:48"/>
    <x v="27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6"/>
    <s v="musical"/>
    <d v="2014-07-31T19:00:00"/>
    <x v="274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1:59:00"/>
    <x v="274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09:02:42"/>
    <x v="27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05:38:02"/>
    <x v="2743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4"/>
    <s v="nonfiction"/>
    <d v="2014-11-30T22:59:00"/>
    <x v="27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16:42:00"/>
    <x v="274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d v="2012-03-09T22:02:09"/>
    <x v="27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6"/>
    <s v="plays"/>
    <d v="2014-06-09T13:20:15"/>
    <x v="274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d v="2015-08-21T11:55:13"/>
    <x v="274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6"/>
    <s v="plays"/>
    <d v="2015-12-10T08:14:56"/>
    <x v="274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6:00:00"/>
    <x v="275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6T22:01:31"/>
    <x v="275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6"/>
    <s v="plays"/>
    <d v="2015-07-02T05:17:04"/>
    <x v="275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6"/>
    <s v="plays"/>
    <d v="2014-11-01T11:18:00"/>
    <x v="275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d v="2012-01-24T13:26:13"/>
    <x v="27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d v="2014-11-01T16:01:43"/>
    <x v="275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d v="2012-06-25T10:24:00"/>
    <x v="275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d v="2013-09-26T04:46:58"/>
    <x v="275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d v="2013-01-25T23:09:34"/>
    <x v="275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d v="2016-03-17T11:25:49"/>
    <x v="275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d v="2015-05-07T12:12:22"/>
    <x v="27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d v="2016-12-28T23:08:45"/>
    <x v="276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6"/>
    <s v="plays"/>
    <d v="2014-07-06T04:08:09"/>
    <x v="276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d v="2015-11-13T11:04:28"/>
    <x v="2763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6"/>
    <s v="plays"/>
    <d v="2014-07-01T17:50:31"/>
    <x v="276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7"/>
    <s v="tabletop games"/>
    <d v="2016-12-14T15:01:18"/>
    <x v="276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d v="2012-10-27T23:00:00"/>
    <x v="276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6"/>
    <s v="musical"/>
    <d v="2015-01-18T12:33:38"/>
    <x v="276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d v="2015-08-20T05:00:00"/>
    <x v="276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d v="2013-12-09T20:00:56"/>
    <x v="276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6"/>
    <s v="plays"/>
    <d v="2015-10-23T21:59:00"/>
    <x v="277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d v="2012-04-18T10:44:36"/>
    <x v="277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0:00:00"/>
    <x v="277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d v="2015-02-13T17:58:02"/>
    <x v="277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d v="2012-09-09T21:55:00"/>
    <x v="277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d v="2012-05-28T09:43:13"/>
    <x v="27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d v="2011-07-31T00:59:00"/>
    <x v="2776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8:55:00"/>
    <x v="27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4"/>
    <s v="nonfiction"/>
    <d v="2015-06-20T21:31:22"/>
    <x v="277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d v="2015-12-16T12:20:10"/>
    <x v="2779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d v="2013-12-06T17:22:00"/>
    <x v="278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6"/>
    <s v="plays"/>
    <d v="2016-09-14T13:00:00"/>
    <x v="278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6"/>
    <s v="plays"/>
    <d v="2014-10-15T21:59:00"/>
    <x v="278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3T18:00:00"/>
    <x v="27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d v="2016-06-17T06:59:50"/>
    <x v="278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6"/>
    <s v="plays"/>
    <d v="2016-06-05T20:00:00"/>
    <x v="278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5"/>
    <s v="small batch"/>
    <d v="2016-08-30T23:36:00"/>
    <x v="2786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6"/>
    <s v="spaces"/>
    <d v="2015-06-26T17:00:00"/>
    <x v="278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6"/>
    <s v="plays"/>
    <d v="2016-07-01T17:00:00"/>
    <x v="2788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0T23:59:00"/>
    <x v="2789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d v="2012-04-28T22:00:00"/>
    <x v="27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d v="2015-04-09T23:32:54"/>
    <x v="279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6"/>
    <s v="plays"/>
    <d v="2016-07-24T05:28:48"/>
    <x v="279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6"/>
    <s v="plays"/>
    <d v="2015-08-11T23:32:39"/>
    <x v="279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4:40:07"/>
    <x v="279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1:00:11"/>
    <x v="2795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6"/>
    <s v="plays"/>
    <d v="2014-08-31T07:08:00"/>
    <x v="279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d v="2015-02-11T09:23:40"/>
    <x v="27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6"/>
    <s v="musical"/>
    <d v="2014-06-12T11:28:10"/>
    <x v="2798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5T20:02:19"/>
    <x v="27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d v="2013-12-14T19:58:05"/>
    <x v="28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8T23:59:00"/>
    <x v="280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6"/>
    <s v="plays"/>
    <d v="2014-08-26T11:09:42"/>
    <x v="280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d v="2014-11-12T12:03:13"/>
    <x v="280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6"/>
    <s v="plays"/>
    <d v="2015-05-09T03:35:15"/>
    <x v="2804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6"/>
    <s v="plays"/>
    <d v="2015-07-10T01:00:00"/>
    <x v="2805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6"/>
    <s v="spaces"/>
    <d v="2014-12-14T12:09:51"/>
    <x v="280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05:57:46"/>
    <x v="2807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17:29:55"/>
    <x v="280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6"/>
    <s v="plays"/>
    <d v="2017-02-17T22:59:00"/>
    <x v="2809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6"/>
    <s v="plays"/>
    <d v="2015-06-23T20:00:00"/>
    <x v="281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6"/>
    <s v="plays"/>
    <d v="2016-03-18T14:20:12"/>
    <x v="2811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d v="2013-03-22T05:37:05"/>
    <x v="2812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6"/>
    <s v="plays"/>
    <d v="2014-11-20T01:59:58"/>
    <x v="2813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d v="2014-04-18T17:00:00"/>
    <x v="281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4"/>
    <s v="radio &amp; podcasts"/>
    <d v="2016-01-11T23:00:00"/>
    <x v="281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5"/>
    <s v="small batch"/>
    <d v="2015-07-22T22:59:00"/>
    <x v="28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2:20:01"/>
    <x v="281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7:40:48"/>
    <x v="2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d v="2016-12-31T12:20:54"/>
    <x v="281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6:00:00"/>
    <x v="28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6"/>
    <s v="plays"/>
    <d v="2017-03-24T06:33:54"/>
    <x v="282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d v="2015-01-31T18:31:47"/>
    <x v="28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8"/>
    <s v="photobooks"/>
    <d v="2016-03-21T10:59:28"/>
    <x v="282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5"/>
    <s v="small batch"/>
    <d v="2014-11-29T22:25:15"/>
    <x v="2824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6"/>
    <s v="musical"/>
    <d v="2014-06-15T09:16:04"/>
    <x v="2825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6"/>
    <s v="plays"/>
    <d v="2015-01-31T08:03:06"/>
    <x v="282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6"/>
    <s v="plays"/>
    <d v="2016-05-10T05:10:48"/>
    <x v="28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6"/>
    <s v="plays"/>
    <d v="2016-08-01T07:41:00"/>
    <x v="28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5:32:00"/>
    <x v="2829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2:14:28"/>
    <x v="28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7"/>
    <s v="tabletop games"/>
    <d v="2016-04-22T18:00:00"/>
    <x v="2831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6"/>
    <s v="plays"/>
    <d v="2014-09-20T20:00:00"/>
    <x v="28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6"/>
    <s v="plays"/>
    <d v="2014-05-31T21:59:00"/>
    <x v="28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6"/>
    <s v="plays"/>
    <d v="2015-02-05T06:20:00"/>
    <x v="283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6"/>
    <s v="musical"/>
    <d v="2016-11-14T20:08:00"/>
    <x v="2835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d v="2015-06-13T10:25:14"/>
    <x v="2836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d v="2012-09-24T21:59:00"/>
    <x v="2837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d v="2011-05-04T20:13:53"/>
    <x v="283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6"/>
    <s v="plays"/>
    <d v="2014-06-25T10:59:06"/>
    <x v="2839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6"/>
    <s v="plays"/>
    <d v="2015-10-10T20:00:00"/>
    <x v="284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6"/>
    <s v="plays"/>
    <d v="2015-02-17T08:00:00"/>
    <x v="284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d v="2014-05-04T00:59:00"/>
    <x v="2842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09T19:46:06"/>
    <x v="284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d v="2014-06-20T22:59:00"/>
    <x v="2844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4T18:00:00"/>
    <x v="2845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4"/>
    <s v="radio &amp; podcasts"/>
    <d v="2013-02-15T08:21:49"/>
    <x v="284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6"/>
    <s v="plays"/>
    <d v="2015-05-26T20:45:00"/>
    <x v="284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7"/>
    <s v="tabletop games"/>
    <d v="2016-02-11T22:59:00"/>
    <x v="284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d v="2016-06-23T10:00:25"/>
    <x v="2849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6"/>
    <s v="plays"/>
    <d v="2016-06-06T01:00:00"/>
    <x v="285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6"/>
    <s v="plays"/>
    <d v="2016-04-18T03:13:25"/>
    <x v="285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6"/>
    <s v="spaces"/>
    <d v="2012-12-26T14:04:12"/>
    <x v="285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6"/>
    <s v="musical"/>
    <d v="2014-12-01T14:25:15"/>
    <x v="2853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4"/>
    <s v="radio &amp; podcasts"/>
    <d v="2013-04-10T09:54:31"/>
    <x v="2854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6"/>
    <s v="plays"/>
    <d v="2014-07-30T16:41:41"/>
    <x v="285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6"/>
    <s v="plays"/>
    <d v="2015-04-23T00:59:00"/>
    <x v="285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5"/>
    <s v="small batch"/>
    <d v="2016-05-25T12:06:31"/>
    <x v="285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6"/>
    <s v="plays"/>
    <d v="2014-11-18T11:23:26"/>
    <x v="285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6"/>
    <s v="plays"/>
    <d v="2017-03-16T12:49:01"/>
    <x v="285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4:00:19"/>
    <x v="286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d v="2016-04-15T18:00:00"/>
    <x v="286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08:00:00"/>
    <x v="286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d v="2014-04-02T12:36:40"/>
    <x v="286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6"/>
    <s v="plays"/>
    <d v="2016-06-01T11:12:49"/>
    <x v="2864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6"/>
    <s v="plays"/>
    <d v="2016-06-02T16:00:00"/>
    <x v="286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6"/>
    <s v="spaces"/>
    <d v="2013-12-29T01:59:00"/>
    <x v="286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d v="2011-12-15T23:48:41"/>
    <x v="286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d v="2013-12-20T22:44:00"/>
    <x v="286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15:00:00"/>
    <x v="286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6"/>
    <s v="spaces"/>
    <d v="2013-05-04T07:26:49"/>
    <x v="287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6"/>
    <s v="plays"/>
    <d v="2015-06-10T13:27:24"/>
    <x v="287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3:39:00"/>
    <x v="287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6"/>
    <s v="plays"/>
    <d v="2016-05-06T08:35:58"/>
    <x v="28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6"/>
    <s v="spaces"/>
    <d v="2016-04-17T17:44:54"/>
    <x v="287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d v="2015-05-01T07:59:00"/>
    <x v="2875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d v="2013-05-06T22:59:00"/>
    <x v="2876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5:00:00"/>
    <x v="287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6"/>
    <s v="plays"/>
    <d v="2015-07-07T11:30:33"/>
    <x v="287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6"/>
    <s v="plays"/>
    <d v="2014-06-15T10:00:00"/>
    <x v="2879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6"/>
    <s v="plays"/>
    <d v="2013-08-23T13:04:29"/>
    <x v="288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6"/>
    <s v="plays"/>
    <d v="2015-06-18T04:41:07"/>
    <x v="288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07:29:20"/>
    <x v="288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4"/>
    <s v="nonfiction"/>
    <d v="2013-09-07T16:25:31"/>
    <x v="288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6"/>
    <s v="plays"/>
    <d v="2015-12-13T18:00:00"/>
    <x v="2884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d v="2015-04-27T11:12:00"/>
    <x v="2885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d v="2017-03-17T12:34:01"/>
    <x v="288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09:03:09"/>
    <x v="2887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2:35:24"/>
    <x v="2888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d v="2015-04-30T18:16:51"/>
    <x v="2889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6"/>
    <s v="plays"/>
    <d v="2015-08-23T20:00:00"/>
    <x v="289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6"/>
    <s v="plays"/>
    <d v="2014-08-08T12:53:24"/>
    <x v="289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6"/>
    <s v="plays"/>
    <d v="2016-07-10T16:59:00"/>
    <x v="289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6"/>
    <s v="plays"/>
    <d v="2015-11-30T11:08:38"/>
    <x v="289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6"/>
    <s v="spaces"/>
    <d v="2016-02-02T11:26:38"/>
    <x v="289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d v="2011-12-12T21:39:56"/>
    <x v="289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d v="2012-10-06T03:59:00"/>
    <x v="2896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6"/>
    <s v="plays"/>
    <d v="2016-06-15T23:58:09"/>
    <x v="2897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4"/>
    <s v="nonfiction"/>
    <d v="2015-07-29T21:59:00"/>
    <x v="289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d v="2013-01-21T01:59:00"/>
    <x v="2899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6"/>
    <s v="plays"/>
    <d v="2016-09-23T10:44:30"/>
    <x v="29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d v="2015-10-13T17:13:41"/>
    <x v="290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d v="2012-11-21T20:26:00"/>
    <x v="290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6"/>
    <s v="plays"/>
    <d v="2015-08-20T14:02:56"/>
    <x v="29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6"/>
    <s v="plays"/>
    <d v="2016-05-01T11:55:58"/>
    <x v="290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6"/>
    <s v="plays"/>
    <d v="2015-05-31T17:00:00"/>
    <x v="290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d v="2015-09-24T14:38:02"/>
    <x v="290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6"/>
    <s v="plays"/>
    <d v="2015-05-31T21:59:00"/>
    <x v="2907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6"/>
    <s v="plays"/>
    <d v="2011-02-17T15:17:07"/>
    <x v="290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6"/>
    <s v="plays"/>
    <d v="2015-03-25T22:00:00"/>
    <x v="2909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6:00:00"/>
    <x v="291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6"/>
    <s v="plays"/>
    <d v="2016-02-05T16:00:00"/>
    <x v="29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6"/>
    <s v="musical"/>
    <d v="2014-09-08T15:11:25"/>
    <x v="291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7"/>
    <s v="tabletop games"/>
    <d v="2016-09-06T20:00:00"/>
    <x v="2913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6"/>
    <s v="spaces"/>
    <d v="2014-11-17T22:35:00"/>
    <x v="29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d v="2016-07-05T14:58:54"/>
    <x v="2915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6"/>
    <s v="plays"/>
    <d v="2016-09-30T15:00:00"/>
    <x v="291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6"/>
    <s v="plays"/>
    <d v="2014-12-16T20:51:29"/>
    <x v="29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6"/>
    <s v="plays"/>
    <d v="2015-11-11T20:31:00"/>
    <x v="29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8T23:35:00"/>
    <x v="291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6"/>
    <s v="plays"/>
    <d v="2015-10-17T01:00:10"/>
    <x v="292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6"/>
    <s v="plays"/>
    <d v="2014-09-30T21:59:00"/>
    <x v="292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d v="2015-03-16T13:00:37"/>
    <x v="292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6"/>
    <s v="plays"/>
    <d v="2015-10-06T16:59:00"/>
    <x v="292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d v="2013-01-02T14:59:44"/>
    <x v="29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d v="2011-08-01T09:34:15"/>
    <x v="29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6"/>
    <s v="plays"/>
    <d v="2015-08-22T06:07:53"/>
    <x v="292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6"/>
    <s v="plays"/>
    <d v="2016-05-06T01:17:21"/>
    <x v="29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6"/>
    <s v="plays"/>
    <d v="2015-02-25T18:35:10"/>
    <x v="292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6"/>
    <s v="plays"/>
    <d v="2015-02-01T22:59:00"/>
    <x v="29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6"/>
    <s v="spaces"/>
    <d v="2015-04-15T20:50:00"/>
    <x v="29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6"/>
    <s v="plays"/>
    <d v="2016-01-19T16:59:00"/>
    <x v="293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0T19:22:24"/>
    <x v="293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6"/>
    <s v="plays"/>
    <d v="2014-10-02T08:21:00"/>
    <x v="2933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d v="2014-04-29T11:06:22"/>
    <x v="2934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6"/>
    <s v="plays"/>
    <d v="2014-09-02T22:59:00"/>
    <x v="29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6"/>
    <s v="plays"/>
    <d v="2014-06-30T22:59:00"/>
    <x v="2936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19:00:00"/>
    <x v="2937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7:14:29"/>
    <x v="293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1:59:00"/>
    <x v="2939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5"/>
    <s v="small batch"/>
    <d v="2016-06-09T13:00:00"/>
    <x v="294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d v="2015-08-21T22:59:00"/>
    <x v="294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d v="2014-08-14T12:11:00"/>
    <x v="294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6"/>
    <s v="plays"/>
    <d v="2014-10-10T15:00:00"/>
    <x v="294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6"/>
    <s v="musical"/>
    <d v="2016-11-29T00:00:00"/>
    <x v="2944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6"/>
    <s v="musical"/>
    <d v="2015-08-25T20:35:53"/>
    <x v="2945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d v="2013-10-10T18:00:00"/>
    <x v="2946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d v="2014-11-30T17:11:07"/>
    <x v="294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5:23:39"/>
    <x v="294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6"/>
    <s v="spaces"/>
    <d v="2016-10-12T18:00:00"/>
    <x v="294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d v="2016-04-29T06:11:00"/>
    <x v="295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07:24:46"/>
    <x v="295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1:00:52"/>
    <x v="29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6"/>
    <s v="spaces"/>
    <d v="2016-01-20T14:50:48"/>
    <x v="2953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6"/>
    <s v="plays"/>
    <d v="2016-03-02T13:21:27"/>
    <x v="295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14:02:33"/>
    <x v="295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6"/>
    <s v="plays"/>
    <d v="2015-07-21T04:03:25"/>
    <x v="295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15:00:00"/>
    <x v="29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6"/>
    <s v="plays"/>
    <d v="2015-01-05T14:26:00"/>
    <x v="295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5"/>
    <s v="small batch"/>
    <d v="2014-06-26T09:22:23"/>
    <x v="295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d v="2013-03-01T12:01:08"/>
    <x v="296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d v="2016-02-10T16:13:36"/>
    <x v="296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6"/>
    <s v="plays"/>
    <d v="2015-07-16T13:47:50"/>
    <x v="296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d v="2015-06-14T22:34:54"/>
    <x v="296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d v="2013-03-10T16:38:28"/>
    <x v="296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d v="2012-07-18T22:28:16"/>
    <x v="296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4"/>
    <s v="nonfiction"/>
    <d v="2014-03-21T15:01:52"/>
    <x v="296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d v="2013-07-28T11:50:36"/>
    <x v="296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d v="2016-05-07T07:57:12"/>
    <x v="2968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d v="2011-11-23T21:53:16"/>
    <x v="2969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6"/>
    <s v="plays"/>
    <d v="2015-06-21T11:32:46"/>
    <x v="297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6"/>
    <s v="plays"/>
    <d v="2016-06-01T15:42:00"/>
    <x v="297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08:44:41"/>
    <x v="297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d v="2014-03-23T19:22:50"/>
    <x v="297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d v="2013-09-18T08:49:00"/>
    <x v="2974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09:04:31"/>
    <x v="2975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6"/>
    <s v="plays"/>
    <d v="2016-10-19T20:48:16"/>
    <x v="297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d v="2011-03-01T12:10:54"/>
    <x v="297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0:59:00"/>
    <x v="2978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6"/>
    <s v="musical"/>
    <d v="2016-05-26T18:54:35"/>
    <x v="297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6"/>
    <s v="plays"/>
    <d v="2014-09-17T11:46:34"/>
    <x v="298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6"/>
    <s v="plays"/>
    <d v="2016-04-09T22:00:00"/>
    <x v="298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6"/>
    <s v="plays"/>
    <d v="2014-11-21T11:00:00"/>
    <x v="298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19:01:46"/>
    <x v="298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4"/>
    <s v="nonfiction"/>
    <d v="2012-09-22T21:59:00"/>
    <x v="298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14:16:00"/>
    <x v="2985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d v="2015-09-30T13:29:00"/>
    <x v="29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6"/>
    <s v="plays"/>
    <d v="2014-06-15T12:05:25"/>
    <x v="298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d v="2015-12-03T15:30:00"/>
    <x v="298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6"/>
    <s v="plays"/>
    <d v="2016-02-11T16:59:00"/>
    <x v="2989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6"/>
    <s v="plays"/>
    <d v="2015-09-11T21:59:00"/>
    <x v="299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d v="2011-11-15T13:37:00"/>
    <x v="299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4"/>
    <s v="radio &amp; podcasts"/>
    <d v="2011-12-22T21:00:00"/>
    <x v="2992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6:40:01"/>
    <x v="2993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2:39:38"/>
    <x v="299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2:51:44"/>
    <x v="299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3T18:00:00"/>
    <x v="299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d v="2012-04-14T11:36:00"/>
    <x v="299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6"/>
    <s v="plays"/>
    <d v="2014-08-24T22:59:00"/>
    <x v="2998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d v="2011-07-01T13:05:20"/>
    <x v="299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6:53:29"/>
    <x v="30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d v="2015-06-05T05:47:56"/>
    <x v="300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4"/>
    <s v="nonfiction"/>
    <d v="2011-06-25T07:42:03"/>
    <x v="3002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d v="2016-04-15T23:59:00"/>
    <x v="3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4"/>
    <s v="nonfiction"/>
    <d v="2016-10-16T05:00:00"/>
    <x v="3004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d v="2013-10-04T23:00:00"/>
    <x v="300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6"/>
    <s v="plays"/>
    <d v="2016-06-23T12:47:00"/>
    <x v="3006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2:57:13"/>
    <x v="300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d v="2015-04-04T15:59:00"/>
    <x v="3008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7:52:00"/>
    <x v="300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d v="2012-04-06T22:59:00"/>
    <x v="301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09:00:04"/>
    <x v="3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5:03:52"/>
    <x v="301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d v="2017-01-14T15:48:01"/>
    <x v="3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2:38:02"/>
    <x v="301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6"/>
    <s v="plays"/>
    <d v="2016-01-15T09:38:10"/>
    <x v="3015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d v="2015-10-15T15:11:08"/>
    <x v="301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d v="2015-06-03T09:04:29"/>
    <x v="3017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6"/>
    <s v="plays"/>
    <d v="2016-02-18T16:00:00"/>
    <x v="30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6"/>
    <s v="plays"/>
    <d v="2016-08-06T21:00:00"/>
    <x v="3019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6"/>
    <s v="plays"/>
    <d v="2015-08-05T05:00:00"/>
    <x v="302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6"/>
    <s v="plays"/>
    <d v="2017-02-27T23:00:00"/>
    <x v="302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2:45:47"/>
    <x v="302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09T23:15:09"/>
    <x v="3023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6"/>
    <s v="plays"/>
    <d v="2015-10-30T15:00:00"/>
    <x v="302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6"/>
    <s v="plays"/>
    <d v="2014-07-01T22:00:00"/>
    <x v="302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4"/>
    <s v="radio &amp; podcasts"/>
    <d v="2013-09-13T11:28:12"/>
    <x v="3026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d v="2014-07-24T12:23:11"/>
    <x v="3027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6"/>
    <s v="spaces"/>
    <d v="2014-10-16T00:59:00"/>
    <x v="302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1:30:00"/>
    <x v="30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6"/>
    <s v="plays"/>
    <d v="2015-07-01T06:14:58"/>
    <x v="303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d v="2013-01-07T02:00:00"/>
    <x v="30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d v="2014-12-18T19:53:04"/>
    <x v="303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6"/>
    <s v="plays"/>
    <d v="2015-04-05T11:51:17"/>
    <x v="3033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6"/>
    <s v="plays"/>
    <d v="2016-08-02T22:09:00"/>
    <x v="30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6"/>
    <s v="spaces"/>
    <d v="2016-10-31T21:59:00"/>
    <x v="3035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0:45:04"/>
    <x v="30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1:59:00"/>
    <x v="30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7"/>
    <s v="tabletop games"/>
    <d v="2015-11-18T10:09:07"/>
    <x v="30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6"/>
    <s v="plays"/>
    <d v="2014-05-24T15:00:00"/>
    <x v="3039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6"/>
    <s v="plays"/>
    <d v="2016-10-05T04:53:54"/>
    <x v="304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d v="2011-08-05T15:05:38"/>
    <x v="304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d v="2013-12-17T06:00:00"/>
    <x v="3042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6"/>
    <s v="spaces"/>
    <d v="2014-11-15T16:08:44"/>
    <x v="304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6"/>
    <s v="plays"/>
    <d v="2016-04-29T00:59:00"/>
    <x v="3044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6"/>
    <s v="plays"/>
    <d v="2015-03-16T15:00:00"/>
    <x v="304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d v="2012-04-30T09:30:08"/>
    <x v="304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1:40:00"/>
    <x v="30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6"/>
    <s v="plays"/>
    <d v="2012-04-01T14:00:58"/>
    <x v="30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6:57:00"/>
    <x v="304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05:41:35"/>
    <x v="305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d v="2012-06-04T09:45:30"/>
    <x v="305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d v="2014-12-07T22:59:00"/>
    <x v="305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d v="2013-02-23T02:09:00"/>
    <x v="3053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6"/>
    <s v="plays"/>
    <d v="2016-11-19T16:00:00"/>
    <x v="30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6"/>
    <s v="musical"/>
    <d v="2016-10-16T15:00:00"/>
    <x v="3055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d v="2011-09-09T15:02:43"/>
    <x v="3056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2:00:00"/>
    <x v="305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d v="2013-02-23T22:59:00"/>
    <x v="3058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8T19:17:16"/>
    <x v="305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6"/>
    <s v="spaces"/>
    <d v="2014-11-04T23:00:00"/>
    <x v="306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d v="2012-02-12T21:35:14"/>
    <x v="306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6"/>
    <s v="plays"/>
    <d v="2015-04-05T22:00:00"/>
    <x v="306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d v="2012-06-04T11:19:55"/>
    <x v="3063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d v="2012-06-23T12:32:55"/>
    <x v="3064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6"/>
    <s v="plays"/>
    <d v="2014-11-02T18:00:00"/>
    <x v="306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6"/>
    <s v="plays"/>
    <d v="2016-04-28T09:24:05"/>
    <x v="3066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6"/>
    <s v="plays"/>
    <d v="2015-02-11T11:00:00"/>
    <x v="3067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6"/>
    <s v="musical"/>
    <d v="2014-07-30T12:38:02"/>
    <x v="306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6"/>
    <s v="plays"/>
    <d v="2014-09-01T09:59:00"/>
    <x v="3069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5:49:50"/>
    <x v="307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7T22:59:00"/>
    <x v="30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6"/>
    <s v="plays"/>
    <d v="2015-03-22T20:14:00"/>
    <x v="307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d v="2014-05-02T06:30:10"/>
    <x v="3073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6"/>
    <s v="plays"/>
    <d v="2014-11-05T06:52:00"/>
    <x v="3074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6"/>
    <s v="plays"/>
    <d v="2015-09-16T11:43:32"/>
    <x v="3075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d v="2016-03-02T21:43:06"/>
    <x v="307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6"/>
    <s v="plays"/>
    <d v="2016-09-25T17:00:00"/>
    <x v="3077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04:55:55"/>
    <x v="30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d v="2014-02-26T14:13:40"/>
    <x v="307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d v="2011-02-08T04:18:49"/>
    <x v="308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d v="2012-05-01T11:00:03"/>
    <x v="308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1:06:00"/>
    <x v="3082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2:59:00"/>
    <x v="3083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7"/>
    <s v="tabletop games"/>
    <d v="2016-12-02T01:00:00"/>
    <x v="308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d v="2016-10-27T15:19:00"/>
    <x v="308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6"/>
    <s v="plays"/>
    <d v="2015-02-28T22:59:00"/>
    <x v="3086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6"/>
    <s v="plays"/>
    <d v="2015-03-08T21:44:52"/>
    <x v="3087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6"/>
    <s v="plays"/>
    <d v="2015-08-07T11:00:00"/>
    <x v="3088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d v="2016-12-02T00:09:26"/>
    <x v="308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6"/>
    <s v="plays"/>
    <d v="2013-07-22T14:09:12"/>
    <x v="30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6"/>
    <s v="plays"/>
    <d v="2015-09-16T21:59:00"/>
    <x v="309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6"/>
    <s v="plays"/>
    <d v="2014-06-15T10:00:00"/>
    <x v="30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1T20:00:00"/>
    <x v="309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d v="2011-12-12T20:13:16"/>
    <x v="309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6"/>
    <s v="plays"/>
    <d v="2013-05-06T10:51:11"/>
    <x v="309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d v="2013-11-01T09:03:46"/>
    <x v="309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2:25:39"/>
    <x v="309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6"/>
    <s v="plays"/>
    <d v="2016-06-15T12:14:59"/>
    <x v="309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d v="2015-11-13T19:04:10"/>
    <x v="3099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31T22:59:00"/>
    <x v="31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6"/>
    <s v="plays"/>
    <d v="2016-03-31T19:27:39"/>
    <x v="310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6"/>
    <s v="plays"/>
    <d v="2014-12-31T01:00:00"/>
    <x v="310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d v="2013-11-03T19:00:00"/>
    <x v="310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1:01:00"/>
    <x v="310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d v="2014-01-15T13:33:00"/>
    <x v="310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4"/>
    <s v="nonfiction"/>
    <d v="2014-12-03T18:39:00"/>
    <x v="310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6"/>
    <s v="plays"/>
    <d v="2016-05-13T21:59:00"/>
    <x v="3107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d v="2012-02-12T15:43:03"/>
    <x v="310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6"/>
    <s v="plays"/>
    <d v="2015-04-23T06:50:46"/>
    <x v="3109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6"/>
    <s v="plays"/>
    <d v="2016-06-03T07:31:22"/>
    <x v="31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d v="2015-08-25T17:52:09"/>
    <x v="311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d v="2012-05-15T22:59:00"/>
    <x v="3112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d v="2015-08-29T22:03:47"/>
    <x v="3113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7-31T21:00:00"/>
    <x v="3114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6"/>
    <s v="plays"/>
    <d v="2016-03-20T17:58:45"/>
    <x v="31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8"/>
    <s v="photobooks"/>
    <d v="2016-07-14T16:56:32"/>
    <x v="3116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6"/>
    <s v="plays"/>
    <d v="2014-11-23T16:00:00"/>
    <x v="3117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d v="2012-03-25T13:34:02"/>
    <x v="311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0T21:59:00"/>
    <x v="311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6"/>
    <s v="plays"/>
    <d v="2013-08-18T09:00:00"/>
    <x v="312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d v="2014-09-30T08:09:47"/>
    <x v="312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d v="2015-05-17T09:31:17"/>
    <x v="312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d v="2015-11-18T22:59:00"/>
    <x v="3123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d v="2016-03-24T02:11:38"/>
    <x v="31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07:29:00"/>
    <x v="3125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6"/>
    <s v="plays"/>
    <d v="2014-09-29T04:53:10"/>
    <x v="31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6"/>
    <s v="plays"/>
    <d v="2012-02-14T11:31:08"/>
    <x v="312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6"/>
    <s v="musical"/>
    <d v="2016-07-10T17:32:12"/>
    <x v="312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d v="2013-02-24T03:09:15"/>
    <x v="312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2:03:12"/>
    <x v="313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4"/>
    <s v="radio &amp; podcasts"/>
    <d v="2012-03-25T12:14:45"/>
    <x v="313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d v="2013-04-09T00:30:00"/>
    <x v="31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6"/>
    <s v="plays"/>
    <d v="2015-10-28T13:54:00"/>
    <x v="31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6"/>
    <s v="plays"/>
    <d v="2014-10-14T00:59:00"/>
    <x v="3134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d v="2012-04-20T21:59:00"/>
    <x v="313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6"/>
    <s v="plays"/>
    <d v="2015-05-16T21:00:00"/>
    <x v="3136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2T23:01:12"/>
    <x v="3137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5"/>
    <s v="small batch"/>
    <d v="2017-03-05T15:48:10"/>
    <x v="3138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6"/>
    <s v="plays"/>
    <d v="2014-07-05T06:40:28"/>
    <x v="31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6"/>
    <s v="plays"/>
    <d v="2015-07-13T01:35:44"/>
    <x v="31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d v="2015-06-05T15:00:00"/>
    <x v="314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d v="2010-09-10T21:59:00"/>
    <x v="314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7"/>
    <s v="tabletop games"/>
    <d v="2015-01-31T13:58:33"/>
    <x v="314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d v="2013-12-12T00:08:27"/>
    <x v="3144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6"/>
    <s v="plays"/>
    <d v="2015-06-21T15:20:00"/>
    <x v="31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d v="2010-08-23T22:00:00"/>
    <x v="314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d v="2015-09-23T14:27:39"/>
    <x v="314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4"/>
    <s v="nonfiction"/>
    <d v="2011-07-06T13:33:10"/>
    <x v="314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d v="2012-10-24T10:26:16"/>
    <x v="3149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6"/>
    <s v="plays"/>
    <d v="2015-03-28T08:38:04"/>
    <x v="31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d v="2013-07-01T23:00:00"/>
    <x v="315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3:29:00"/>
    <x v="315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d v="2013-07-29T20:32:46"/>
    <x v="31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6"/>
    <s v="spaces"/>
    <d v="2016-11-21T23:59:00"/>
    <x v="3154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6"/>
    <s v="plays"/>
    <d v="2016-11-04T07:06:24"/>
    <x v="3155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6"/>
    <s v="plays"/>
    <d v="2016-01-26T19:00:00"/>
    <x v="31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0:31:12"/>
    <x v="315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d v="2017-02-02T22:11:00"/>
    <x v="3158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6"/>
    <s v="plays"/>
    <d v="2014-08-01T22:13:01"/>
    <x v="315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6"/>
    <s v="plays"/>
    <d v="2015-10-14T16:01:03"/>
    <x v="316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0:50:46"/>
    <x v="3161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d v="2012-07-15T08:00:04"/>
    <x v="3162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d v="2013-04-16T13:00:00"/>
    <x v="3163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2:03:14"/>
    <x v="316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6"/>
    <s v="plays"/>
    <d v="2015-07-18T00:59:00"/>
    <x v="316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6"/>
    <s v="plays"/>
    <d v="2014-08-04T09:59:33"/>
    <x v="316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d v="2012-08-10T16:00:00"/>
    <x v="3167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6"/>
    <s v="spaces"/>
    <d v="2016-10-14T17:00:00"/>
    <x v="316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d v="2011-12-05T23:59:00"/>
    <x v="316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7T22:01:08"/>
    <x v="317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d v="2012-09-22T12:19:16"/>
    <x v="317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6"/>
    <s v="plays"/>
    <d v="2016-06-17T10:00:00"/>
    <x v="317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d v="2013-09-20T14:17:27"/>
    <x v="317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6"/>
    <s v="plays"/>
    <d v="2014-12-01T13:09:00"/>
    <x v="317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6"/>
    <s v="musical"/>
    <d v="2015-02-28T22:59:00"/>
    <x v="3175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6"/>
    <s v="plays"/>
    <d v="2014-07-27T17:00:00"/>
    <x v="317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09:18:38"/>
    <x v="3177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6"/>
    <s v="plays"/>
    <d v="2016-03-31T21:59:00"/>
    <x v="317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6"/>
    <s v="plays"/>
    <d v="2014-12-14T12:18:08"/>
    <x v="317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6"/>
    <s v="plays"/>
    <d v="2015-07-10T21:59:00"/>
    <x v="318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6"/>
    <s v="plays"/>
    <d v="2015-06-12T19:43:00"/>
    <x v="318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0:00:00"/>
    <x v="318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d v="2015-04-24T18:00:00"/>
    <x v="318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d v="2011-12-05T20:02:29"/>
    <x v="318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d v="2012-11-25T22:59:00"/>
    <x v="318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4"/>
    <s v="radio &amp; podcasts"/>
    <d v="2013-07-26T11:00:00"/>
    <x v="31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d v="2011-09-19T08:30:22"/>
    <x v="3187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6"/>
    <s v="spaces"/>
    <d v="2015-02-10T10:52:10"/>
    <x v="3188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1:59:00"/>
    <x v="318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d v="2012-05-18T21:00:00"/>
    <x v="319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d v="2017-03-06T14:00:00"/>
    <x v="31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6"/>
    <s v="plays"/>
    <d v="2014-06-21T10:00:09"/>
    <x v="319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d v="2014-07-12T12:11:07"/>
    <x v="319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6"/>
    <s v="plays"/>
    <d v="2014-11-06T18:15:55"/>
    <x v="31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4"/>
    <s v="nonfiction"/>
    <d v="2011-04-18T11:24:19"/>
    <x v="3195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6"/>
    <s v="plays"/>
    <d v="2016-12-17T02:00:00"/>
    <x v="319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6"/>
    <s v="plays"/>
    <d v="2014-07-09T07:39:40"/>
    <x v="319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5T19:15:00"/>
    <x v="319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d v="2014-12-21T02:42:21"/>
    <x v="31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d v="2012-02-12T16:03:51"/>
    <x v="32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d v="2013-01-09T02:48:55"/>
    <x v="320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d v="2015-01-24T17:08:15"/>
    <x v="320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6:54:54"/>
    <x v="3203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6"/>
    <s v="spaces"/>
    <d v="2016-11-11T06:10:53"/>
    <x v="320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8:53:15"/>
    <x v="320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d v="2016-12-27T23:05:46"/>
    <x v="320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d v="2013-05-27T18:00:00"/>
    <x v="320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6"/>
    <s v="plays"/>
    <d v="2015-08-03T12:00:00"/>
    <x v="32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d v="2011-11-02T02:00:00"/>
    <x v="320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6"/>
    <s v="plays"/>
    <d v="2015-06-16T06:59:14"/>
    <x v="321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6"/>
    <s v="plays"/>
    <d v="2015-06-21T16:25:00"/>
    <x v="32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6"/>
    <s v="plays"/>
    <d v="2014-06-03T22:59:00"/>
    <x v="321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d v="2014-02-06T14:31:11"/>
    <x v="3213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d v="2014-05-15T11:53:06"/>
    <x v="321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07:31:17"/>
    <x v="321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09:20:00"/>
    <x v="321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4"/>
    <s v="nonfiction"/>
    <d v="2011-08-04T09:07:55"/>
    <x v="321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d v="2012-05-10T11:00:00"/>
    <x v="3218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6"/>
    <s v="plays"/>
    <d v="2015-03-13T00:59:00"/>
    <x v="3219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14:23:40"/>
    <x v="322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d v="2016-01-31T07:56:03"/>
    <x v="322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d v="2015-01-07T10:41:46"/>
    <x v="322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6"/>
    <s v="plays"/>
    <d v="2015-08-01T16:24:54"/>
    <x v="322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05:24:43"/>
    <x v="322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0:42:15"/>
    <x v="322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6"/>
    <s v="plays"/>
    <d v="2017-03-02T13:19:15"/>
    <x v="3226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6"/>
    <s v="plays"/>
    <d v="2015-01-01T23:56:28"/>
    <x v="3227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6"/>
    <s v="spaces"/>
    <d v="2017-02-28T20:00:00"/>
    <x v="322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6"/>
    <s v="plays"/>
    <d v="2017-02-27T18:00:00"/>
    <x v="322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2:02:14"/>
    <x v="32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6"/>
    <s v="plays"/>
    <d v="2014-09-17T21:59:00"/>
    <x v="323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d v="2014-03-28T19:00:00"/>
    <x v="32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6"/>
    <s v="plays"/>
    <d v="2014-10-29T12:54:03"/>
    <x v="323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6"/>
    <s v="plays"/>
    <d v="2014-12-21T11:11:30"/>
    <x v="323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d v="2010-11-30T09:43:35"/>
    <x v="32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d v="2015-08-13T07:40:48"/>
    <x v="3236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d v="2012-10-05T16:44:10"/>
    <x v="323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6"/>
    <s v="plays"/>
    <d v="2015-05-07T04:09:54"/>
    <x v="323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6"/>
    <s v="plays"/>
    <d v="2014-07-17T10:33:43"/>
    <x v="323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d v="2011-09-15T16:00:03"/>
    <x v="32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6"/>
    <s v="plays"/>
    <d v="2014-06-20T17:00:00"/>
    <x v="324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6"/>
    <s v="plays"/>
    <d v="2016-05-08T15:00:00"/>
    <x v="324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d v="2011-02-21T21:00:00"/>
    <x v="324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7"/>
    <s v="tabletop games"/>
    <d v="2014-02-23T06:00:57"/>
    <x v="324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6"/>
    <s v="plays"/>
    <d v="2015-04-23T12:30:00"/>
    <x v="3245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6"/>
    <s v="plays"/>
    <d v="2016-09-08T12:08:42"/>
    <x v="32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6"/>
    <s v="plays"/>
    <d v="2014-07-17T22:45:52"/>
    <x v="324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7"/>
    <s v="tabletop games"/>
    <d v="2017-02-14T14:00:27"/>
    <x v="324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6"/>
    <s v="plays"/>
    <d v="2014-08-14T20:00:00"/>
    <x v="3249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6"/>
    <s v="plays"/>
    <d v="2014-06-20T03:54:09"/>
    <x v="325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6"/>
    <s v="spaces"/>
    <d v="2014-11-26T08:40:40"/>
    <x v="325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d v="2012-04-04T11:33:23"/>
    <x v="325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d v="2015-03-15T20:34:24"/>
    <x v="32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d v="2012-04-18T15:22:40"/>
    <x v="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d v="2014-06-23T10:01:00"/>
    <x v="325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6"/>
    <s v="spaces"/>
    <d v="2015-10-08T01:59:53"/>
    <x v="3256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08:58:27"/>
    <x v="325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d v="2011-05-17T03:39:24"/>
    <x v="3258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d v="2011-04-02T19:00:00"/>
    <x v="325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1:18:00"/>
    <x v="326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8"/>
    <s v="photobooks"/>
    <d v="2015-10-05T12:56:01"/>
    <x v="326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d v="2012-09-14T19:35:37"/>
    <x v="326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6"/>
    <s v="plays"/>
    <d v="2015-02-16T22:59:00"/>
    <x v="3263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6"/>
    <s v="plays"/>
    <d v="2014-07-26T01:00:00"/>
    <x v="3264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6"/>
    <s v="plays"/>
    <d v="2014-11-27T09:21:23"/>
    <x v="326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6"/>
    <s v="musical"/>
    <d v="2014-07-25T22:59:00"/>
    <x v="326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6"/>
    <s v="musical"/>
    <d v="2015-07-13T14:06:00"/>
    <x v="326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30T18:01:00"/>
    <x v="3268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6"/>
    <s v="spaces"/>
    <d v="2014-12-06T16:57:29"/>
    <x v="326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d v="2013-12-02T16:59:00"/>
    <x v="327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3:30:31"/>
    <x v="327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d v="2015-03-30T12:31:59"/>
    <x v="327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d v="2014-06-14T08:23:54"/>
    <x v="327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6"/>
    <s v="plays"/>
    <d v="2016-06-03T10:30:00"/>
    <x v="32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6"/>
    <s v="plays"/>
    <d v="2014-08-13T16:00:00"/>
    <x v="327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0:37:27"/>
    <x v="3276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7"/>
    <s v="tabletop games"/>
    <d v="2015-08-11T12:31:40"/>
    <x v="3277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d v="2015-01-08T19:00:00"/>
    <x v="3278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d v="2016-09-04T21:59:00"/>
    <x v="3279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d v="2013-08-01T19:49:54"/>
    <x v="328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d v="2016-09-23T23:26:27"/>
    <x v="328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d v="2011-03-01T14:00:00"/>
    <x v="328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4"/>
    <s v="nonfiction"/>
    <d v="2013-12-20T04:04:52"/>
    <x v="328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6"/>
    <s v="spaces"/>
    <d v="2014-10-06T10:11:45"/>
    <x v="328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1:00:00"/>
    <x v="328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6"/>
    <s v="plays"/>
    <d v="2015-11-04T13:26:31"/>
    <x v="3286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4"/>
    <s v="radio &amp; podcasts"/>
    <d v="2012-03-01T17:30:39"/>
    <x v="328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d v="2012-03-04T21:00:00"/>
    <x v="328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3:26:00"/>
    <x v="328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6"/>
    <s v="plays"/>
    <d v="2015-09-20T21:11:16"/>
    <x v="329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d v="2012-05-21T21:30:00"/>
    <x v="329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d v="2015-04-20T23:40:32"/>
    <x v="329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d v="2009-09-25T21:59:00"/>
    <x v="329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d v="2013-05-22T22:07:24"/>
    <x v="329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d v="2012-05-27T21:59:00"/>
    <x v="329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6"/>
    <s v="plays"/>
    <d v="2017-03-11T06:21:31"/>
    <x v="329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6"/>
    <s v="plays"/>
    <d v="2015-04-17T10:00:00"/>
    <x v="3297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6"/>
    <s v="plays"/>
    <d v="2014-09-30T10:00:00"/>
    <x v="329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6"/>
    <s v="spaces"/>
    <d v="2014-05-26T21:00:00"/>
    <x v="3299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6"/>
    <s v="plays"/>
    <d v="2014-09-12T15:55:49"/>
    <x v="33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d v="2012-06-28T22:27:23"/>
    <x v="330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d v="2012-06-22T23:27:56"/>
    <x v="330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d v="2017-02-09T23:00:00"/>
    <x v="330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6"/>
    <s v="plays"/>
    <d v="2015-09-01T18:28:25"/>
    <x v="3304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6"/>
    <s v="spaces"/>
    <d v="2016-10-30T22:00:00"/>
    <x v="3305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6"/>
    <s v="plays"/>
    <d v="2015-03-21T13:22:38"/>
    <x v="330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6"/>
    <s v="plays"/>
    <d v="2016-09-20T21:00:00"/>
    <x v="3307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d v="2014-05-01T17:57:42"/>
    <x v="330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6"/>
    <s v="plays"/>
    <d v="2015-03-01T00:59:00"/>
    <x v="3309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6"/>
    <s v="plays"/>
    <d v="2015-10-19T05:00:00"/>
    <x v="33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6"/>
    <s v="plays"/>
    <d v="2015-06-17T06:05:02"/>
    <x v="331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d v="2014-03-10T08:00:00"/>
    <x v="33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3:05:00"/>
    <x v="3313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6"/>
    <s v="plays"/>
    <d v="2014-10-30T14:36:53"/>
    <x v="33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d v="2012-03-17T13:17:15"/>
    <x v="33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4"/>
    <s v="nonfiction"/>
    <d v="2014-08-01T07:43:27"/>
    <x v="33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d v="2017-02-28T21:00:00"/>
    <x v="3317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d v="2013-05-06T01:00:55"/>
    <x v="3318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6"/>
    <s v="plays"/>
    <d v="2016-04-13T15:02:45"/>
    <x v="331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4"/>
    <s v="nonfiction"/>
    <d v="2014-02-14T14:00:00"/>
    <x v="332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d v="2012-03-15T21:59:00"/>
    <x v="332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4"/>
    <s v="nonfiction"/>
    <d v="2012-11-30T04:00:00"/>
    <x v="332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d v="2015-05-31T21:59:00"/>
    <x v="33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d v="2012-08-28T18:00:00"/>
    <x v="332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d v="2014-04-23T09:59:33"/>
    <x v="33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4:01:19"/>
    <x v="3326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6"/>
    <s v="plays"/>
    <d v="2016-06-25T18:04:51"/>
    <x v="33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1:59:00"/>
    <x v="332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d v="2015-05-04T15:29:34"/>
    <x v="3329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6"/>
    <s v="plays"/>
    <d v="2016-05-12T18:10:08"/>
    <x v="33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d v="2011-05-28T19:00:00"/>
    <x v="33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6:39:50"/>
    <x v="3332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0:09:28"/>
    <x v="333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6"/>
    <s v="plays"/>
    <d v="2016-08-13T00:59:00"/>
    <x v="333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3:00:00"/>
    <x v="333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d v="2016-01-22T10:59:34"/>
    <x v="333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d v="2012-07-15T14:03:07"/>
    <x v="333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6"/>
    <s v="plays"/>
    <d v="2016-07-31T14:58:00"/>
    <x v="333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d v="2013-12-08T22:59:00"/>
    <x v="333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d v="2011-12-24T23:00:00"/>
    <x v="334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16:59:00"/>
    <x v="334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6"/>
    <s v="spaces"/>
    <d v="2015-12-23T16:59:00"/>
    <x v="3342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d v="2013-10-15T21:59:00"/>
    <x v="33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d v="2012-05-28T00:30:57"/>
    <x v="33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d v="2012-04-12T11:02:45"/>
    <x v="33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6"/>
    <s v="plays"/>
    <d v="2015-07-14T13:32:39"/>
    <x v="3346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d v="2012-07-12T11:45:32"/>
    <x v="334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6"/>
    <s v="plays"/>
    <d v="2015-03-31T16:59:00"/>
    <x v="33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d v="2011-02-20T17:52:34"/>
    <x v="334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d v="2015-07-05T11:38:42"/>
    <x v="335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8:00:00"/>
    <x v="335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6"/>
    <s v="plays"/>
    <d v="2014-06-13T16:00:00"/>
    <x v="335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6"/>
    <s v="plays"/>
    <d v="2015-02-02T22:27:00"/>
    <x v="335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6"/>
    <s v="plays"/>
    <d v="2016-09-11T14:19:26"/>
    <x v="3354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d v="2012-09-24T13:46:52"/>
    <x v="3355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6"/>
    <s v="plays"/>
    <d v="2015-10-24T15:29:00"/>
    <x v="33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6"/>
    <s v="plays"/>
    <d v="2015-03-19T15:47:44"/>
    <x v="335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2T18:00:00"/>
    <x v="335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4"/>
    <s v="nonfiction"/>
    <d v="2014-07-14T13:32:39"/>
    <x v="335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d v="2012-06-16T03:59:00"/>
    <x v="336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6"/>
    <s v="musical"/>
    <d v="2015-02-23T12:22:59"/>
    <x v="336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6"/>
    <s v="plays"/>
    <d v="2017-01-17T15:10:36"/>
    <x v="336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5:00:00"/>
    <x v="336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6"/>
    <s v="plays"/>
    <d v="2017-01-03T21:14:05"/>
    <x v="336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d v="2012-03-23T22:00:00"/>
    <x v="3365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d v="2013-06-04T18:00:32"/>
    <x v="336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d v="2016-01-09T18:51:36"/>
    <x v="336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4"/>
    <s v="radio &amp; podcasts"/>
    <d v="2012-12-28T13:51:03"/>
    <x v="336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d v="2016-06-11T07:39:32"/>
    <x v="336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3:02:06"/>
    <x v="337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08:16:31"/>
    <x v="337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d v="2015-03-01T23:59:00"/>
    <x v="337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d v="2013-01-26T16:54:16"/>
    <x v="3373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d v="2011-03-20T09:54:42"/>
    <x v="3374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4"/>
    <s v="nonfiction"/>
    <d v="2013-02-28T23:59:00"/>
    <x v="337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d v="2016-07-11T14:51:01"/>
    <x v="3376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0:00:00"/>
    <x v="337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d v="2014-02-16T12:18:12"/>
    <x v="3378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2T21:00:37"/>
    <x v="337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4"/>
    <s v="nonfiction"/>
    <d v="2015-05-08T23:00:00"/>
    <x v="338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3:00:00"/>
    <x v="338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6"/>
    <s v="plays"/>
    <d v="2016-04-10T20:30:00"/>
    <x v="338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05:27:36"/>
    <x v="33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d v="2015-12-23T14:17:52"/>
    <x v="338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6"/>
    <s v="plays"/>
    <d v="2012-05-31T21:59:00"/>
    <x v="338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6"/>
    <s v="plays"/>
    <d v="2016-09-25T02:46:48"/>
    <x v="3386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6"/>
    <s v="plays"/>
    <d v="2016-09-03T19:36:22"/>
    <x v="338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5"/>
    <s v="small batch"/>
    <d v="2015-03-19T09:00:28"/>
    <x v="338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7"/>
    <s v="tabletop games"/>
    <d v="2014-04-25T15:08:47"/>
    <x v="338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4"/>
    <s v="nonfiction"/>
    <d v="2014-06-21T11:12:52"/>
    <x v="339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0:29:04"/>
    <x v="339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4"/>
    <s v="nonfiction"/>
    <d v="2012-01-22T00:00:00"/>
    <x v="3392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6"/>
    <s v="plays"/>
    <d v="2015-06-29T14:57:18"/>
    <x v="3393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6"/>
    <s v="plays"/>
    <d v="2014-09-18T18:00:00"/>
    <x v="3394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d v="2015-05-02T09:11:49"/>
    <x v="339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d v="2014-05-15T00:58:51"/>
    <x v="339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d v="2012-08-16T14:22:46"/>
    <x v="339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d v="2014-10-06T18:06:13"/>
    <x v="3398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19:49:40"/>
    <x v="3399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d v="2010-03-15T15:55:00"/>
    <x v="34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6"/>
    <s v="plays"/>
    <d v="2016-05-20T05:31:00"/>
    <x v="340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6"/>
    <s v="plays"/>
    <d v="2015-11-11T13:16:07"/>
    <x v="3402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6"/>
    <s v="plays"/>
    <d v="2014-08-08T13:05:51"/>
    <x v="3403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6"/>
    <s v="plays"/>
    <d v="2016-05-10T05:17:00"/>
    <x v="3404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d v="2014-11-26T18:54:23"/>
    <x v="340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6"/>
    <s v="plays"/>
    <d v="2016-06-27T13:00:00"/>
    <x v="3406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6"/>
    <s v="spaces"/>
    <d v="2013-08-16T05:59:00"/>
    <x v="3407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d v="2014-10-14T10:38:28"/>
    <x v="340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1:49:38"/>
    <x v="340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d v="2014-03-11T00:59:00"/>
    <x v="34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d v="2015-05-24T14:29:36"/>
    <x v="34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d v="2014-09-16T04:18:54"/>
    <x v="34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d v="2013-09-09T21:59:00"/>
    <x v="3413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d v="2014-04-25T12:38:13"/>
    <x v="3414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d v="2013-07-07T07:24:42"/>
    <x v="34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6"/>
    <s v="plays"/>
    <d v="2016-02-18T15:30:00"/>
    <x v="3416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6"/>
    <s v="plays"/>
    <d v="2016-04-19T17:27:30"/>
    <x v="3417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6"/>
    <s v="plays"/>
    <d v="2014-07-06T20:00:00"/>
    <x v="3418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07:39:51"/>
    <x v="3419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d v="2011-09-04T15:30:45"/>
    <x v="342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6"/>
    <s v="spaces"/>
    <d v="2015-09-10T19:04:19"/>
    <x v="342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6"/>
    <s v="plays"/>
    <d v="2015-02-10T22:59:00"/>
    <x v="342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d v="2011-05-31T12:04:00"/>
    <x v="3423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6"/>
    <s v="plays"/>
    <d v="2014-09-19T12:08:12"/>
    <x v="342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6:09:14"/>
    <x v="342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d v="2013-01-13T16:48:33"/>
    <x v="34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6"/>
    <s v="plays"/>
    <d v="2016-04-13T13:15:24"/>
    <x v="34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6"/>
    <s v="plays"/>
    <d v="2015-05-26T09:32:27"/>
    <x v="34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d v="2012-06-06T16:42:55"/>
    <x v="3429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6"/>
    <s v="plays"/>
    <d v="2016-12-14T11:49:21"/>
    <x v="343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d v="2015-05-14T06:55:22"/>
    <x v="343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2T21:08:53"/>
    <x v="343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6"/>
    <s v="plays"/>
    <d v="2015-06-24T16:34:12"/>
    <x v="343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6"/>
    <s v="plays"/>
    <d v="2017-03-31T16:59:00"/>
    <x v="3434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6"/>
    <s v="plays"/>
    <d v="2016-09-07T05:20:40"/>
    <x v="3435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6"/>
    <s v="plays"/>
    <d v="2014-06-21T14:31:20"/>
    <x v="343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6"/>
    <s v="plays"/>
    <d v="2015-07-15T18:00:00"/>
    <x v="343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6"/>
    <s v="plays"/>
    <d v="2015-03-01T22:59:00"/>
    <x v="343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4"/>
    <s v="nonfiction"/>
    <d v="2015-02-14T08:09:51"/>
    <x v="34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d v="2012-01-25T17:49:52"/>
    <x v="344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6"/>
    <s v="musical"/>
    <d v="2014-10-12T22:59:00"/>
    <x v="344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6"/>
    <s v="spaces"/>
    <d v="2015-10-06T10:30:47"/>
    <x v="344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6"/>
    <s v="plays"/>
    <d v="2016-08-24T15:42:08"/>
    <x v="3443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6"/>
    <s v="plays"/>
    <d v="2016-06-30T09:42:14"/>
    <x v="344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6:17:17"/>
    <x v="3445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7"/>
    <s v="tabletop games"/>
    <d v="2013-11-30T22:02:00"/>
    <x v="344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6"/>
    <s v="plays"/>
    <d v="2015-06-10T21:59:00"/>
    <x v="34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d v="2015-03-06T15:04:52"/>
    <x v="344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d v="2016-12-13T01:59:00"/>
    <x v="344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7:33:17"/>
    <x v="345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6"/>
    <s v="plays"/>
    <d v="2016-08-13T17:29:16"/>
    <x v="34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d v="2016-01-02T17:19:51"/>
    <x v="34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6"/>
    <s v="plays"/>
    <d v="2016-08-17T04:05:40"/>
    <x v="345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d v="2013-04-28T22:02:20"/>
    <x v="345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6"/>
    <s v="plays"/>
    <d v="2014-09-12T13:34:44"/>
    <x v="345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6"/>
    <s v="musical"/>
    <d v="2016-03-15T10:00:00"/>
    <x v="345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6"/>
    <s v="spaces"/>
    <d v="2015-09-23T07:25:56"/>
    <x v="3457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7:15:16"/>
    <x v="3458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6"/>
    <s v="musical"/>
    <d v="2014-09-25T15:16:44"/>
    <x v="345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8"/>
    <s v="photobooks"/>
    <d v="2015-11-26T19:00:00"/>
    <x v="34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6"/>
    <s v="plays"/>
    <d v="2015-11-30T16:30:00"/>
    <x v="346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6"/>
    <s v="plays"/>
    <d v="2014-10-19T23:59:00"/>
    <x v="346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d v="2013-05-30T18:00:00"/>
    <x v="346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6"/>
    <s v="musical"/>
    <d v="2016-04-15T14:48:27"/>
    <x v="3464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16:49:03"/>
    <x v="346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6"/>
    <s v="plays"/>
    <d v="2015-02-28T09:14:22"/>
    <x v="3466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6"/>
    <s v="plays"/>
    <d v="2014-11-02T05:29:35"/>
    <x v="346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6"/>
    <s v="plays"/>
    <d v="2015-04-17T18:37:00"/>
    <x v="346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6"/>
    <s v="plays"/>
    <d v="2015-02-27T22:59:00"/>
    <x v="346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6"/>
    <s v="plays"/>
    <d v="2016-11-01T18:31:01"/>
    <x v="347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6"/>
    <s v="plays"/>
    <d v="2015-04-26T00:28:00"/>
    <x v="347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6"/>
    <s v="plays"/>
    <d v="2016-10-13T14:22:44"/>
    <x v="34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d v="2016-08-04T21:59:00"/>
    <x v="347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4"/>
    <s v="nonfiction"/>
    <d v="2016-06-11T13:22:59"/>
    <x v="3474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6"/>
    <s v="plays"/>
    <d v="2016-07-31T05:00:00"/>
    <x v="347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6"/>
    <s v="plays"/>
    <d v="2016-08-14T08:30:57"/>
    <x v="3476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09:07:29"/>
    <x v="347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d v="2013-12-25T18:32:17"/>
    <x v="347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6"/>
    <s v="plays"/>
    <d v="2017-01-10T23:00:00"/>
    <x v="3479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d v="2016-07-31T13:45:00"/>
    <x v="348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1:43:21"/>
    <x v="348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6"/>
    <s v="plays"/>
    <d v="2014-12-31T11:50:08"/>
    <x v="348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15:20:31"/>
    <x v="348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4"/>
    <s v="nonfiction"/>
    <d v="2012-09-18T22:27:41"/>
    <x v="3484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3T23:59:00"/>
    <x v="348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6"/>
    <s v="musical"/>
    <d v="2014-07-14T23:00:00"/>
    <x v="3486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6:59:00"/>
    <x v="3487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d v="2013-06-30T21:59:00"/>
    <x v="3488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6"/>
    <s v="plays"/>
    <d v="2014-09-30T22:00:00"/>
    <x v="348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d v="2016-12-30T11:50:16"/>
    <x v="349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6"/>
    <s v="plays"/>
    <d v="2016-05-03T21:59:00"/>
    <x v="349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d v="2016-12-18T12:30:57"/>
    <x v="3492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6"/>
    <s v="plays"/>
    <d v="2015-06-12T15:00:00"/>
    <x v="349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6"/>
    <s v="spaces"/>
    <d v="2013-07-13T12:00:00"/>
    <x v="34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5T18:07:21"/>
    <x v="349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6"/>
    <s v="spaces"/>
    <d v="2015-03-20T09:54:11"/>
    <x v="349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4:51:39"/>
    <x v="349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d v="2014-05-09T14:45:19"/>
    <x v="349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8"/>
    <s v="photobooks"/>
    <d v="2015-06-09T14:10:05"/>
    <x v="3499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d v="2011-09-22T12:28:49"/>
    <x v="35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d v="2014-08-11T14:27:47"/>
    <x v="35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1:42:49"/>
    <x v="35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6"/>
    <s v="plays"/>
    <d v="2015-07-12T19:00:00"/>
    <x v="3503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4"/>
    <s v="nonfiction"/>
    <d v="2012-04-08T12:19:38"/>
    <x v="350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4"/>
    <s v="nonfiction"/>
    <d v="2011-12-07T11:53:11"/>
    <x v="350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d v="2015-06-07T21:50:00"/>
    <x v="3506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d v="2012-12-18T08:20:00"/>
    <x v="350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d v="2015-07-01T21:40:00"/>
    <x v="350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16:00:00"/>
    <x v="3509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6"/>
    <s v="musical"/>
    <d v="2016-04-02T17:51:13"/>
    <x v="351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6"/>
    <s v="spaces"/>
    <d v="2014-08-21T21:44:15"/>
    <x v="351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d v="2013-03-09T01:28:39"/>
    <x v="351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7"/>
    <s v="tabletop games"/>
    <d v="2015-11-14T07:20:00"/>
    <x v="351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6"/>
    <s v="plays"/>
    <d v="2015-01-04T07:16:06"/>
    <x v="35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6"/>
    <s v="plays"/>
    <d v="2017-02-20T02:50:02"/>
    <x v="35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8:00:00"/>
    <x v="3516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d v="2013-06-07T18:01:14"/>
    <x v="3517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6"/>
    <s v="plays"/>
    <d v="2014-10-10T05:00:00"/>
    <x v="35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8:36:01"/>
    <x v="35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d v="2014-09-14T22:28:06"/>
    <x v="35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d v="2015-03-25T15:36:06"/>
    <x v="352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6"/>
    <s v="musical"/>
    <d v="2014-07-13T04:58:33"/>
    <x v="352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d v="2012-07-27T20:00:00"/>
    <x v="3523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d v="2014-02-06T11:01:24"/>
    <x v="35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6"/>
    <s v="plays"/>
    <d v="2016-08-01T00:59:00"/>
    <x v="352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6"/>
    <s v="plays"/>
    <d v="2012-01-18T17:00:00"/>
    <x v="352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d v="2014-04-20T21:59:00"/>
    <x v="35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5"/>
    <s v="small batch"/>
    <d v="2015-12-29T17:00:00"/>
    <x v="352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4"/>
    <s v="nonfiction"/>
    <d v="2013-03-10T18:00:00"/>
    <x v="3529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d v="2013-06-20T21:31:36"/>
    <x v="35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d v="2013-05-09T10:33:59"/>
    <x v="3531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d v="2014-06-08T23:00:00"/>
    <x v="353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5T21:39:00"/>
    <x v="35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d v="2010-04-18T00:59:00"/>
    <x v="3534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7"/>
    <s v="tabletop games"/>
    <d v="2014-08-16T02:17:57"/>
    <x v="3535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d v="2011-07-24T14:08:56"/>
    <x v="353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6"/>
    <s v="plays"/>
    <d v="2016-01-18T22:59:00"/>
    <x v="35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d v="2016-10-17T10:14:00"/>
    <x v="353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2:24:55"/>
    <x v="3539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d v="2012-03-03T01:39:27"/>
    <x v="354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8"/>
    <s v="photobooks"/>
    <d v="2014-08-31T09:58:45"/>
    <x v="35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8"/>
    <s v="photobooks"/>
    <d v="2015-12-20T03:00:00"/>
    <x v="3542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6"/>
    <s v="plays"/>
    <d v="2016-06-01T12:57:00"/>
    <x v="354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d v="2012-11-27T06:00:00"/>
    <x v="354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d v="2010-09-03T19:03:00"/>
    <x v="35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16:03:39"/>
    <x v="354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d v="2011-05-05T14:50:48"/>
    <x v="354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6"/>
    <s v="plays"/>
    <d v="2016-02-25T18:00:00"/>
    <x v="3548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6"/>
    <s v="plays"/>
    <d v="2015-04-08T02:53:21"/>
    <x v="354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4"/>
    <s v="nonfiction"/>
    <d v="2015-09-04T21:59:00"/>
    <x v="355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6"/>
    <s v="plays"/>
    <d v="2015-04-29T11:51:02"/>
    <x v="355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d v="2016-11-30T22:59:00"/>
    <x v="355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6"/>
    <s v="plays"/>
    <d v="2016-05-31T10:33:14"/>
    <x v="3553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2:00:00"/>
    <x v="355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d v="2011-06-07T09:18:01"/>
    <x v="3555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d v="2015-06-02T22:30:00"/>
    <x v="355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d v="2012-06-29T21:59:00"/>
    <x v="355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14:42:24"/>
    <x v="3558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d v="2012-07-13T23:19:03"/>
    <x v="35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1:00:00"/>
    <x v="356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d v="2016-05-28T19:28:59"/>
    <x v="356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d v="2012-03-10T22:59:00"/>
    <x v="356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4"/>
    <s v="radio &amp; podcasts"/>
    <d v="2014-05-09T21:59:00"/>
    <x v="3563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7"/>
    <s v="tabletop games"/>
    <d v="2017-03-10T08:55:16"/>
    <x v="3564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d v="2011-10-16T16:03:00"/>
    <x v="3565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19:42:26"/>
    <x v="356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6"/>
    <s v="plays"/>
    <d v="2016-03-01T17:59:00"/>
    <x v="35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d v="2013-10-24T17:42:49"/>
    <x v="356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d v="2012-12-15T09:36:17"/>
    <x v="3569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6"/>
    <s v="plays"/>
    <d v="2016-02-13T18:00:00"/>
    <x v="357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6"/>
    <s v="plays"/>
    <d v="2016-12-06T17:22:34"/>
    <x v="357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6"/>
    <s v="plays"/>
    <d v="2015-06-11T10:12:17"/>
    <x v="357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6"/>
    <s v="plays"/>
    <d v="2014-07-06T12:31:06"/>
    <x v="357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d v="2011-07-04T13:52:20"/>
    <x v="3574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6"/>
    <s v="plays"/>
    <d v="2015-12-02T14:59:25"/>
    <x v="357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6"/>
    <s v="plays"/>
    <d v="2015-07-30T06:30:22"/>
    <x v="357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d v="2016-04-08T09:00:35"/>
    <x v="3577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d v="2017-01-18T09:16:37"/>
    <x v="357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4"/>
    <s v="radio &amp; podcasts"/>
    <d v="2013-10-16T07:01:43"/>
    <x v="357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3:55:39"/>
    <x v="358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6"/>
    <s v="plays"/>
    <d v="2016-10-28T21:00:00"/>
    <x v="358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6"/>
    <s v="plays"/>
    <d v="2015-09-01T22:19:46"/>
    <x v="358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2:27:47"/>
    <x v="35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6"/>
    <s v="plays"/>
    <d v="2014-06-16T00:59:00"/>
    <x v="3584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d v="2016-05-31T15:14:36"/>
    <x v="3585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d v="2014-09-16T15:53:33"/>
    <x v="3586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6"/>
    <s v="plays"/>
    <d v="2015-04-24T15:52:21"/>
    <x v="3587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6"/>
    <s v="plays"/>
    <d v="2016-05-15T17:00:00"/>
    <x v="358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d v="2014-12-31T15:08:08"/>
    <x v="358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6"/>
    <s v="plays"/>
    <d v="2015-03-31T21:59:00"/>
    <x v="359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6"/>
    <s v="plays"/>
    <d v="2015-02-11T23:59:00"/>
    <x v="359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1:44:04"/>
    <x v="359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d v="2011-08-06T09:00:00"/>
    <x v="359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7"/>
    <s v="tabletop games"/>
    <d v="2012-02-27T10:17:03"/>
    <x v="3594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6"/>
    <s v="plays"/>
    <d v="2015-04-03T07:49:48"/>
    <x v="35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6"/>
    <s v="plays"/>
    <d v="2016-03-13T18:12:53"/>
    <x v="359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d v="2016-08-22T00:59:00"/>
    <x v="359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d v="2015-08-20T08:50:40"/>
    <x v="3598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1:16:32"/>
    <x v="3599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d v="2013-10-09T04:27:17"/>
    <x v="36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6"/>
    <s v="plays"/>
    <d v="2015-08-02T10:00:00"/>
    <x v="36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7:56:57"/>
    <x v="3602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09:20:26"/>
    <x v="3603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0:22:05"/>
    <x v="3604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6"/>
    <s v="plays"/>
    <d v="2014-07-27T08:17:25"/>
    <x v="360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8:24:43"/>
    <x v="360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6"/>
    <s v="plays"/>
    <d v="2015-07-10T15:00:00"/>
    <x v="360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d v="2012-05-11T09:47:00"/>
    <x v="3608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d v="2011-03-04T06:57:07"/>
    <x v="3609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d v="2012-04-05T12:00:20"/>
    <x v="36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6"/>
    <s v="musical"/>
    <d v="2014-09-26T22:00:00"/>
    <x v="36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6"/>
    <s v="spaces"/>
    <d v="2017-03-03T05:01:32"/>
    <x v="361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6"/>
    <s v="plays"/>
    <d v="2015-07-05T09:38:37"/>
    <x v="36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d v="2016-01-31T15:59:00"/>
    <x v="36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d v="2015-10-10T19:00:00"/>
    <x v="36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4"/>
    <s v="nonfiction"/>
    <d v="2012-01-29T09:34:51"/>
    <x v="3616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6"/>
    <s v="plays"/>
    <d v="2015-06-26T15:00:00"/>
    <x v="36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d v="2015-04-15T16:59:00"/>
    <x v="3618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6"/>
    <s v="plays"/>
    <d v="2015-11-22T16:00:00"/>
    <x v="36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d v="2016-11-24T17:00:00"/>
    <x v="362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5"/>
    <s v="small batch"/>
    <d v="2014-08-17T18:08:10"/>
    <x v="36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d v="2013-01-31T19:08:59"/>
    <x v="362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6"/>
    <s v="plays"/>
    <d v="2014-06-09T11:26:51"/>
    <x v="36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d v="2016-02-01T12:00:00"/>
    <x v="36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d v="2017-03-01T11:52:15"/>
    <x v="362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d v="2012-12-15T12:52:08"/>
    <x v="362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d v="2012-06-14T13:24:11"/>
    <x v="362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8"/>
    <s v="photobooks"/>
    <d v="2016-05-01T21:59:00"/>
    <x v="3628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3:35:34"/>
    <x v="36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d v="2016-03-18T22:33:43"/>
    <x v="36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d v="2012-01-17T15:33:05"/>
    <x v="3631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d v="2016-08-13T05:32:37"/>
    <x v="36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1:51:00"/>
    <x v="3633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17:03:00"/>
    <x v="363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6"/>
    <s v="plays"/>
    <d v="2015-04-07T01:00:00"/>
    <x v="3635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d v="2013-11-01T13:00:00"/>
    <x v="36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d v="2015-05-21T11:56:28"/>
    <x v="3637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6"/>
    <s v="musical"/>
    <d v="2016-05-17T18:00:00"/>
    <x v="363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d v="2013-01-20T11:21:20"/>
    <x v="3639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d v="2012-11-09T13:07:07"/>
    <x v="364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6"/>
    <s v="plays"/>
    <d v="2014-07-04T19:00:00"/>
    <x v="364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7"/>
    <s v="tabletop games"/>
    <d v="2015-06-11T12:01:27"/>
    <x v="364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6"/>
    <s v="spaces"/>
    <d v="2016-08-17T20:38:45"/>
    <x v="3643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6"/>
    <s v="spaces"/>
    <d v="2014-11-11T10:10:36"/>
    <x v="364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d v="2014-12-05T15:06:58"/>
    <x v="3645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d v="2015-03-12T15:58:32"/>
    <x v="3646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7"/>
    <s v="tabletop games"/>
    <d v="2015-10-15T03:59:58"/>
    <x v="364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1T22:43:42"/>
    <x v="3648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4"/>
    <s v="nonfiction"/>
    <d v="2013-06-26T19:49:11"/>
    <x v="3649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7T18:57:54"/>
    <x v="365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4"/>
    <s v="radio &amp; podcasts"/>
    <d v="2013-04-07T14:52:18"/>
    <x v="365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d v="2015-10-26T22:59:00"/>
    <x v="365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d v="2016-11-05T21:26:44"/>
    <x v="365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4"/>
    <s v="nonfiction"/>
    <d v="2012-04-16T15:00:00"/>
    <x v="3654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d v="2016-05-15T11:35:01"/>
    <x v="365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3T20:00:00"/>
    <x v="36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d v="2012-04-27T16:00:00"/>
    <x v="365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3:32:37"/>
    <x v="36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d v="2013-05-23T09:38:11"/>
    <x v="365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6"/>
    <s v="plays"/>
    <d v="2016-03-13T16:00:00"/>
    <x v="366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6"/>
    <s v="spaces"/>
    <d v="2016-04-27T07:16:00"/>
    <x v="3661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d v="2012-02-23T11:33:46"/>
    <x v="366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d v="2014-04-19T20:36:01"/>
    <x v="366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6"/>
    <s v="plays"/>
    <d v="2016-03-03T13:00:00"/>
    <x v="366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6"/>
    <s v="plays"/>
    <d v="2016-07-15T15:38:00"/>
    <x v="366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09:17:46"/>
    <x v="366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8:58:59"/>
    <x v="366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6"/>
    <s v="musical"/>
    <d v="2016-08-02T04:03:00"/>
    <x v="366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d v="2014-04-14T17:00:00"/>
    <x v="3669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d v="2014-06-13T00:59:00"/>
    <x v="367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d v="2013-03-01T07:58:00"/>
    <x v="367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d v="2012-06-01T13:43:09"/>
    <x v="3672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6"/>
    <s v="plays"/>
    <d v="2015-04-02T09:54:31"/>
    <x v="3673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d v="2014-09-11T04:24:14"/>
    <x v="367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d v="2015-05-08T10:01:58"/>
    <x v="367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2:00:00"/>
    <x v="3676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6"/>
    <s v="plays"/>
    <d v="2015-03-26T18:00:00"/>
    <x v="367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7"/>
    <s v="tabletop games"/>
    <d v="2017-02-20T18:07:33"/>
    <x v="367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6"/>
    <s v="plays"/>
    <d v="2014-07-22T21:59:00"/>
    <x v="3679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7"/>
    <s v="tabletop games"/>
    <d v="2015-03-28T17:31:51"/>
    <x v="368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6"/>
    <s v="plays"/>
    <d v="2016-03-30T16:48:05"/>
    <x v="368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1:35:58"/>
    <x v="368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6"/>
    <s v="plays"/>
    <d v="2015-12-20T05:59:00"/>
    <x v="368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6"/>
    <s v="plays"/>
    <d v="2016-06-13T11:00:00"/>
    <x v="368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d v="2013-04-17T12:15:42"/>
    <x v="368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6"/>
    <s v="plays"/>
    <d v="2015-05-31T00:59:00"/>
    <x v="3686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7"/>
    <s v="tabletop games"/>
    <d v="2015-02-03T22:00:00"/>
    <x v="3687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6"/>
    <s v="spaces"/>
    <d v="2014-08-08T20:00:00"/>
    <x v="3688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d v="2014-01-06T06:55:40"/>
    <x v="3689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7"/>
    <s v="tabletop games"/>
    <d v="2014-11-17T18:00:00"/>
    <x v="369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6"/>
    <s v="plays"/>
    <d v="2015-11-06T07:00:09"/>
    <x v="369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1:59:47"/>
    <x v="369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5"/>
    <s v="small batch"/>
    <d v="2017-02-02T10:36:49"/>
    <x v="369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3:11:18"/>
    <x v="369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d v="2014-06-24T20:00:00"/>
    <x v="369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d v="2012-08-30T10:33:45"/>
    <x v="369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8"/>
    <s v="photobooks"/>
    <d v="2015-09-12T07:37:40"/>
    <x v="369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6"/>
    <s v="plays"/>
    <d v="2015-02-13T08:48:36"/>
    <x v="3698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d v="2016-04-24T22:59:00"/>
    <x v="3699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06:22:24"/>
    <x v="37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6"/>
    <s v="plays"/>
    <d v="2015-06-03T00:59:00"/>
    <x v="370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0:01:04"/>
    <x v="370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d v="2012-09-11T10:47:33"/>
    <x v="37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4"/>
    <s v="nonfiction"/>
    <d v="2013-01-14T15:20:00"/>
    <x v="370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d v="2012-09-20T22:46:47"/>
    <x v="370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d v="2012-08-07T11:01:00"/>
    <x v="3706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6"/>
    <s v="plays"/>
    <d v="2016-01-21T15:18:29"/>
    <x v="370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d v="2012-10-12T14:37:41"/>
    <x v="370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0:59:00"/>
    <x v="3709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8:10:35"/>
    <x v="371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6"/>
    <s v="plays"/>
    <d v="2015-10-01T09:00:23"/>
    <x v="371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d v="2012-03-13T00:59:00"/>
    <x v="371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d v="2011-01-01T21:00:00"/>
    <x v="3713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d v="2014-11-17T18:24:52"/>
    <x v="3714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d v="2014-09-30T18:00:00"/>
    <x v="37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6"/>
    <s v="spaces"/>
    <d v="2015-06-21T14:04:09"/>
    <x v="37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d v="2012-06-07T07:14:17"/>
    <x v="37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8"/>
    <s v="photobooks"/>
    <d v="2016-03-15T23:04:57"/>
    <x v="37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0:01:00"/>
    <x v="37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7"/>
    <s v="tabletop games"/>
    <d v="2013-11-13T14:22:35"/>
    <x v="372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d v="2016-06-30T04:00:00"/>
    <x v="37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6"/>
    <s v="spaces"/>
    <d v="2015-02-21T13:58:39"/>
    <x v="372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6"/>
    <s v="plays"/>
    <d v="2015-05-17T23:59:44"/>
    <x v="37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4"/>
    <s v="nonfiction"/>
    <d v="2014-08-11T06:03:49"/>
    <x v="372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05:05:13"/>
    <x v="37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d v="2015-09-25T15:00:00"/>
    <x v="372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6"/>
    <s v="plays"/>
    <d v="2016-10-16T09:36:18"/>
    <x v="372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6"/>
    <s v="plays"/>
    <d v="2014-07-03T10:03:01"/>
    <x v="372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4:27:00"/>
    <x v="3729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d v="2012-07-20T17:02:45"/>
    <x v="37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4"/>
    <s v="nonfiction"/>
    <d v="2013-09-29T04:11:01"/>
    <x v="37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6"/>
    <s v="plays"/>
    <d v="2016-04-21T16:36:48"/>
    <x v="373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6"/>
    <s v="plays"/>
    <d v="2014-11-26T01:59:00"/>
    <x v="373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0:49:00"/>
    <x v="373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d v="2013-03-27T23:04:33"/>
    <x v="37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6"/>
    <s v="plays"/>
    <d v="2016-04-16T16:39:07"/>
    <x v="3736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d v="2015-04-10T22:06:32"/>
    <x v="373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d v="2015-06-11T04:05:53"/>
    <x v="373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0:00:00"/>
    <x v="373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d v="2013-08-07T14:49:47"/>
    <x v="374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6"/>
    <s v="plays"/>
    <d v="2015-08-17T04:22:16"/>
    <x v="37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6"/>
    <s v="plays"/>
    <d v="2015-05-03T16:51:00"/>
    <x v="374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7"/>
    <s v="tabletop games"/>
    <d v="2012-01-28T12:54:07"/>
    <x v="3743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6"/>
    <s v="plays"/>
    <d v="2011-05-02T21:59:00"/>
    <x v="374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4"/>
    <s v="radio &amp; podcasts"/>
    <d v="2013-02-16T09:52:38"/>
    <x v="374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d v="2015-02-19T14:45:48"/>
    <x v="374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6"/>
    <s v="plays"/>
    <d v="2015-12-03T11:00:00"/>
    <x v="374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1:00:00"/>
    <x v="374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0:08:33"/>
    <x v="37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d v="2010-05-31T22:59:00"/>
    <x v="375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d v="2016-10-12T07:11:15"/>
    <x v="375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08:00:23"/>
    <x v="3752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6"/>
    <s v="spaces"/>
    <d v="2014-12-31T15:22:00"/>
    <x v="375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d v="2013-10-29T09:54:43"/>
    <x v="375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7T18:00:00"/>
    <x v="3755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d v="2011-01-21T16:00:00"/>
    <x v="3756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d v="2014-12-02T22:00:00"/>
    <x v="375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d v="2016-06-11T23:30:00"/>
    <x v="3758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d v="2012-10-26T20:21:53"/>
    <x v="375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5"/>
    <s v="small batch"/>
    <d v="2016-11-26T09:27:51"/>
    <x v="376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6"/>
    <s v="spaces"/>
    <d v="2016-08-15T00:20:25"/>
    <x v="376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d v="2015-03-02T14:00:00"/>
    <x v="3762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7"/>
    <s v="tabletop games"/>
    <d v="2013-04-02T09:52:45"/>
    <x v="376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6"/>
    <s v="plays"/>
    <d v="2014-09-29T02:40:20"/>
    <x v="376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d v="2016-04-30T06:00:00"/>
    <x v="376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d v="2010-08-02T19:59:00"/>
    <x v="3766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6"/>
    <s v="plays"/>
    <d v="2015-01-30T17:02:10"/>
    <x v="3767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6:00:21"/>
    <x v="3768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d v="2013-04-22T06:59:35"/>
    <x v="376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6"/>
    <s v="plays"/>
    <d v="2017-03-04T04:12:32"/>
    <x v="377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6"/>
    <s v="plays"/>
    <d v="2016-07-08T22:00:00"/>
    <x v="377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d v="2013-12-31T01:00:00"/>
    <x v="377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6"/>
    <s v="plays"/>
    <d v="2015-11-05T15:44:40"/>
    <x v="3773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d v="2015-11-09T08:32:00"/>
    <x v="377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d v="2011-06-14T21:59:00"/>
    <x v="377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7"/>
    <s v="tabletop games"/>
    <d v="2013-09-02T22:00:00"/>
    <x v="377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d v="2017-01-14T19:35:19"/>
    <x v="3777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d v="2012-08-12T10:35:45"/>
    <x v="3778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6"/>
    <s v="plays"/>
    <d v="2016-03-13T06:00:00"/>
    <x v="3779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6"/>
    <s v="plays"/>
    <d v="2016-04-13T07:18:00"/>
    <x v="378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6"/>
    <s v="plays"/>
    <d v="2014-07-16T08:31:15"/>
    <x v="378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d v="2015-01-08T21:26:10"/>
    <x v="378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6"/>
    <s v="spaces"/>
    <d v="2015-05-26T15:54:00"/>
    <x v="378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31T21:00:00"/>
    <x v="378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d v="2014-09-26T21:08:27"/>
    <x v="3785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d v="2015-03-09T20:39:49"/>
    <x v="378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d v="2012-04-22T22:00:00"/>
    <x v="378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5"/>
    <s v="small batch"/>
    <d v="2015-09-25T22:33:41"/>
    <x v="378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4"/>
    <s v="nonfiction"/>
    <d v="2012-08-02T15:37:00"/>
    <x v="3789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7T18:26:21"/>
    <x v="379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3T23:19:57"/>
    <x v="379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0:52:18"/>
    <x v="379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d v="2011-04-24T14:01:36"/>
    <x v="379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6"/>
    <s v="plays"/>
    <d v="2016-04-03T11:00:00"/>
    <x v="37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6"/>
    <s v="plays"/>
    <d v="2015-12-31T22:00:00"/>
    <x v="379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d v="2011-07-21T19:39:05"/>
    <x v="379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6"/>
    <s v="plays"/>
    <d v="2014-10-07T12:26:15"/>
    <x v="379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6"/>
    <s v="plays"/>
    <d v="2015-01-23T22:59:00"/>
    <x v="379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6"/>
    <s v="plays"/>
    <d v="2016-06-09T21:00:00"/>
    <x v="379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d v="2012-05-03T17:00:26"/>
    <x v="38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1-30T21:00:00"/>
    <x v="380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2:00:00"/>
    <x v="380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6"/>
    <s v="spaces"/>
    <d v="2015-12-20T22:59:00"/>
    <x v="38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2:49:00"/>
    <x v="3804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d v="2014-04-25T19:58:38"/>
    <x v="38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0:24:20"/>
    <x v="38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4"/>
    <s v="nonfiction"/>
    <d v="2013-05-03T07:44:05"/>
    <x v="3807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d v="2015-03-22T16:20:52"/>
    <x v="380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2:00:00"/>
    <x v="3809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6"/>
    <s v="spaces"/>
    <d v="2015-04-24T23:11:23"/>
    <x v="381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6"/>
    <s v="plays"/>
    <d v="2016-05-10T15:00:00"/>
    <x v="38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7"/>
    <s v="tabletop games"/>
    <d v="2016-05-22T21:00:00"/>
    <x v="381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d v="2012-09-23T11:15:48"/>
    <x v="38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6"/>
    <s v="plays"/>
    <d v="2014-11-17T01:59:00"/>
    <x v="381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d v="2013-02-28T08:15:15"/>
    <x v="38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d v="2015-08-22T12:00:22"/>
    <x v="381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5"/>
    <s v="small batch"/>
    <d v="2017-02-25T17:03:59"/>
    <x v="381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6:59:00"/>
    <x v="38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d v="2016-11-10T07:37:07"/>
    <x v="381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5"/>
    <s v="small batch"/>
    <d v="2016-04-20T12:45:50"/>
    <x v="382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4"/>
    <s v="nonfiction"/>
    <d v="2013-07-04T18:56:00"/>
    <x v="382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0:37:59"/>
    <x v="382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6"/>
    <s v="plays"/>
    <d v="2015-05-30T12:10:00"/>
    <x v="38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6"/>
    <s v="plays"/>
    <d v="2016-02-13T13:02:06"/>
    <x v="382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1:59:00"/>
    <x v="38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7"/>
    <s v="tabletop games"/>
    <d v="2016-03-23T00:59:00"/>
    <x v="382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d v="2011-07-25T00:50:00"/>
    <x v="382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d v="2016-01-13T22:11:26"/>
    <x v="382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6"/>
    <s v="plays"/>
    <d v="2014-09-09T06:35:46"/>
    <x v="382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6"/>
    <s v="plays"/>
    <d v="2016-07-21T23:26:00"/>
    <x v="383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6"/>
    <s v="plays"/>
    <d v="2015-12-04T18:00:00"/>
    <x v="383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d v="2012-06-14T21:59:00"/>
    <x v="38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d v="2016-10-15T19:00:00"/>
    <x v="383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d v="2015-10-23T05:00:00"/>
    <x v="383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6"/>
    <s v="plays"/>
    <d v="2012-12-20T05:58:45"/>
    <x v="383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4"/>
    <s v="radio &amp; podcasts"/>
    <d v="2014-12-19T22:59:00"/>
    <x v="38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d v="2016-03-24T20:53:08"/>
    <x v="3837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6"/>
    <s v="plays"/>
    <d v="2014-08-15T06:39:12"/>
    <x v="38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6"/>
    <s v="spaces"/>
    <d v="2014-09-09T22:52:00"/>
    <x v="38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7T19:14:26"/>
    <x v="384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d v="2013-05-31T06:00:00"/>
    <x v="384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6"/>
    <s v="plays"/>
    <d v="2014-08-01T00:59:00"/>
    <x v="38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d v="2014-05-14T17:04:00"/>
    <x v="384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d v="2014-05-13T12:43:56"/>
    <x v="384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d v="2014-10-31T22:59:00"/>
    <x v="384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d v="2015-02-26T18:30:00"/>
    <x v="384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d v="2010-11-01T18:26:00"/>
    <x v="384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d v="2014-04-10T00:59:00"/>
    <x v="384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d v="2014-07-23T09:25:50"/>
    <x v="384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d v="2012-07-13T21:02:00"/>
    <x v="385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d v="2013-10-16T08:33:35"/>
    <x v="385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d v="2010-12-31T22:59:00"/>
    <x v="385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d v="2013-12-25T02:00:29"/>
    <x v="385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0:55:54"/>
    <x v="38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d v="2015-05-15T13:49:39"/>
    <x v="38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d v="2014-09-06T09:25:31"/>
    <x v="3856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d v="2013-02-17T13:25:29"/>
    <x v="385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d v="2011-04-21T22:21:13"/>
    <x v="385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d v="2015-06-10T22:25:46"/>
    <x v="385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14:05:04"/>
    <x v="386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d v="2016-08-18T00:59:00"/>
    <x v="386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d v="2015-12-30T08:23:54"/>
    <x v="386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6"/>
    <s v="plays"/>
    <d v="2015-07-10T12:00:00"/>
    <x v="3863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6"/>
    <s v="plays"/>
    <d v="2015-08-29T18:00:00"/>
    <x v="386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d v="2016-02-26T05:52:12"/>
    <x v="386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d v="2013-12-01T15:17:32"/>
    <x v="386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5"/>
    <s v="small batch"/>
    <d v="2014-08-15T09:00:22"/>
    <x v="386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d v="2012-12-31T12:00:00"/>
    <x v="3868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d v="2016-08-01T12:13:30"/>
    <x v="3869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d v="2012-07-06T21:59:00"/>
    <x v="387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4"/>
    <s v="nonfiction"/>
    <d v="2015-12-16T00:59:00"/>
    <x v="387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d v="2016-10-01T11:19:42"/>
    <x v="387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3:40:52"/>
    <x v="387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d v="2015-06-01T18:47:00"/>
    <x v="387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0:49:19"/>
    <x v="387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d v="2014-08-14T06:58:18"/>
    <x v="3876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06:01:30"/>
    <x v="3877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d v="2013-03-10T12:07:31"/>
    <x v="3878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6"/>
    <s v="plays"/>
    <d v="2015-06-22T11:31:06"/>
    <x v="3879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6"/>
    <s v="plays"/>
    <d v="2015-05-08T14:05:00"/>
    <x v="388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6"/>
    <s v="plays"/>
    <d v="2014-07-18T17:48:24"/>
    <x v="388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d v="2015-12-18T19:00:00"/>
    <x v="3882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d v="2013-03-10T22:00:00"/>
    <x v="388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5"/>
    <s v="small batch"/>
    <d v="2014-05-29T11:50:00"/>
    <x v="388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d v="2016-12-22T19:47:58"/>
    <x v="388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d v="2016-11-07T05:05:37"/>
    <x v="3886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d v="2013-08-31T08:40:12"/>
    <x v="388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6"/>
    <s v="spaces"/>
    <d v="2010-10-01T22:59:00"/>
    <x v="388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d v="2016-04-17T12:18:39"/>
    <x v="388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0:00:00"/>
    <x v="389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6"/>
    <s v="plays"/>
    <d v="2014-08-31T14:00:00"/>
    <x v="389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8"/>
    <s v="photobooks"/>
    <d v="2010-05-15T02:10:00"/>
    <x v="389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d v="2017-01-23T11:05:43"/>
    <x v="38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d v="2016-10-25T13:00:00"/>
    <x v="389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6"/>
    <s v="plays"/>
    <d v="2015-03-06T22:55:00"/>
    <x v="389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d v="2014-08-23T12:31:23"/>
    <x v="3896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d v="2015-07-29T09:31:29"/>
    <x v="389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5T18:37:10"/>
    <x v="389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7"/>
    <s v="tabletop games"/>
    <d v="2017-03-12T06:10:42"/>
    <x v="389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6"/>
    <s v="plays"/>
    <d v="2015-05-12T19:37:17"/>
    <x v="39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7"/>
    <s v="tabletop games"/>
    <d v="2016-11-22T04:50:46"/>
    <x v="3901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6"/>
    <s v="plays"/>
    <d v="2014-08-08T16:28:00"/>
    <x v="390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d v="2017-03-14T18:00:00"/>
    <x v="390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6"/>
    <s v="plays"/>
    <d v="2016-05-27T11:46:51"/>
    <x v="390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d v="2011-02-19T19:56:41"/>
    <x v="3905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d v="2012-03-01T21:00:00"/>
    <x v="39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d v="2012-11-29T17:54:56"/>
    <x v="390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6"/>
    <s v="plays"/>
    <d v="2015-03-12T13:13:02"/>
    <x v="390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2:08:48"/>
    <x v="39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0:00:00"/>
    <x v="391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6"/>
    <s v="spaces"/>
    <d v="2016-07-21T10:45:26"/>
    <x v="391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d v="2012-04-27T09:31:34"/>
    <x v="39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d v="2014-07-10T08:31:03"/>
    <x v="39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d v="2015-02-05T13:44:01"/>
    <x v="3914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d v="2015-06-20T16:04:21"/>
    <x v="39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4"/>
    <s v="nonfiction"/>
    <d v="2012-12-05T19:18:34"/>
    <x v="391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6"/>
    <s v="plays"/>
    <d v="2015-02-27T11:11:15"/>
    <x v="3917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5T23:57:08"/>
    <x v="391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d v="2011-09-26T22:59:00"/>
    <x v="39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6"/>
    <s v="plays"/>
    <d v="2015-06-12T08:54:16"/>
    <x v="392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6"/>
    <s v="plays"/>
    <d v="2016-08-07T12:38:29"/>
    <x v="39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7"/>
    <s v="tabletop games"/>
    <d v="2016-10-29T13:00:00"/>
    <x v="39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d v="2014-01-15T13:00:00"/>
    <x v="39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6"/>
    <s v="spaces"/>
    <d v="2012-10-06T17:51:15"/>
    <x v="3924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08:42:50"/>
    <x v="39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d v="2014-12-03T07:00:45"/>
    <x v="3926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d v="2013-11-15T17:15:03"/>
    <x v="392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d v="2016-07-20T18:13:06"/>
    <x v="392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3:15:10"/>
    <x v="3929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6"/>
    <s v="plays"/>
    <d v="2016-08-24T21:59:00"/>
    <x v="393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d v="2016-12-03T11:03:26"/>
    <x v="39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d v="2017-01-29T14:34:13"/>
    <x v="39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8"/>
    <s v="photobooks"/>
    <d v="2016-06-12T23:59:00"/>
    <x v="393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d v="2014-11-20T22:00:00"/>
    <x v="393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15:00:00"/>
    <x v="39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5"/>
    <s v="small batch"/>
    <d v="2015-06-14T12:45:37"/>
    <x v="3936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1:01:40"/>
    <x v="393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d v="2016-08-06T01:00:00"/>
    <x v="39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d v="2016-04-22T00:32:52"/>
    <x v="3939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0:04:42"/>
    <x v="39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0T21:00:00"/>
    <x v="39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d v="2012-01-11T19:00:00"/>
    <x v="394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d v="2013-03-02T01:59:00"/>
    <x v="394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d v="2013-11-14T22:00:00"/>
    <x v="394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6"/>
    <s v="spaces"/>
    <d v="2016-02-21T03:33:48"/>
    <x v="39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d v="2012-03-02T00:59:00"/>
    <x v="394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d v="2012-04-22T10:59:36"/>
    <x v="394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d v="2016-12-08T02:00:00"/>
    <x v="39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d v="2015-07-08T16:58:33"/>
    <x v="3949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3:38:59"/>
    <x v="39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7"/>
    <s v="tabletop games"/>
    <d v="2016-04-22T13:49:04"/>
    <x v="395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7"/>
    <s v="tabletop games"/>
    <d v="2016-01-03T16:59:00"/>
    <x v="3952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d v="2012-12-15T16:11:50"/>
    <x v="395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7"/>
    <s v="tabletop games"/>
    <d v="2016-08-06T01:52:18"/>
    <x v="3954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2:33:00"/>
    <x v="395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d v="2016-08-11T18:37:54"/>
    <x v="3956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8"/>
    <s v="photobooks"/>
    <d v="2016-03-31T22:00:00"/>
    <x v="395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d v="2016-10-02T00:41:24"/>
    <x v="395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d v="2014-09-23T19:41:37"/>
    <x v="395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31T18:00:00"/>
    <x v="396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7"/>
    <s v="tabletop games"/>
    <d v="2016-12-09T18:00:04"/>
    <x v="396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7:55:51"/>
    <x v="396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7"/>
    <s v="tabletop games"/>
    <d v="2016-01-25T10:00:00"/>
    <x v="3963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d v="2016-12-03T09:05:15"/>
    <x v="396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6"/>
    <s v="plays"/>
    <d v="2015-12-04T13:29:08"/>
    <x v="3965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7"/>
    <s v="tabletop games"/>
    <d v="2016-05-07T16:50:51"/>
    <x v="3966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6"/>
    <s v="plays"/>
    <d v="2016-04-04T20:18:02"/>
    <x v="396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d v="2015-06-25T13:00:00"/>
    <x v="396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6"/>
    <s v="plays"/>
    <d v="2016-06-08T07:59:00"/>
    <x v="3969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8"/>
    <s v="photobooks"/>
    <d v="2017-02-11T06:09:38"/>
    <x v="397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d v="2014-02-06T13:00:48"/>
    <x v="3971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3:05:33"/>
    <x v="397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d v="2015-04-18T15:10:05"/>
    <x v="397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5"/>
    <s v="small batch"/>
    <d v="2016-12-19T01:59:00"/>
    <x v="397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d v="2011-04-02T19:03:10"/>
    <x v="397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d v="2015-08-15T01:50:59"/>
    <x v="397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7"/>
    <s v="tabletop games"/>
    <d v="2016-11-22T14:28:27"/>
    <x v="397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6"/>
    <s v="plays"/>
    <d v="2014-07-03T21:24:46"/>
    <x v="397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d v="2014-10-28T19:00:00"/>
    <x v="397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d v="2013-12-30T00:02:33"/>
    <x v="398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6"/>
    <s v="spaces"/>
    <d v="2014-05-30T10:00:00"/>
    <x v="398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6"/>
    <s v="plays"/>
    <d v="2016-05-13T13:04:23"/>
    <x v="398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d v="2012-07-14T23:42:31"/>
    <x v="398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d v="2016-12-14T23:00:00"/>
    <x v="398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d v="2016-11-23T02:45:43"/>
    <x v="3985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3:43:25"/>
    <x v="39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d v="2012-03-17T18:08:55"/>
    <x v="398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8:00:00"/>
    <x v="3988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d v="2010-07-02T17:00:00"/>
    <x v="3989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6"/>
    <s v="plays"/>
    <d v="2016-05-02T17:00:00"/>
    <x v="399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4"/>
    <s v="nonfiction"/>
    <d v="2013-11-20T22:59:00"/>
    <x v="39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d v="2016-06-28T09:45:23"/>
    <x v="39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6"/>
    <s v="spaces"/>
    <d v="2016-07-13T15:29:42"/>
    <x v="3993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d v="2016-08-18T17:54:51"/>
    <x v="3994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7"/>
    <s v="tabletop games"/>
    <d v="2016-04-26T20:00:00"/>
    <x v="399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05:42:59"/>
    <x v="399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d v="2014-11-12T15:20:00"/>
    <x v="3997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7"/>
    <s v="tabletop games"/>
    <d v="2014-03-26T17:24:10"/>
    <x v="3998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6"/>
    <s v="plays"/>
    <d v="2016-05-31T05:00:00"/>
    <x v="3999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7"/>
    <s v="tabletop games"/>
    <d v="2015-12-13T18:00:00"/>
    <x v="40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6"/>
    <s v="plays"/>
    <d v="2011-04-30T22:59:00"/>
    <x v="400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6"/>
    <s v="plays"/>
    <d v="2016-04-29T15:00:00"/>
    <x v="400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d v="2016-09-12T05:35:49"/>
    <x v="400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d v="2013-07-13T15:35:25"/>
    <x v="400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d v="2015-07-12T00:02:38"/>
    <x v="400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d v="2011-02-05T18:46:49"/>
    <x v="4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6"/>
    <s v="spaces"/>
    <d v="2013-05-27T00:59:00"/>
    <x v="400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d v="2015-10-16T22:00:00"/>
    <x v="4008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7"/>
    <s v="tabletop games"/>
    <d v="2014-11-12T01:59:00"/>
    <x v="400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d v="2016-02-19T20:00:53"/>
    <x v="401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d v="2014-02-27T17:00:00"/>
    <x v="401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d v="2016-04-03T06:01:02"/>
    <x v="401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d v="2014-08-26T18:31:21"/>
    <x v="40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d v="2014-05-01T09:55:29"/>
    <x v="40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d v="2013-08-19T02:01:09"/>
    <x v="401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7"/>
    <s v="tabletop games"/>
    <d v="2016-10-16T14:30:00"/>
    <x v="4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4"/>
    <s v="nonfiction"/>
    <d v="2016-06-30T12:57:19"/>
    <x v="40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7"/>
    <s v="tabletop games"/>
    <d v="2014-12-20T19:00:00"/>
    <x v="4018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d v="2015-06-12T14:00:00"/>
    <x v="401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d v="2013-01-16T14:19:25"/>
    <x v="40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d v="2014-05-05T15:18:37"/>
    <x v="402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3:59:48"/>
    <x v="40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d v="2015-05-07T00:58:00"/>
    <x v="4023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0T20:59:00"/>
    <x v="402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d v="2012-05-23T13:00:00"/>
    <x v="402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d v="2015-12-19T01:59:00"/>
    <x v="402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7"/>
    <s v="tabletop games"/>
    <d v="2015-09-17T08:59:51"/>
    <x v="402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d v="2015-08-11T20:00:00"/>
    <x v="4028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7"/>
    <s v="tabletop games"/>
    <d v="2014-12-22T08:47:59"/>
    <x v="40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7"/>
    <s v="tabletop games"/>
    <d v="2016-10-25T11:00:00"/>
    <x v="40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0:11:02"/>
    <x v="403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d v="2013-07-01T12:00:00"/>
    <x v="4032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d v="2015-06-08T20:00:00"/>
    <x v="40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5"/>
    <s v="small batch"/>
    <d v="2016-11-11T22:00:00"/>
    <x v="403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d v="2013-03-21T12:03:35"/>
    <x v="40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7"/>
    <s v="tabletop games"/>
    <d v="2016-11-20T22:59:00"/>
    <x v="40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d v="2012-03-21T21:00:00"/>
    <x v="403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6"/>
    <s v="spaces"/>
    <d v="2014-10-03T05:29:32"/>
    <x v="403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7"/>
    <s v="tabletop games"/>
    <d v="2017-01-24T09:32:48"/>
    <x v="403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d v="2015-05-30T19:42:58"/>
    <x v="404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09:00:00"/>
    <x v="404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d v="2016-09-22T11:00:21"/>
    <x v="404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7"/>
    <s v="tabletop games"/>
    <d v="2017-02-08T23:00:00"/>
    <x v="404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d v="2015-08-07T10:14:23"/>
    <x v="4044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d v="2016-07-08T17:03:34"/>
    <x v="4045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7"/>
    <s v="tabletop games"/>
    <d v="2014-07-18T21:00:00"/>
    <x v="404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d v="2013-05-26T17:54:34"/>
    <x v="4047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7"/>
    <s v="tabletop games"/>
    <d v="2016-04-21T16:00:00"/>
    <x v="404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d v="2016-12-10T22:59:00"/>
    <x v="404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d v="2015-11-11T17:58:20"/>
    <x v="405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5"/>
    <s v="small batch"/>
    <d v="2014-03-08T16:11:35"/>
    <x v="405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7"/>
    <s v="tabletop games"/>
    <d v="2014-10-02T15:37:05"/>
    <x v="405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5"/>
    <s v="small batch"/>
    <d v="2014-08-26T16:00:40"/>
    <x v="4053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7"/>
    <s v="tabletop games"/>
    <d v="2016-02-01T08:48:43"/>
    <x v="4054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7"/>
    <s v="tabletop games"/>
    <d v="2016-03-26T11:11:30"/>
    <x v="405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7"/>
    <s v="tabletop games"/>
    <d v="2015-07-05T21:00:00"/>
    <x v="4056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d v="2014-07-23T15:08:09"/>
    <x v="40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0:25:39"/>
    <x v="405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d v="2016-08-05T13:01:08"/>
    <x v="40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d v="2012-08-12T21:00:00"/>
    <x v="40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7"/>
    <s v="tabletop games"/>
    <d v="2016-06-19T17:00:00"/>
    <x v="406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d v="2015-11-26T14:54:21"/>
    <x v="406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d v="2012-09-12T21:59:00"/>
    <x v="4063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4"/>
    <s v="radio &amp; podcasts"/>
    <d v="2011-09-09T19:00:22"/>
    <x v="40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d v="2012-11-17T19:17:24"/>
    <x v="4065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d v="2016-03-11T23:00:00"/>
    <x v="4066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d v="2012-11-01T14:22:48"/>
    <x v="406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7"/>
    <s v="tabletop games"/>
    <d v="2017-01-10T15:59:00"/>
    <x v="406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7"/>
    <s v="tabletop games"/>
    <d v="2017-02-14T11:23:40"/>
    <x v="4069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16:09:16"/>
    <x v="407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d v="2014-05-01T08:01:30"/>
    <x v="407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d v="2016-06-06T11:02:00"/>
    <x v="4072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7"/>
    <s v="tabletop games"/>
    <d v="2017-03-02T13:51:40"/>
    <x v="407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d v="2012-07-08T20:07:27"/>
    <x v="407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d v="2016-01-11T17:00:00"/>
    <x v="407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d v="2014-10-20T14:59:11"/>
    <x v="4076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8"/>
    <s v="photobooks"/>
    <d v="2016-03-11T17:34:05"/>
    <x v="4077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d v="2013-03-09T15:08:19"/>
    <x v="407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7"/>
    <s v="tabletop games"/>
    <d v="2014-09-21T13:00:15"/>
    <x v="4079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7"/>
    <s v="tabletop games"/>
    <d v="2015-02-28T08:00:59"/>
    <x v="408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d v="2016-11-09T14:26:48"/>
    <x v="408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7"/>
    <s v="tabletop games"/>
    <d v="2016-12-02T19:07:53"/>
    <x v="408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d v="2013-03-13T14:00:00"/>
    <x v="4083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7"/>
    <s v="tabletop games"/>
    <d v="2015-04-02T21:59:00"/>
    <x v="408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d v="2012-06-12T01:00:00"/>
    <x v="408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7"/>
    <s v="tabletop games"/>
    <d v="2016-12-15T17:00:00"/>
    <x v="4086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d v="2012-10-05T21:59:00"/>
    <x v="4087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d v="2013-04-19T21:38:21"/>
    <x v="408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7"/>
    <s v="tabletop games"/>
    <d v="2017-01-05T13:47:27"/>
    <x v="408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7"/>
    <s v="tabletop games"/>
    <d v="2015-08-16T00:40:36"/>
    <x v="409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4"/>
    <s v="radio &amp; podcasts"/>
    <d v="2013-05-14T14:55:13"/>
    <x v="409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7"/>
    <s v="tabletop games"/>
    <d v="2013-06-24T23:00:00"/>
    <x v="4092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d v="2016-04-30T15:59:00"/>
    <x v="4093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7"/>
    <s v="tabletop games"/>
    <d v="2015-12-07T10:47:16"/>
    <x v="4094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7"/>
    <s v="tabletop games"/>
    <d v="2013-11-26T21:02:00"/>
    <x v="409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d v="2012-09-13T04:07:02"/>
    <x v="409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d v="2013-03-23T16:42:41"/>
    <x v="409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d v="2015-08-19T09:37:54"/>
    <x v="409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d v="2013-09-06T13:00:00"/>
    <x v="409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d v="2013-07-25T10:21:28"/>
    <x v="41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d v="2016-08-11T00:28:36"/>
    <x v="410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7"/>
    <s v="tabletop games"/>
    <d v="2017-03-06T23:00:00"/>
    <x v="410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7"/>
    <s v="tabletop games"/>
    <d v="2013-03-26T02:23:59"/>
    <x v="4103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7"/>
    <s v="tabletop games"/>
    <d v="2016-12-08T13:18:56"/>
    <x v="410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7"/>
    <s v="tabletop games"/>
    <d v="2014-02-21T12:00:00"/>
    <x v="41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d v="2016-09-01T11:32:01"/>
    <x v="410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d v="2017-01-02T16:59:00"/>
    <x v="4107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6"/>
    <s v="plays"/>
    <d v="2016-03-28T09:50:29"/>
    <x v="41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d v="2013-03-24T22:08:59"/>
    <x v="410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d v="2017-01-24T04:34:12"/>
    <x v="411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d v="2014-09-03T12:48:27"/>
    <x v="41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7"/>
    <s v="tabletop games"/>
    <d v="2017-03-12T21:00:00"/>
    <x v="41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d v="2016-10-13T15:59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CD49E-E975-4D0B-99A9-99B5D142491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axis="axisRow" showAll="0">
      <items count="4108">
        <item sd="0" x="1946"/>
        <item sd="0" x="1160"/>
        <item sd="0" x="2140"/>
        <item sd="0" x="134"/>
        <item sd="0" x="1437"/>
        <item sd="0" x="1684"/>
        <item sd="0" x="3848"/>
        <item sd="0" x="958"/>
        <item sd="0" x="2101"/>
        <item sd="0" x="3044"/>
        <item sd="0" x="554"/>
        <item sd="0" x="943"/>
        <item sd="0" x="1058"/>
        <item sd="0" x="2590"/>
        <item sd="0" x="3133"/>
        <item sd="0" x="320"/>
        <item sd="0" x="3526"/>
        <item sd="0" x="1617"/>
        <item sd="0" x="1744"/>
        <item sd="0" x="1003"/>
        <item sd="0" x="1777"/>
        <item sd="0" x="2561"/>
        <item sd="0" x="2997"/>
        <item sd="0" x="337"/>
        <item sd="0" x="1933"/>
        <item sd="0" x="268"/>
        <item sd="0" x="3142"/>
        <item sd="0" x="2917"/>
        <item sd="0" x="661"/>
        <item sd="0" x="2134"/>
        <item sd="0" x="614"/>
        <item sd="0" x="2834"/>
        <item sd="0" x="3178"/>
        <item sd="0" x="1330"/>
        <item sd="0" x="3227"/>
        <item sd="0" x="2814"/>
        <item sd="0" x="1371"/>
        <item sd="0" x="1088"/>
        <item sd="0" x="3192"/>
        <item sd="0" x="1077"/>
        <item sd="0" x="1714"/>
        <item sd="0" x="3313"/>
        <item sd="0" x="151"/>
        <item sd="0" x="2964"/>
        <item sd="0" x="3033"/>
        <item sd="0" x="3693"/>
        <item sd="0" x="3590"/>
        <item sd="0" x="2955"/>
        <item sd="0" x="2758"/>
        <item sd="0" x="1607"/>
        <item sd="0" x="2050"/>
        <item sd="0" x="2171"/>
        <item sd="0" x="2963"/>
        <item sd="0" x="1118"/>
        <item sd="0" x="3686"/>
        <item sd="0" x="3036"/>
        <item sd="0" x="2527"/>
        <item sd="0" x="1663"/>
        <item sd="0" x="1723"/>
        <item sd="0" x="3422"/>
        <item sd="0" x="851"/>
        <item sd="0" x="1503"/>
        <item sd="0" x="422"/>
        <item sd="0" x="3875"/>
        <item sd="0" x="1152"/>
        <item sd="0" x="2244"/>
        <item sd="0" x="1581"/>
        <item sd="0" x="3012"/>
        <item sd="0" x="2954"/>
        <item sd="0" x="3707"/>
        <item sd="0" x="2180"/>
        <item sd="0" x="428"/>
        <item sd="0" x="2184"/>
        <item sd="0" x="1489"/>
        <item sd="0" x="2548"/>
        <item sd="0" x="110"/>
        <item sd="0" x="2021"/>
        <item sd="0" x="2995"/>
        <item sd="0" x="2806"/>
        <item sd="0" x="1214"/>
        <item sd="0" x="414"/>
        <item sd="0" x="59"/>
        <item sd="0" x="3588"/>
        <item sd="0" x="4054"/>
        <item sd="0" x="2095"/>
        <item sd="0" x="1623"/>
        <item sd="0" x="2525"/>
        <item sd="0" x="4070"/>
        <item sd="0" x="2609"/>
        <item sd="0" x="455"/>
        <item sd="0" x="3381"/>
        <item sd="0" x="3218"/>
        <item sd="0" x="2102"/>
        <item sd="0" x="3229"/>
        <item sd="0" x="2272"/>
        <item sd="0" x="3286"/>
        <item sd="0" x="2132"/>
        <item sd="0" x="2542"/>
        <item sd="0" x="3024"/>
        <item sd="0" x="1130"/>
        <item sd="0" x="506"/>
        <item sd="0" x="701"/>
        <item sd="0" x="1019"/>
        <item sd="0" x="3579"/>
        <item sd="0" x="2133"/>
        <item sd="0" x="2086"/>
        <item sd="0" x="47"/>
        <item sd="0" x="183"/>
        <item sd="0" x="3742"/>
        <item sd="0" x="86"/>
        <item sd="0" x="817"/>
        <item sd="0" x="2918"/>
        <item sd="0" x="3477"/>
        <item sd="0" x="993"/>
        <item sd="0" x="1129"/>
        <item sd="0" x="3610"/>
        <item sd="0" x="1064"/>
        <item sd="0" x="2106"/>
        <item sd="0" x="2732"/>
        <item sd="0" x="190"/>
        <item sd="0" x="2919"/>
        <item sd="0" x="2009"/>
        <item sd="0" x="1977"/>
        <item sd="0" x="346"/>
        <item sd="0" x="236"/>
        <item sd="0" x="3048"/>
        <item sd="0" x="1519"/>
        <item sd="0" x="1318"/>
        <item sd="0" x="929"/>
        <item sd="0" x="666"/>
        <item sd="0" x="2779"/>
        <item sd="0" x="2231"/>
        <item sd="0" x="1097"/>
        <item sd="0" x="999"/>
        <item sd="0" x="780"/>
        <item sd="0" x="98"/>
        <item sd="0" x="2931"/>
        <item sd="0" x="2312"/>
        <item sd="0" x="2362"/>
        <item sd="0" x="1747"/>
        <item sd="0" x="3423"/>
        <item sd="0" x="3281"/>
        <item sd="0" x="2611"/>
        <item sd="0" x="1668"/>
        <item sd="0" x="2425"/>
        <item sd="0" x="198"/>
        <item sd="0" x="3559"/>
        <item sd="0" x="1835"/>
        <item sd="0" x="3636"/>
        <item sd="0" x="1018"/>
        <item sd="0" x="3617"/>
        <item sd="0" x="2182"/>
        <item sd="0" x="3830"/>
        <item sd="0" x="129"/>
        <item sd="0" x="1562"/>
        <item sd="0" x="1399"/>
        <item sd="0" x="1527"/>
        <item sd="0" x="4102"/>
        <item sd="0" x="221"/>
        <item sd="0" x="2414"/>
        <item sd="0" x="3137"/>
        <item sd="0" x="1688"/>
        <item sd="0" x="2893"/>
        <item sd="0" x="2204"/>
        <item sd="0" x="2254"/>
        <item sd="0" x="3222"/>
        <item sd="0" x="121"/>
        <item sd="0" x="2517"/>
        <item sd="0" x="3930"/>
        <item sd="0" x="116"/>
        <item sd="0" x="3534"/>
        <item sd="0" x="2644"/>
        <item sd="0" x="2141"/>
        <item sd="0" x="2451"/>
        <item sd="0" x="530"/>
        <item sd="0" x="1939"/>
        <item sd="0" x="245"/>
        <item sd="0" x="2395"/>
        <item sd="0" x="1886"/>
        <item sd="0" x="1991"/>
        <item sd="0" x="68"/>
        <item sd="0" x="2238"/>
        <item sd="0" x="3358"/>
        <item sd="0" x="1247"/>
        <item sd="0" x="497"/>
        <item sd="0" x="920"/>
        <item sd="0" x="192"/>
        <item sd="0" x="94"/>
        <item sd="0" x="3513"/>
        <item sd="0" x="1733"/>
        <item sd="0" x="2880"/>
        <item sd="0" x="809"/>
        <item sd="0" x="2015"/>
        <item sd="0" x="1260"/>
        <item sd="0" x="1423"/>
        <item sd="0" x="625"/>
        <item sd="0" x="382"/>
        <item sd="0" x="573"/>
        <item sd="0" x="544"/>
        <item sd="0" x="1880"/>
        <item sd="0" x="955"/>
        <item sd="0" x="3315"/>
        <item sd="0" x="1551"/>
        <item sd="0" x="2570"/>
        <item sd="0" x="2651"/>
        <item sd="0" x="3265"/>
        <item sd="0" x="961"/>
        <item sd="0" x="3756"/>
        <item sd="0" x="2712"/>
        <item sd="0" x="3824"/>
        <item sd="0" x="2973"/>
        <item sd="0" x="249"/>
        <item sd="0" x="2827"/>
        <item sd="0" x="4010"/>
        <item sd="0" x="1598"/>
        <item sd="0" x="342"/>
        <item sd="0" x="838"/>
        <item sd="0" x="2361"/>
        <item sd="0" x="3201"/>
        <item sd="0" x="1169"/>
        <item sd="0" x="2583"/>
        <item sd="0" x="2372"/>
        <item sd="0" x="2172"/>
        <item sd="0" x="2389"/>
        <item sd="0" x="1198"/>
        <item sd="0" x="182"/>
        <item sd="0" x="2524"/>
        <item sd="0" x="2207"/>
        <item sd="0" x="1937"/>
        <item sd="0" x="2365"/>
        <item sd="0" x="1892"/>
        <item sd="0" x="1753"/>
        <item sd="0" x="260"/>
        <item sd="0" x="2460"/>
        <item sd="0" x="3519"/>
        <item sd="0" x="1874"/>
        <item sd="0" x="442"/>
        <item sd="0" x="3216"/>
        <item sd="0" x="323"/>
        <item sd="0" x="1206"/>
        <item sd="0" x="3637"/>
        <item sd="0" x="3795"/>
        <item sd="0" x="3649"/>
        <item sd="0" x="1665"/>
        <item sd="0" x="2175"/>
        <item sd="0" x="377"/>
        <item sd="0" x="951"/>
        <item sd="0" x="44"/>
        <item sd="0" x="873"/>
        <item sd="0" x="801"/>
        <item sd="0" x="1820"/>
        <item sd="0" x="793"/>
        <item sd="0" x="1326"/>
        <item sd="0" x="2675"/>
        <item sd="0" x="2755"/>
        <item sd="0" x="3645"/>
        <item sd="0" x="2892"/>
        <item sd="0" x="3670"/>
        <item sd="0" x="1021"/>
        <item sd="0" x="808"/>
        <item sd="0" x="125"/>
        <item sd="0" x="3365"/>
        <item sd="0" x="3171"/>
        <item sd="0" x="2800"/>
        <item sd="0" x="2923"/>
        <item sd="0" x="2388"/>
        <item sd="0" x="3656"/>
        <item sd="0" x="3760"/>
        <item sd="0" x="2205"/>
        <item sd="0" x="2897"/>
        <item sd="0" x="2673"/>
        <item sd="0" x="2332"/>
        <item sd="0" x="2142"/>
        <item sd="0" x="1800"/>
        <item sd="0" x="807"/>
        <item sd="0" x="3933"/>
        <item sd="0" x="2693"/>
        <item sd="0" x="2387"/>
        <item sd="0" x="1102"/>
        <item sd="0" x="2978"/>
        <item sd="0" x="478"/>
        <item sd="0" x="2604"/>
        <item sd="0" x="1435"/>
        <item sd="0" x="2170"/>
        <item sd="0" x="3235"/>
        <item sd="0" x="1034"/>
        <item sd="0" x="3462"/>
        <item sd="0" x="1131"/>
        <item sd="0" x="2672"/>
        <item sd="0" x="2010"/>
        <item sd="0" x="624"/>
        <item sd="0" x="717"/>
        <item sd="0" x="909"/>
        <item sd="0" x="2871"/>
        <item sd="0" x="1120"/>
        <item sd="0" x="959"/>
        <item sd="0" x="3022"/>
        <item sd="0" x="3408"/>
        <item sd="0" x="753"/>
        <item sd="0" x="421"/>
        <item sd="0" x="913"/>
        <item sd="0" x="2402"/>
        <item sd="0" x="1731"/>
        <item sd="0" x="3846"/>
        <item sd="0" x="547"/>
        <item sd="0" x="622"/>
        <item sd="0" x="1759"/>
        <item sd="0" x="1042"/>
        <item sd="0" x="1262"/>
        <item sd="0" x="1220"/>
        <item sd="0" x="1233"/>
        <item sd="0" x="4047"/>
        <item sd="0" x="114"/>
        <item sd="0" x="1342"/>
        <item sd="0" x="3614"/>
        <item sd="0" x="1491"/>
        <item sd="0" x="3027"/>
        <item sd="0" x="662"/>
        <item sd="0" x="1678"/>
        <item sd="0" x="2487"/>
        <item sd="0" x="2509"/>
        <item sd="0" x="30"/>
        <item sd="0" x="1908"/>
        <item sd="0" x="728"/>
        <item sd="0" x="2117"/>
        <item sd="0" x="1526"/>
        <item sd="0" x="2935"/>
        <item sd="0" x="238"/>
        <item sd="0" x="2553"/>
        <item sd="0" x="2191"/>
        <item sd="0" x="3708"/>
        <item sd="0" x="3818"/>
        <item sd="0" x="3867"/>
        <item sd="0" x="401"/>
        <item sd="0" x="1518"/>
        <item sd="0" x="2176"/>
        <item sd="0" x="3469"/>
        <item sd="0" x="1139"/>
        <item sd="0" x="1860"/>
        <item sd="0" x="2544"/>
        <item sd="0" x="3199"/>
        <item sd="0" x="2339"/>
        <item sd="0" x="1492"/>
        <item sd="0" x="2235"/>
        <item sd="0" x="2358"/>
        <item sd="0" x="1297"/>
        <item sd="0" x="3062"/>
        <item sd="0" x="1983"/>
        <item sd="0" x="3390"/>
        <item sd="0" x="2126"/>
        <item sd="0" x="2411"/>
        <item sd="0" x="1350"/>
        <item sd="0" x="1807"/>
        <item sd="0" x="1023"/>
        <item sd="0" x="15"/>
        <item sd="0" x="1450"/>
        <item sd="0" x="649"/>
        <item sd="0" x="1049"/>
        <item sd="0" x="2242"/>
        <item sd="0" x="1549"/>
        <item sd="0" x="2684"/>
        <item sd="0" x="3017"/>
        <item sd="0" x="3582"/>
        <item sd="0" x="399"/>
        <item sd="0" x="3000"/>
        <item sd="0" x="1752"/>
        <item sd="0" x="2903"/>
        <item sd="0" x="1232"/>
        <item sd="0" x="3905"/>
        <item sd="0" x="405"/>
        <item sd="0" x="806"/>
        <item sd="0" x="890"/>
        <item sd="0" x="3981"/>
        <item sd="0" x="615"/>
        <item sd="0" x="925"/>
        <item sd="0" x="600"/>
        <item sd="0" x="2143"/>
        <item sd="0" x="3082"/>
        <item sd="0" x="1862"/>
        <item sd="0" x="3395"/>
        <item sd="0" x="831"/>
        <item sd="0" x="3644"/>
        <item sd="0" x="1745"/>
        <item sd="0" x="2850"/>
        <item sd="0" x="3085"/>
        <item sd="0" x="1453"/>
        <item sd="0" x="1438"/>
        <item sd="0" x="4081"/>
        <item sd="0" x="1897"/>
        <item sd="0" x="2416"/>
        <item sd="0" x="2533"/>
        <item sd="0" x="3370"/>
        <item sd="0" x="135"/>
        <item sd="0" x="1340"/>
        <item sd="0" x="3976"/>
        <item sd="0" x="143"/>
        <item sd="0" x="220"/>
        <item sd="0" x="2225"/>
        <item sd="0" x="4019"/>
        <item sd="0" x="409"/>
        <item sd="0" x="895"/>
        <item sd="0" x="1804"/>
        <item sd="0" x="2035"/>
        <item sd="0" x="2258"/>
        <item sd="0" x="3166"/>
        <item sd="0" x="1255"/>
        <item sd="0" x="2059"/>
        <item sd="0" x="2624"/>
        <item sd="0" x="937"/>
        <item sd="0" x="338"/>
        <item sd="0" x="3759"/>
        <item sd="0" x="389"/>
        <item sd="0" x="3105"/>
        <item sd="0" x="1265"/>
        <item sd="0" x="3691"/>
        <item sd="0" x="2494"/>
        <item sd="0" x="3716"/>
        <item sd="0" x="4029"/>
        <item sd="0" x="2385"/>
        <item sd="0" x="2294"/>
        <item sd="0" x="394"/>
        <item sd="0" x="3989"/>
        <item sd="0" x="3733"/>
        <item sd="0" x="2981"/>
        <item sd="0" x="2482"/>
        <item sd="0" x="3838"/>
        <item sd="0" x="688"/>
        <item sd="0" x="1535"/>
        <item sd="0" x="71"/>
        <item sd="0" x="2605"/>
        <item sd="0" x="3404"/>
        <item sd="0" x="1794"/>
        <item sd="0" x="1328"/>
        <item sd="0" x="283"/>
        <item sd="0" x="1166"/>
        <item sd="0" x="2136"/>
        <item sd="0" x="880"/>
        <item sd="0" x="254"/>
        <item sd="0" x="2618"/>
        <item sd="0" x="169"/>
        <item sd="0" x="1347"/>
        <item sd="0" x="854"/>
        <item sd="0" x="1984"/>
        <item sd="0" x="1412"/>
        <item sd="0" x="4078"/>
        <item sd="0" x="2088"/>
        <item sd="0" x="162"/>
        <item sd="0" x="2214"/>
        <item sd="0" x="2868"/>
        <item sd="0" x="1652"/>
        <item sd="0" x="138"/>
        <item sd="0" x="4039"/>
        <item sd="0" x="1803"/>
        <item sd="0" x="3212"/>
        <item sd="0" x="599"/>
        <item sd="0" x="1137"/>
        <item sd="0" x="729"/>
        <item sd="0" x="223"/>
        <item sd="0" x="1609"/>
        <item sd="0" x="1980"/>
        <item sd="0" x="1039"/>
        <item sd="0" x="255"/>
        <item sd="0" x="2497"/>
        <item sd="0" x="1383"/>
        <item sd="0" x="3711"/>
        <item sd="0" x="790"/>
        <item sd="0" x="4026"/>
        <item sd="0" x="3339"/>
        <item sd="0" x="4072"/>
        <item sd="0" x="1091"/>
        <item sd="0" x="229"/>
        <item sd="0" x="1948"/>
        <item sd="0" x="3282"/>
        <item sd="0" x="2768"/>
        <item sd="0" x="3626"/>
        <item sd="0" x="1868"/>
        <item sd="0" x="2208"/>
        <item sd="0" x="2193"/>
        <item sd="0" x="1205"/>
        <item sd="0" x="2186"/>
        <item sd="0" x="3749"/>
        <item sd="0" x="43"/>
        <item sd="0" x="2930"/>
        <item sd="0" x="2691"/>
        <item sd="0" x="1805"/>
        <item sd="0" x="2334"/>
        <item sd="0" x="3729"/>
        <item sd="0" x="3149"/>
        <item sd="0" x="995"/>
        <item sd="0" x="3371"/>
        <item sd="0" x="3445"/>
        <item sd="0" x="1812"/>
        <item sd="0" x="536"/>
        <item sd="0" x="3043"/>
        <item sd="0" x="3811"/>
        <item sd="0" x="1841"/>
        <item sd="0" x="3150"/>
        <item sd="0" x="3064"/>
        <item sd="0" x="3538"/>
        <item sd="0" x="2660"/>
        <item sd="0" x="630"/>
        <item sd="0" x="899"/>
        <item sd="0" x="2641"/>
        <item sd="0" x="2852"/>
        <item sd="0" x="1209"/>
        <item sd="0" x="3220"/>
        <item sd="0" x="1646"/>
        <item sd="0" x="50"/>
        <item sd="0" x="2349"/>
        <item sd="0" x="1904"/>
        <item sd="0" x="1587"/>
        <item sd="0" x="1010"/>
        <item sd="0" x="1881"/>
        <item sd="0" x="3252"/>
        <item sd="0" x="3804"/>
        <item sd="0" x="1568"/>
        <item sd="0" x="3259"/>
        <item sd="0" x="2744"/>
        <item sd="0" x="2878"/>
        <item sd="0" x="1026"/>
        <item sd="0" x="1113"/>
        <item sd="0" x="3904"/>
        <item sd="0" x="2100"/>
        <item sd="0" x="991"/>
        <item sd="0" x="2316"/>
        <item sd="0" x="2816"/>
        <item sd="0" x="34"/>
        <item sd="0" x="410"/>
        <item sd="0" x="2111"/>
        <item sd="0" x="2151"/>
        <item sd="0" x="1919"/>
        <item sd="0" x="1443"/>
        <item sd="0" x="1009"/>
        <item sd="0" x="2165"/>
        <item sd="0" x="51"/>
        <item sd="0" x="861"/>
        <item sd="0" x="3479"/>
        <item sd="0" x="2259"/>
        <item sd="0" x="2505"/>
        <item sd="0" x="1463"/>
        <item sd="0" x="3895"/>
        <item sd="0" x="522"/>
        <item sd="0" x="605"/>
        <item sd="0" x="3604"/>
        <item sd="0" x="341"/>
        <item sd="0" x="1"/>
        <item sd="0" x="1280"/>
        <item sd="0" x="354"/>
        <item sd="0" x="1055"/>
        <item sd="0" x="224"/>
        <item sd="0" x="2980"/>
        <item sd="0" x="3970"/>
        <item sd="0" x="2777"/>
        <item sd="0" x="150"/>
        <item sd="0" x="1264"/>
        <item sd="0" x="2163"/>
        <item sd="0" x="132"/>
        <item sd="0" x="1586"/>
        <item sd="0" x="3735"/>
        <item sd="0" x="1472"/>
        <item sd="0" x="3"/>
        <item sd="0" x="3297"/>
        <item sd="0" x="3402"/>
        <item sd="0" x="1969"/>
        <item sd="0" x="2636"/>
        <item sd="0" x="3935"/>
        <item sd="0" x="3496"/>
        <item sd="0" x="3272"/>
        <item sd="0" x="2728"/>
        <item sd="0" x="1764"/>
        <item sd="0" x="2844"/>
        <item sd="0" x="1329"/>
        <item sd="0" x="2248"/>
        <item sd="0" x="3418"/>
        <item sd="0" x="2661"/>
        <item sd="0" x="1445"/>
        <item sd="0" x="714"/>
        <item sd="0" x="2821"/>
        <item sd="0" x="322"/>
        <item sd="0" x="3134"/>
        <item sd="0" x="3688"/>
        <item sd="0" x="822"/>
        <item sd="0" x="559"/>
        <item sd="0" x="3004"/>
        <item sd="0" x="2518"/>
        <item sd="0" x="1101"/>
        <item sd="0" x="3314"/>
        <item sd="0" x="2695"/>
        <item sd="0" x="3187"/>
        <item sd="0" x="2597"/>
        <item sd="0" x="3068"/>
        <item sd="0" x="3929"/>
        <item sd="0" x="2089"/>
        <item sd="0" x="1070"/>
        <item sd="0" x="2770"/>
        <item sd="0" x="990"/>
        <item sd="0" x="3800"/>
        <item sd="0" x="3926"/>
        <item sd="0" x="2929"/>
        <item sd="0" x="3131"/>
        <item sd="0" x="2785"/>
        <item sd="0" x="3203"/>
        <item sd="0" x="1819"/>
        <item sd="0" x="1898"/>
        <item sd="0" x="2379"/>
        <item sd="0" x="2984"/>
        <item sd="0" x="2813"/>
        <item sd="0" x="2830"/>
        <item sd="0" x="1718"/>
        <item sd="0" x="3028"/>
        <item sd="0" x="2282"/>
        <item sd="0" x="2273"/>
        <item sd="0" x="1882"/>
        <item sd="0" x="2869"/>
        <item sd="0" x="492"/>
        <item sd="0" x="3023"/>
        <item sd="0" x="2307"/>
        <item sd="0" x="984"/>
        <item sd="0" x="2347"/>
        <item sd="0" x="719"/>
        <item sd="0" x="1389"/>
        <item sd="0" x="2623"/>
        <item sd="0" x="1470"/>
        <item sd="0" x="3672"/>
        <item sd="0" x="3673"/>
        <item sd="0" x="4045"/>
        <item sd="0" x="3755"/>
        <item sd="0" x="2580"/>
        <item sd="0" x="3598"/>
        <item sd="0" x="3409"/>
        <item sd="0" x="786"/>
        <item sd="0" x="3719"/>
        <item sd="0" x="3624"/>
        <item sd="0" x="2030"/>
        <item sd="0" x="3853"/>
        <item sd="0" x="3600"/>
        <item sd="0" x="3872"/>
        <item sd="0" x="1570"/>
        <item sd="0" x="938"/>
        <item sd="0" x="1889"/>
        <item sd="0" x="3918"/>
        <item sd="0" x="1225"/>
        <item sd="0" x="927"/>
        <item sd="0" x="1522"/>
        <item sd="0" x="820"/>
        <item sd="0" x="3639"/>
        <item sd="0" x="840"/>
        <item sd="0" x="3396"/>
        <item sd="0" x="1884"/>
        <item sd="0" x="3569"/>
        <item sd="0" x="1927"/>
        <item sd="0" x="4018"/>
        <item sd="0" x="3058"/>
        <item sd="0" x="1494"/>
        <item sd="0" x="444"/>
        <item sd="0" x="1418"/>
        <item sd="0" x="706"/>
        <item sd="0" x="2164"/>
        <item sd="0" x="1524"/>
        <item sd="0" x="750"/>
        <item sd="0" x="845"/>
        <item sd="0" x="1538"/>
        <item sd="0" x="2493"/>
        <item sd="0" x="946"/>
        <item sd="0" x="3018"/>
        <item sd="0" x="833"/>
        <item sd="0" x="1410"/>
        <item sd="0" x="3859"/>
        <item sd="0" x="3967"/>
        <item sd="0" x="3993"/>
        <item sd="0" x="4074"/>
        <item sd="0" x="1289"/>
        <item sd="0" x="113"/>
        <item sd="0" x="3537"/>
        <item sd="0" x="1575"/>
        <item sd="0" x="350"/>
        <item sd="0" x="2465"/>
        <item sd="0" x="3143"/>
        <item sd="0" x="905"/>
        <item sd="0" x="702"/>
        <item sd="0" x="1673"/>
        <item sd="0" x="3399"/>
        <item sd="0" x="2678"/>
        <item sd="0" x="2069"/>
        <item sd="0" x="3855"/>
        <item sd="0" x="3180"/>
        <item sd="0" x="1035"/>
        <item sd="0" x="3310"/>
        <item sd="0" x="3724"/>
        <item sd="0" x="751"/>
        <item sd="0" x="412"/>
        <item sd="0" x="3949"/>
        <item sd="0" x="3615"/>
        <item sd="0" x="964"/>
        <item sd="0" x="1303"/>
        <item sd="0" x="300"/>
        <item sd="0" x="3277"/>
        <item sd="0" x="1875"/>
        <item sd="0" x="1237"/>
        <item sd="0" x="3844"/>
        <item sd="0" x="722"/>
        <item sd="0" x="1274"/>
        <item sd="0" x="2856"/>
        <item sd="0" x="3209"/>
        <item sd="0" x="3577"/>
        <item sd="0" x="3937"/>
        <item sd="0" x="280"/>
        <item sd="0" x="3515"/>
        <item sd="0" x="2463"/>
        <item sd="0" x="1428"/>
        <item sd="0" x="949"/>
        <item sd="0" x="10"/>
        <item sd="0" x="830"/>
        <item sd="0" x="2491"/>
        <item sd="0" x="2972"/>
        <item sd="0" x="1947"/>
        <item sd="0" x="1231"/>
        <item sd="0" x="2155"/>
        <item sd="0" x="743"/>
        <item sd="0" x="3312"/>
        <item sd="0" x="3910"/>
        <item sd="0" x="3406"/>
        <item sd="0" x="3173"/>
        <item sd="0" x="1656"/>
        <item sd="0" x="592"/>
        <item sd="0" x="1934"/>
        <item sd="0" x="3758"/>
        <item sd="0" x="1224"/>
        <item sd="0" x="1367"/>
        <item sd="0" x="3053"/>
        <item sd="0" x="2019"/>
        <item sd="0" x="2415"/>
        <item sd="0" x="2399"/>
        <item sd="0" x="511"/>
        <item sd="0" x="2615"/>
        <item sd="0" x="1482"/>
        <item sd="0" x="1050"/>
        <item sd="0" x="2658"/>
        <item sd="0" x="41"/>
        <item sd="0" x="747"/>
        <item sd="0" x="2194"/>
        <item sd="0" x="1407"/>
        <item sd="0" x="1717"/>
        <item sd="0" x="3726"/>
        <item sd="0" x="2947"/>
        <item sd="0" x="3070"/>
        <item sd="0" x="1181"/>
        <item sd="0" x="2742"/>
        <item sd="0" x="1855"/>
        <item sd="0" x="879"/>
        <item sd="0" x="3106"/>
        <item sd="0" x="282"/>
        <item sd="0" x="2440"/>
        <item sd="0" x="2759"/>
        <item sd="0" x="3242"/>
        <item sd="0" x="3138"/>
        <item sd="0" x="2514"/>
        <item sd="0" x="1621"/>
        <item sd="0" x="272"/>
        <item sd="0" x="3699"/>
        <item sd="0" x="1861"/>
        <item sd="0" x="1822"/>
        <item sd="0" x="413"/>
        <item sd="0" x="1858"/>
        <item sd="0" x="908"/>
        <item sd="0" x="2271"/>
        <item sd="0" x="1772"/>
        <item sd="0" x="2723"/>
        <item sd="0" x="2932"/>
        <item sd="0" x="1045"/>
        <item sd="0" x="2288"/>
        <item sd="0" x="3532"/>
        <item sd="0" x="1375"/>
        <item sd="0" x="164"/>
        <item sd="0" x="378"/>
        <item sd="0" x="1931"/>
        <item sd="0" x="2873"/>
        <item sd="0" x="3432"/>
        <item sd="0" x="712"/>
        <item sd="0" x="1062"/>
        <item sd="0" x="3932"/>
        <item sd="0" x="2866"/>
        <item sd="0" x="3248"/>
        <item sd="0" x="2495"/>
        <item sd="0" x="3337"/>
        <item sd="0" x="803"/>
        <item sd="0" x="2496"/>
        <item sd="0" x="2598"/>
        <item sd="0" x="2051"/>
        <item sd="0" x="3268"/>
        <item sd="0" x="3290"/>
        <item sd="0" x="698"/>
        <item sd="0" x="1158"/>
        <item sd="0" x="256"/>
        <item sd="0" x="2320"/>
        <item sd="0" x="1413"/>
        <item sd="0" x="1431"/>
        <item sd="0" x="3722"/>
        <item sd="0" x="330"/>
        <item sd="0" x="3506"/>
        <item sd="0" x="2087"/>
        <item sd="0" x="3633"/>
        <item sd="0" x="1495"/>
        <item sd="0" x="1079"/>
        <item sd="0" x="596"/>
        <item sd="0" x="2705"/>
        <item sd="0" x="1429"/>
        <item sd="0" x="2124"/>
        <item sd="0" x="3111"/>
        <item sd="0" x="1929"/>
        <item sd="0" x="3060"/>
        <item sd="0" x="2754"/>
        <item sd="0" x="117"/>
        <item sd="0" x="4049"/>
        <item sd="0" x="2315"/>
        <item sd="0" x="3436"/>
        <item sd="0" x="3880"/>
        <item sd="0" x="3548"/>
        <item sd="0" x="598"/>
        <item sd="0" x="11"/>
        <item sd="0" x="3354"/>
        <item sd="0" x="764"/>
        <item sd="0" x="471"/>
        <item sd="0" x="558"/>
        <item sd="0" x="2743"/>
        <item sd="0" x="725"/>
        <item sd="0" x="2032"/>
        <item sd="0" x="3002"/>
        <item sd="0" x="3013"/>
        <item sd="0" x="1866"/>
        <item sd="0" x="2951"/>
        <item sd="0" x="3873"/>
        <item sd="0" x="2293"/>
        <item sd="0" x="2807"/>
        <item sd="0" x="1972"/>
        <item sd="0" x="3139"/>
        <item sd="0" x="2149"/>
        <item sd="0" x="2266"/>
        <item sd="0" x="3348"/>
        <item sd="0" x="205"/>
        <item sd="0" x="2825"/>
        <item sd="0" x="931"/>
        <item sd="0" x="1007"/>
        <item sd="0" x="1002"/>
        <item sd="0" x="2043"/>
        <item sd="0" x="1076"/>
        <item sd="0" x="2614"/>
        <item sd="0" x="609"/>
        <item sd="0" x="1712"/>
        <item sd="0" x="799"/>
        <item sd="0" x="3782"/>
        <item sd="0" x="608"/>
        <item sd="0" x="1851"/>
        <item sd="0" x="1590"/>
        <item sd="0" x="3453"/>
        <item sd="0" x="3185"/>
        <item sd="0" x="2419"/>
        <item sd="0" x="3472"/>
        <item sd="0" x="2449"/>
        <item sd="0" x="494"/>
        <item sd="0" x="1511"/>
        <item sd="0" x="3251"/>
        <item sd="0" x="3991"/>
        <item sd="0" x="713"/>
        <item sd="0" x="3790"/>
        <item sd="0" x="1098"/>
        <item sd="0" x="3075"/>
        <item sd="0" x="3367"/>
        <item sd="0" x="2894"/>
        <item sd="0" x="956"/>
        <item sd="0" x="1578"/>
        <item sd="0" x="311"/>
        <item sd="0" x="2289"/>
        <item sd="0" x="580"/>
        <item sd="0" x="776"/>
        <item sd="0" x="1605"/>
        <item sd="0" x="298"/>
        <item sd="0" x="2946"/>
        <item sd="0" x="2864"/>
        <item sd="0" x="1966"/>
        <item sd="0" x="3308"/>
        <item sd="0" x="2703"/>
        <item sd="0" x="62"/>
        <item sd="0" x="3776"/>
        <item sd="0" x="2559"/>
        <item sd="0" x="584"/>
        <item sd="0" x="2063"/>
        <item sd="0" x="1187"/>
        <item sd="0" x="447"/>
        <item sd="0" x="3397"/>
        <item sd="0" x="4036"/>
        <item sd="0" x="96"/>
        <item sd="0" x="653"/>
        <item sd="0" x="453"/>
        <item sd="0" x="4099"/>
        <item sd="0" x="2433"/>
        <item sd="0" x="3985"/>
        <item sd="0" x="1797"/>
        <item sd="0" x="2335"/>
        <item sd="0" x="2622"/>
        <item sd="0" x="3892"/>
        <item sd="0" x="2809"/>
        <item sd="0" x="562"/>
        <item sd="0" x="2341"/>
        <item sd="0" x="2444"/>
        <item sd="0" x="3176"/>
        <item sd="0" x="720"/>
        <item sd="0" x="2940"/>
        <item sd="0" x="1569"/>
        <item sd="0" x="669"/>
        <item sd="0" x="2431"/>
        <item sd="0" x="1899"/>
        <item sd="0" x="2717"/>
        <item sd="0" x="3234"/>
        <item sd="0" x="1336"/>
        <item sd="0" x="889"/>
        <item sd="0" x="1358"/>
        <item sd="0" x="3557"/>
        <item sd="0" x="3924"/>
        <item sd="0" x="2422"/>
        <item sd="0" x="858"/>
        <item sd="0" x="3428"/>
        <item sd="0" x="2061"/>
        <item sd="0" x="2724"/>
        <item sd="0" x="3288"/>
        <item sd="0" x="3773"/>
        <item sd="0" x="1384"/>
        <item sd="0" x="3642"/>
        <item sd="0" x="3748"/>
        <item sd="0" x="616"/>
        <item sd="0" x="1207"/>
        <item sd="0" x="3483"/>
        <item sd="0" x="1625"/>
        <item sd="0" x="1878"/>
        <item sd="0" x="3619"/>
        <item sd="0" x="3528"/>
        <item sd="0" x="878"/>
        <item sd="0" x="5"/>
        <item sd="0" x="1163"/>
        <item sd="0" x="3055"/>
        <item sd="0" x="2181"/>
        <item sd="0" x="621"/>
        <item sd="0" x="660"/>
        <item sd="0" x="2969"/>
        <item sd="0" x="3155"/>
        <item sd="0" x="3928"/>
        <item sd="0" x="3141"/>
        <item sd="0" x="810"/>
        <item sd="0" x="2599"/>
        <item sd="0" x="1614"/>
        <item sd="0" x="981"/>
        <item sd="0" x="3454"/>
        <item sd="0" x="1566"/>
        <item sd="0" x="3944"/>
        <item sd="0" x="2828"/>
        <item sd="0" x="912"/>
        <item sd="0" x="3958"/>
        <item sd="0" x="2646"/>
        <item sd="0" x="818"/>
        <item sd="0" x="235"/>
        <item sd="0" x="3885"/>
        <item sd="0" x="1122"/>
        <item sd="0" x="3340"/>
        <item sd="0" x="3620"/>
        <item sd="0" x="520"/>
        <item sd="0" x="967"/>
        <item sd="0" x="2588"/>
        <item sd="0" x="2811"/>
        <item sd="0" x="3435"/>
        <item sd="0" x="2532"/>
        <item sd="0" x="1761"/>
        <item sd="0" x="784"/>
        <item sd="0" x="1337"/>
        <item sd="0" x="1188"/>
        <item sd="0" x="1251"/>
        <item sd="0" x="2874"/>
        <item sd="0" x="576"/>
        <item sd="0" x="650"/>
        <item sd="0" x="731"/>
        <item sd="0" x="211"/>
        <item sd="0" x="3799"/>
        <item sd="0" x="3285"/>
        <item sd="0" x="3791"/>
        <item sd="0" x="553"/>
        <item sd="0" x="1246"/>
        <item sd="0" x="3737"/>
        <item sd="0" x="2263"/>
        <item sd="0" x="2933"/>
        <item sd="0" x="2082"/>
        <item sd="0" x="3666"/>
        <item sd="0" x="517"/>
        <item sd="0" x="1236"/>
        <item sd="0" x="3953"/>
        <item sd="0" x="14"/>
        <item sd="0" x="1676"/>
        <item sd="0" x="2667"/>
        <item sd="0" x="360"/>
        <item sd="0" x="2823"/>
        <item sd="0" x="475"/>
        <item sd="0" x="1063"/>
        <item sd="0" x="538"/>
        <item sd="0" x="1165"/>
        <item sd="0" x="3099"/>
        <item sd="0" x="108"/>
        <item sd="0" x="1452"/>
        <item sd="0" x="627"/>
        <item sd="0" x="870"/>
        <item sd="0" x="2432"/>
        <item sd="0" x="159"/>
        <item sd="0" x="1859"/>
        <item sd="0" x="186"/>
        <item sd="0" x="1920"/>
        <item sd="0" x="685"/>
        <item sd="0" x="1323"/>
        <item sd="0" x="417"/>
        <item sd="0" x="1046"/>
        <item sd="0" x="1321"/>
        <item sd="0" x="437"/>
        <item sd="0" x="637"/>
        <item sd="0" x="2832"/>
        <item sd="0" x="1020"/>
        <item sd="0" x="3659"/>
        <item sd="0" x="1580"/>
        <item sd="0" x="3597"/>
        <item sd="0" x="3196"/>
        <item sd="0" x="3331"/>
        <item sd="0" x="2649"/>
        <item sd="0" x="4050"/>
        <item sd="0" x="3481"/>
        <item sd="0" x="2197"/>
        <item sd="0" x="3951"/>
        <item sd="0" x="179"/>
        <item sd="0" x="3316"/>
        <item sd="0" x="585"/>
        <item sd="0" x="1970"/>
        <item sd="0" x="2499"/>
        <item sd="0" x="3651"/>
        <item sd="0" x="3034"/>
        <item sd="0" x="3465"/>
        <item sd="0" x="3439"/>
        <item sd="0" x="332"/>
        <item sd="0" x="3333"/>
        <item sd="0" x="2397"/>
        <item sd="0" x="1954"/>
        <item sd="0" x="1271"/>
        <item sd="0" x="2232"/>
        <item sd="0" x="648"/>
        <item sd="0" x="2477"/>
        <item sd="0" x="1283"/>
        <item sd="0" x="124"/>
        <item sd="0" x="1641"/>
        <item sd="0" x="3001"/>
        <item sd="0" x="1528"/>
        <item sd="0" x="1627"/>
        <item sd="0" x="3712"/>
        <item sd="0" x="1940"/>
        <item sd="0" x="1477"/>
        <item sd="0" x="3658"/>
        <item sd="0" x="1871"/>
        <item sd="0" x="2346"/>
        <item sd="0" x="3159"/>
        <item sd="0" x="1016"/>
        <item sd="0" x="2308"/>
        <item sd="0" x="4096"/>
        <item sd="0" x="2774"/>
        <item sd="0" x="812"/>
        <item sd="0" x="918"/>
        <item sd="0" x="3500"/>
        <item sd="0" x="373"/>
        <item sd="0" x="2876"/>
        <item sd="0" x="603"/>
        <item sd="0" x="3630"/>
        <item sd="0" x="374"/>
        <item sd="0" x="540"/>
        <item sd="0" x="4069"/>
        <item sd="0" x="2761"/>
        <item sd="0" x="1301"/>
        <item sd="0" x="3117"/>
        <item sd="0" x="1658"/>
        <item sd="0" x="3965"/>
        <item sd="0" x="2711"/>
        <item sd="0" x="1355"/>
        <item sd="0" x="657"/>
        <item sd="0" x="3945"/>
        <item sd="0" x="1815"/>
        <item sd="0" x="2635"/>
        <item sd="0" x="1928"/>
        <item sd="0" x="2626"/>
        <item sd="0" x="3210"/>
        <item sd="0" x="3509"/>
        <item sd="0" x="2467"/>
        <item sd="0" x="2913"/>
        <item sd="0" x="668"/>
        <item sd="0" x="646"/>
        <item sd="0" x="1852"/>
        <item sd="0" x="490"/>
        <item sd="0" x="240"/>
        <item sd="0" x="897"/>
        <item sd="0" x="2371"/>
        <item sd="0" x="994"/>
        <item sd="0" x="207"/>
        <item sd="0" x="3052"/>
        <item sd="0" x="3713"/>
        <item sd="0" x="2044"/>
        <item sd="0" x="3585"/>
        <item sd="0" x="569"/>
        <item sd="0" x="1693"/>
        <item sd="0" x="13"/>
        <item sd="0" x="352"/>
        <item sd="0" x="1104"/>
        <item sd="0" x="3498"/>
        <item sd="0" x="3803"/>
        <item sd="0" x="61"/>
        <item sd="0" x="3456"/>
        <item sd="0" x="140"/>
        <item sd="0" x="1913"/>
        <item sd="0" x="1500"/>
        <item sd="0" x="181"/>
        <item sd="0" x="2249"/>
        <item sd="0" x="1956"/>
        <item sd="0" x="2275"/>
        <item sd="0" x="1636"/>
        <item sd="0" x="3551"/>
        <item sd="0" x="3601"/>
        <item sd="0" x="1306"/>
        <item sd="0" x="1993"/>
        <item sd="0" x="2243"/>
        <item sd="0" x="1349"/>
        <item sd="0" x="2345"/>
        <item sd="0" x="142"/>
        <item sd="0" x="978"/>
        <item sd="0" x="1541"/>
        <item sd="0" x="1818"/>
        <item sd="0" x="785"/>
        <item sd="0" x="3071"/>
        <item sd="0" x="489"/>
        <item sd="0" x="1672"/>
        <item sd="0" x="1978"/>
        <item sd="0" x="2007"/>
        <item sd="0" x="2631"/>
        <item sd="0" x="963"/>
        <item sd="0" x="479"/>
        <item sd="0" x="1999"/>
        <item sd="0" x="126"/>
        <item sd="0" x="2689"/>
        <item sd="0" x="2643"/>
        <item sd="0" x="2549"/>
        <item sd="0" x="2654"/>
        <item sd="0" x="1683"/>
        <item sd="0" x="1144"/>
        <item sd="0" x="2663"/>
        <item sd="0" x="1912"/>
        <item sd="0" x="1654"/>
        <item sd="0" x="3193"/>
        <item sd="0" x="1726"/>
        <item sd="0" x="144"/>
        <item sd="0" x="1174"/>
        <item sd="0" x="2898"/>
        <item sd="0" x="1657"/>
        <item sd="0" x="42"/>
        <item sd="0" x="369"/>
        <item sd="0" x="1259"/>
        <item sd="0" x="1707"/>
        <item sd="0" x="3549"/>
        <item sd="0" x="2056"/>
        <item sd="0" x="1167"/>
        <item sd="0" x="2840"/>
        <item sd="0" x="1192"/>
        <item sd="0" x="3524"/>
        <item sd="0" x="746"/>
        <item sd="0" x="241"/>
        <item sd="0" x="3267"/>
        <item sd="0" x="1582"/>
        <item sd="0" x="1041"/>
        <item sd="0" x="3420"/>
        <item sd="0" x="1891"/>
        <item sd="0" x="1314"/>
        <item sd="0" x="1071"/>
        <item sd="0" x="1421"/>
        <item sd="0" x="3908"/>
        <item sd="0" x="3135"/>
        <item sd="0" x="957"/>
        <item sd="0" x="3223"/>
        <item sd="0" x="2306"/>
        <item sd="0" x="1593"/>
        <item sd="0" x="79"/>
        <item sd="0" x="4068"/>
        <item sd="0" x="1916"/>
        <item sd="0" x="601"/>
        <item sd="0" x="1276"/>
        <item sd="0" x="243"/>
        <item sd="0" x="1068"/>
        <item sd="0" x="579"/>
        <item sd="0" x="2396"/>
        <item sd="0" x="519"/>
        <item sd="0" x="2501"/>
        <item sd="0" x="1469"/>
        <item sd="0" x="1310"/>
        <item sd="0" x="736"/>
        <item sd="0" x="293"/>
        <item sd="0" x="3576"/>
        <item sd="0" x="3455"/>
        <item sd="0" x="1425"/>
        <item sd="0" x="1230"/>
        <item sd="0" x="2574"/>
        <item sd="0" x="2179"/>
        <item sd="0" x="1903"/>
        <item sd="0" x="2057"/>
        <item sd="0" x="708"/>
        <item sd="0" x="2722"/>
        <item sd="0" x="386"/>
        <item sd="0" x="1865"/>
        <item sd="0" x="3471"/>
        <item sd="0" x="1132"/>
        <item sd="0" x="371"/>
        <item sd="0" x="2305"/>
        <item sd="0" x="2760"/>
        <item sd="0" x="3494"/>
        <item sd="0" x="2185"/>
        <item sd="0" x="654"/>
        <item sd="0" x="1996"/>
        <item sd="0" x="1043"/>
        <item sd="0" x="3754"/>
        <item sd="0" x="2174"/>
        <item sd="0" x="629"/>
        <item sd="0" x="2563"/>
        <item sd="0" x="1202"/>
        <item sd="0" x="3955"/>
        <item sd="0" x="334"/>
        <item sd="0" x="1507"/>
        <item sd="0" x="1315"/>
        <item sd="0" x="2037"/>
        <item sd="0" x="321"/>
        <item sd="0" x="2582"/>
        <item sd="0" x="1203"/>
        <item sd="0" x="2537"/>
        <item sd="0" x="3026"/>
        <item sd="0" x="3839"/>
        <item sd="0" x="99"/>
        <item sd="0" x="3518"/>
        <item sd="0" x="3169"/>
        <item sd="0" x="3652"/>
        <item sd="0" x="557"/>
        <item sd="0" x="362"/>
        <item sd="0" x="638"/>
        <item sd="0" x="484"/>
        <item sd="0" x="3789"/>
        <item sd="0" x="2110"/>
        <item sd="0" x="539"/>
        <item sd="0" x="877"/>
        <item sd="0" x="231"/>
        <item sd="0" x="216"/>
        <item sd="0" x="2016"/>
        <item sd="0" x="2129"/>
        <item sd="0" x="420"/>
        <item sd="0" x="279"/>
        <item sd="0" x="1216"/>
        <item sd="0" x="836"/>
        <item sd="0" x="2696"/>
        <item sd="0" x="2474"/>
        <item sd="0" x="550"/>
        <item sd="0" x="794"/>
        <item sd="0" x="3890"/>
        <item sd="0" x="727"/>
        <item sd="0" x="1109"/>
        <item sd="0" x="4091"/>
        <item sd="0" x="333"/>
        <item sd="0" x="2470"/>
        <item sd="0" x="3826"/>
        <item sd="0" x="2292"/>
        <item sd="0" x="3552"/>
        <item sd="0" x="577"/>
        <item sd="0" x="3613"/>
        <item sd="0" x="4034"/>
        <item sd="0" x="265"/>
        <item sd="0" x="1333"/>
        <item sd="0" x="3294"/>
        <item sd="0" x="2458"/>
        <item sd="0" x="2885"/>
        <item sd="0" x="3602"/>
        <item sd="0" x="2928"/>
        <item sd="0" x="1808"/>
        <item sd="0" x="3893"/>
        <item sd="0" x="1141"/>
        <item sd="0" x="2000"/>
        <item sd="0" x="2492"/>
        <item sd="0" x="3292"/>
        <item sd="0" x="477"/>
        <item sd="0" x="3205"/>
        <item sd="0" x="2256"/>
        <item sd="0" x="2551"/>
        <item sd="0" x="1840"/>
        <item sd="0" x="774"/>
        <item sd="0" x="2300"/>
        <item sd="0" x="869"/>
        <item sd="0" x="3505"/>
        <item sd="0" x="2819"/>
        <item sd="0" x="1339"/>
        <item sd="0" x="3533"/>
        <item sd="0" x="3897"/>
        <item sd="0" x="2355"/>
        <item sd="0" x="2671"/>
        <item sd="0" x="2679"/>
        <item sd="0" x="3325"/>
        <item sd="0" x="2466"/>
        <item sd="0" x="1332"/>
        <item sd="0" x="3555"/>
        <item sd="0" x="704"/>
        <item sd="0" x="2625"/>
        <item sd="0" x="1944"/>
        <item sd="0" x="278"/>
        <item sd="0" x="1296"/>
        <item sd="0" x="3539"/>
        <item sd="0" x="3535"/>
        <item sd="0" x="52"/>
        <item sd="0" x="3246"/>
        <item sd="0" x="3919"/>
        <item sd="0" x="1359"/>
        <item sd="0" x="233"/>
        <item sd="0" x="935"/>
        <item sd="0" x="2436"/>
        <item sd="0" x="498"/>
        <item sd="0" x="2775"/>
        <item sd="0" x="1633"/>
        <item sd="0" x="2201"/>
        <item sd="0" x="2855"/>
        <item sd="0" x="1172"/>
        <item sd="0" x="1746"/>
        <item sd="0" x="3988"/>
        <item sd="0" x="1935"/>
        <item sd="0" x="3424"/>
        <item sd="0" x="2620"/>
        <item sd="0" x="1464"/>
        <item sd="0" x="2571"/>
        <item sd="0" x="3939"/>
        <item sd="0" x="2435"/>
        <item sd="0" x="872"/>
        <item sd="0" x="2026"/>
        <item sd="0" x="1134"/>
        <item sd="0" x="3938"/>
        <item sd="0" x="3819"/>
        <item sd="0" x="2558"/>
        <item sd="0" x="2161"/>
        <item sd="0" x="2879"/>
        <item sd="0" x="3255"/>
        <item sd="0" x="3097"/>
        <item sd="0" x="2900"/>
        <item sd="0" x="2883"/>
        <item sd="0" x="1309"/>
        <item sd="0" x="3003"/>
        <item sd="0" x="3293"/>
        <item sd="0" x="825"/>
        <item sd="0" x="3490"/>
        <item sd="0" x="857"/>
        <item sd="0" x="1307"/>
        <item sd="0" x="3317"/>
        <item sd="0" x="965"/>
        <item sd="0" x="2990"/>
        <item sd="0" x="3392"/>
        <item sd="0" x="3165"/>
        <item sd="0" x="2156"/>
        <item sd="0" x="3305"/>
        <item sd="0" x="295"/>
        <item sd="0" x="4032"/>
        <item sd="0" x="2109"/>
        <item sd="0" x="2747"/>
        <item sd="0" x="2217"/>
        <item sd="0" x="2448"/>
        <item sd="0" x="199"/>
        <item sd="0" x="2394"/>
        <item sd="0" x="2600"/>
        <item sd="0" x="2655"/>
        <item sd="0" x="460"/>
        <item sd="0" x="2911"/>
        <item sd="0" x="1032"/>
        <item sd="0" x="1768"/>
        <item sd="0" x="2158"/>
        <item sd="0" x="1994"/>
        <item sd="0" x="930"/>
        <item sd="0" x="166"/>
        <item sd="0" x="2735"/>
        <item sd="0" x="1571"/>
        <item sd="0" x="1854"/>
        <item sd="0" x="3889"/>
        <item sd="0" x="1727"/>
        <item sd="0" x="2792"/>
        <item sd="0" x="470"/>
        <item sd="0" x="2481"/>
        <item sd="0" x="3936"/>
        <item sd="0" x="301"/>
        <item sd="0" x="2677"/>
        <item sd="0" x="1776"/>
        <item sd="0" x="4103"/>
        <item sd="0" x="3081"/>
        <item sd="0" x="3657"/>
        <item sd="0" x="1432"/>
        <item sd="0" x="1054"/>
        <item sd="0" x="2720"/>
        <item sd="0" x="974"/>
        <item sd="0" x="705"/>
        <item sd="0" x="2222"/>
        <item sd="0" x="1600"/>
        <item sd="0" x="2073"/>
        <item sd="0" x="2257"/>
        <item sd="0" x="451"/>
        <item sd="0" x="147"/>
        <item sd="0" x="738"/>
        <item sd="0" x="1796"/>
        <item sd="0" x="69"/>
        <item sd="0" x="3066"/>
        <item sd="0" x="225"/>
        <item sd="0" x="977"/>
        <item sd="0" x="537"/>
        <item sd="0" x="1736"/>
        <item sd="0" x="1195"/>
        <item sd="0" x="187"/>
        <item sd="0" x="1635"/>
        <item sd="0" x="1013"/>
        <item sd="0" x="2281"/>
        <item sd="0" x="1440"/>
        <item sd="0" x="1376"/>
        <item sd="0" x="1754"/>
        <item sd="0" x="821"/>
        <item sd="0" x="109"/>
        <item sd="0" x="1615"/>
        <item sd="0" x="2368"/>
        <item sd="0" x="1415"/>
        <item sd="0" x="2173"/>
        <item sd="0" x="3710"/>
        <item sd="0" x="3871"/>
        <item sd="0" x="1791"/>
        <item sd="0" x="3383"/>
        <item sd="0" x="1471"/>
        <item sd="0" x="2410"/>
        <item sd="0" x="1060"/>
        <item sd="0" x="2818"/>
        <item sd="0" x="2706"/>
        <item sd="0" x="324"/>
        <item sd="0" x="2786"/>
        <item sd="0" x="234"/>
        <item sd="0" x="3306"/>
        <item sd="0" x="1426"/>
        <item sd="0" x="1151"/>
        <item sd="0" x="2613"/>
        <item sd="0" x="3540"/>
        <item sd="0" x="1938"/>
        <item sd="0" x="2721"/>
        <item sd="0" x="1243"/>
        <item sd="0" x="1325"/>
        <item sd="0" x="303"/>
        <item sd="0" x="49"/>
        <item sd="0" x="2962"/>
        <item sd="0" x="1700"/>
        <item sd="0" x="3452"/>
        <item sd="0" x="2556"/>
        <item sd="0" x="3999"/>
        <item sd="0" x="3128"/>
        <item sd="0" x="1809"/>
        <item sd="0" x="2287"/>
        <item sd="0" x="1226"/>
        <item sd="0" x="3232"/>
        <item sd="0" x="1213"/>
        <item sd="0" x="2285"/>
        <item sd="0" x="3700"/>
        <item sd="0" x="2849"/>
        <item sd="0" x="1501"/>
        <item sd="0" x="2093"/>
        <item sd="0" x="2961"/>
        <item sd="0" x="3751"/>
        <item sd="0" x="535"/>
        <item sd="0" x="2647"/>
        <item sd="0" x="2398"/>
        <item sd="0" x="1775"/>
        <item sd="0" x="1556"/>
        <item sd="0" x="3802"/>
        <item sd="0" x="3913"/>
        <item sd="0" x="782"/>
        <item sd="0" x="3104"/>
        <item sd="0" x="3940"/>
        <item sd="0" x="1856"/>
        <item sd="0" x="3501"/>
        <item sd="0" x="3879"/>
        <item sd="0" x="2697"/>
        <item sd="0" x="3419"/>
        <item sd="0" x="3491"/>
        <item sd="0" x="1403"/>
        <item sd="0" x="347"/>
        <item sd="0" x="1879"/>
        <item sd="0" x="3882"/>
        <item sd="0" x="3269"/>
        <item sd="0" x="672"/>
        <item sd="0" x="2428"/>
        <item sd="0" x="3510"/>
        <item sd="0" x="3866"/>
        <item sd="0" x="2053"/>
        <item sd="0" x="200"/>
        <item sd="0" x="128"/>
        <item sd="0" x="3864"/>
        <item sd="0" x="2642"/>
        <item sd="0" x="2617"/>
        <item sd="0" x="440"/>
        <item sd="0" x="106"/>
        <item sd="0" x="1583"/>
        <item sd="0" x="985"/>
        <item sd="0" x="1689"/>
        <item sd="0" x="1958"/>
        <item sd="0" x="2277"/>
        <item sd="0" x="682"/>
        <item sd="0" x="1704"/>
        <item sd="0" x="3792"/>
        <item sd="0" x="2594"/>
        <item sd="0" x="2965"/>
        <item sd="0" x="439"/>
        <item sd="0" x="2296"/>
        <item sd="0" x="2555"/>
        <item sd="0" x="4062"/>
        <item sd="0" x="875"/>
        <item sd="0" x="3430"/>
        <item sd="0" x="2858"/>
        <item sd="0" x="55"/>
        <item sd="0" x="3529"/>
        <item sd="0" x="3426"/>
        <item sd="0" x="3008"/>
        <item sd="0" x="327"/>
        <item sd="0" x="1863"/>
        <item sd="0" x="3047"/>
        <item sd="0" x="2653"/>
        <item sd="0" x="619"/>
        <item sd="0" x="542"/>
        <item sd="0" x="1394"/>
        <item sd="0" x="2002"/>
        <item sd="0" x="3990"/>
        <item sd="0" x="4021"/>
        <item sd="0" x="3770"/>
        <item sd="0" x="1459"/>
        <item sd="0" x="3309"/>
        <item sd="0" x="2992"/>
        <item sd="0" x="1950"/>
        <item sd="0" x="849"/>
        <item sd="0" x="2829"/>
        <item sd="0" x="2957"/>
        <item sd="0" x="1945"/>
        <item sd="0" x="2023"/>
        <item sd="0" x="3031"/>
        <item sd="0" x="2351"/>
        <item sd="0" x="2157"/>
        <item sd="0" x="2539"/>
        <item sd="0" x="1269"/>
        <item sd="0" x="987"/>
        <item sd="0" x="3487"/>
        <item sd="0" x="3438"/>
        <item sd="0" x="2773"/>
        <item sd="0" x="2872"/>
        <item sd="0" x="680"/>
        <item sd="0" x="491"/>
        <item sd="0" x="834"/>
        <item sd="0" x="201"/>
        <item sd="0" x="218"/>
        <item sd="0" x="1677"/>
        <item sd="0" x="3488"/>
        <item sd="0" x="2543"/>
        <item sd="0" x="3095"/>
        <item sd="0" x="3683"/>
        <item sd="0" x="339"/>
        <item sd="0" x="1679"/>
        <item sd="0" x="867"/>
        <item sd="0" x="1514"/>
        <item sd="0" x="3834"/>
        <item sd="0" x="2375"/>
        <item sd="0" x="1634"/>
        <item sd="0" x="3995"/>
        <item sd="0" x="66"/>
        <item sd="0" x="1272"/>
        <item sd="0" x="4033"/>
        <item sd="0" x="1650"/>
        <item sd="0" x="618"/>
        <item sd="0" x="1086"/>
        <item sd="0" x="2328"/>
        <item sd="0" x="2135"/>
        <item sd="0" x="2219"/>
        <item sd="0" x="674"/>
        <item sd="0" x="1393"/>
        <item sd="0" x="1906"/>
        <item sd="0" x="2301"/>
        <item sd="0" x="4071"/>
        <item sd="0" x="1084"/>
        <item sd="0" x="1750"/>
        <item sd="0" x="161"/>
        <item sd="0" x="4"/>
        <item sd="0" x="122"/>
        <item sd="0" x="3241"/>
        <item sd="0" x="2578"/>
        <item sd="0" x="695"/>
        <item sd="0" x="2853"/>
        <item sd="0" x="3091"/>
        <item sd="0" x="2909"/>
        <item sd="0" x="1268"/>
        <item sd="0" x="294"/>
        <item sd="0" x="3692"/>
        <item sd="0" x="2534"/>
        <item sd="0" x="3110"/>
        <item sd="0" x="1512"/>
        <item sd="0" x="2353"/>
        <item sd="0" x="2515"/>
        <item sd="0" x="1699"/>
        <item sd="0" x="1420"/>
        <item sd="0" x="3320"/>
        <item sd="0" x="213"/>
        <item sd="0" x="4030"/>
        <item sd="0" x="610"/>
        <item sd="0" x="2541"/>
        <item sd="0" x="902"/>
        <item sd="0" x="83"/>
        <item sd="0" x="1661"/>
        <item sd="0" x="406"/>
        <item sd="0" x="1171"/>
        <item sd="0" x="2633"/>
        <item sd="0" x="1742"/>
        <item sd="0" x="2340"/>
        <item sd="0" x="2875"/>
        <item sd="0" x="75"/>
        <item sd="0" x="1611"/>
        <item sd="0" x="2105"/>
        <item sd="0" x="4016"/>
        <item sd="0" x="461"/>
        <item sd="0" x="3833"/>
        <item sd="0" x="1433"/>
        <item sd="0" x="1112"/>
        <item sd="0" x="3797"/>
        <item sd="0" x="1385"/>
        <item sd="0" x="3375"/>
        <item sd="0" x="859"/>
        <item sd="0" x="754"/>
        <item sd="0" x="3596"/>
        <item sd="0" x="3704"/>
        <item sd="0" x="2506"/>
        <item sd="0" x="12"/>
        <item sd="0" x="2926"/>
        <item sd="0" x="770"/>
        <item sd="0" x="3459"/>
        <item sd="0" x="1008"/>
        <item sd="0" x="1925"/>
        <item sd="0" x="3629"/>
        <item sd="0" x="986"/>
        <item sd="0" x="2887"/>
        <item sd="0" x="130"/>
        <item sd="0" x="2988"/>
        <item sd="0" x="2709"/>
        <item sd="0" x="667"/>
        <item sd="0" x="486"/>
        <item sd="0" x="29"/>
        <item sd="0" x="3030"/>
        <item sd="0" x="3870"/>
        <item sd="0" x="4105"/>
        <item sd="0" x="2702"/>
        <item sd="0" x="3125"/>
        <item sd="0" x="3575"/>
        <item sd="0" x="2581"/>
        <item sd="0" x="647"/>
        <item sd="0" x="1671"/>
        <item sd="0" x="3714"/>
        <item sd="0" x="3077"/>
        <item sd="0" x="1085"/>
        <item sd="0" x="911"/>
        <item sd="0" x="178"/>
        <item sd="0" x="3318"/>
        <item sd="0" x="3697"/>
        <item sd="0" x="2734"/>
        <item sd="0" x="2236"/>
        <item sd="0" x="449"/>
        <item sd="0" x="3841"/>
        <item sd="0" x="2338"/>
        <item sd="0" x="2378"/>
        <item sd="0" x="724"/>
        <item sd="0" x="691"/>
        <item sd="0" x="2701"/>
        <item sd="0" x="4007"/>
        <item sd="0" x="976"/>
        <item sd="0" x="3648"/>
        <item sd="0" x="1229"/>
        <item sd="0" x="1705"/>
        <item sd="0" x="424"/>
        <item sd="0" x="891"/>
        <item sd="0" x="919"/>
        <item sd="0" x="3643"/>
        <item sd="0" x="2948"/>
        <item sd="0" x="694"/>
        <item sd="0" x="2006"/>
        <item sd="0" x="2682"/>
        <item sd="0" x="4004"/>
        <item sd="0" x="194"/>
        <item sd="0" x="242"/>
        <item sd="0" x="2552"/>
        <item sd="0" x="2764"/>
        <item sd="0" x="2230"/>
        <item sd="0" x="757"/>
        <item sd="0" x="3886"/>
        <item sd="0" x="3681"/>
        <item sd="0" x="1490"/>
        <item sd="0" x="2753"/>
        <item sd="0" x="1508"/>
        <item sd="0" x="848"/>
        <item sd="0" x="464"/>
        <item sd="0" x="2313"/>
        <item sd="0" x="1215"/>
        <item sd="0" x="3349"/>
        <item sd="0" x="2998"/>
        <item sd="0" x="31"/>
        <item sd="0" x="932"/>
        <item sd="0" x="2304"/>
        <item sd="0" x="403"/>
        <item sd="0" x="1475"/>
        <item sd="0" x="3029"/>
        <item sd="0" x="860"/>
        <item sd="0" x="1052"/>
        <item sd="0" x="518"/>
        <item sd="0" x="3107"/>
        <item sd="0" x="2791"/>
        <item sd="0" x="3446"/>
        <item sd="0" x="2627"/>
        <item sd="0" x="3410"/>
        <item sd="0" x="2083"/>
        <item sd="0" x="3457"/>
        <item sd="0" x="3690"/>
        <item sd="0" x="2784"/>
        <item sd="0" x="2596"/>
        <item sd="0" x="1515"/>
        <item sd="0" x="1573"/>
        <item sd="0" x="791"/>
        <item sd="0" x="1149"/>
        <item sd="0" x="208"/>
        <item sd="0" x="3400"/>
        <item sd="0" x="1156"/>
        <item sd="0" x="2079"/>
        <item sd="0" x="3345"/>
        <item sd="0" x="529"/>
        <item sd="0" x="3429"/>
        <item sd="0" x="1887"/>
        <item sd="0" x="1952"/>
        <item sd="0" x="3172"/>
        <item sd="0" x="2475"/>
        <item sd="0" x="206"/>
        <item sd="0" x="3887"/>
        <item sd="0" x="3007"/>
        <item sd="0" x="1033"/>
        <item sd="0" x="203"/>
        <item sd="0" x="168"/>
        <item sd="0" x="1979"/>
        <item sd="0" x="2694"/>
        <item sd="0" x="3783"/>
        <item sd="0" x="3197"/>
        <item sd="0" x="4058"/>
        <item sd="0" x="2971"/>
        <item sd="0" x="2084"/>
        <item sd="0" x="48"/>
        <item sd="0" x="4028"/>
        <item sd="0" x="3640"/>
        <item sd="0" x="844"/>
        <item sd="0" x="1758"/>
        <item sd="0" x="1037"/>
        <item sd="0" x="2921"/>
        <item sd="0" x="893"/>
        <item sd="0" x="2716"/>
        <item sd="0" x="454"/>
        <item sd="0" x="2456"/>
        <item sd="0" x="843"/>
        <item sd="0" x="3147"/>
        <item sd="0" x="1649"/>
        <item sd="0" x="4017"/>
        <item sd="0" x="2407"/>
        <item sd="0" x="2628"/>
        <item sd="0" x="3786"/>
        <item sd="0" x="2042"/>
        <item sd="0" x="933"/>
        <item sd="0" x="936"/>
        <item sd="0" x="1639"/>
        <item sd="0" x="3687"/>
        <item sd="0" x="1729"/>
        <item sd="0" x="1702"/>
        <item sd="0" x="3959"/>
        <item sd="0" x="1911"/>
        <item sd="0" x="1185"/>
        <item sd="0" x="1346"/>
        <item sd="0" x="696"/>
        <item sd="0" x="3257"/>
        <item sd="0" x="2"/>
        <item sd="0" x="1284"/>
        <item sd="0" x="975"/>
        <item sd="0" x="1531"/>
        <item sd="0" x="1279"/>
        <item sd="0" x="2536"/>
        <item sd="0" x="1829"/>
        <item sd="0" x="2326"/>
        <item sd="0" x="2447"/>
        <item sd="0" x="1883"/>
        <item sd="0" x="2523"/>
        <item sd="0" x="3163"/>
        <item sd="0" x="3338"/>
        <item sd="0" x="2648"/>
        <item sd="0" x="1964"/>
        <item sd="0" x="2250"/>
        <item sd="0" x="2989"/>
        <item sd="0" x="2284"/>
        <item sd="0" x="2890"/>
        <item sd="0" x="2168"/>
        <item sd="0" x="2229"/>
        <item sd="0" x="1530"/>
        <item sd="0" x="80"/>
        <item sd="0" x="546"/>
        <item sd="0" x="1632"/>
        <item sd="0" x="663"/>
        <item sd="0" x="2899"/>
        <item sd="0" x="1125"/>
        <item sd="0" x="3676"/>
        <item sd="0" x="3978"/>
        <item sd="0" x="3401"/>
        <item sd="0" x="3300"/>
        <item sd="0" x="3189"/>
        <item sd="0" x="1334"/>
        <item sd="0" x="3815"/>
        <item sd="0" x="1211"/>
        <item sd="0" x="3523"/>
        <item sd="0" x="3236"/>
        <item sd="0" x="3049"/>
        <item sd="0" x="3851"/>
        <item sd="0" x="1442"/>
        <item sd="0" x="3842"/>
        <item sd="0" x="1121"/>
        <item sd="0" x="565"/>
        <item sd="0" x="411"/>
        <item sd="0" x="1145"/>
        <item sd="0" x="1238"/>
        <item sd="0" x="1485"/>
        <item sd="0" x="2099"/>
        <item sd="0" x="1223"/>
        <item sd="0" x="3415"/>
        <item sd="0" x="3237"/>
        <item sd="0" x="3566"/>
        <item sd="0" x="289"/>
        <item sd="0" x="1985"/>
        <item sd="0" x="4085"/>
        <item sd="0" x="1305"/>
        <item sd="0" x="1543"/>
        <item sd="0" x="58"/>
        <item sd="0" x="2554"/>
        <item sd="0" x="813"/>
        <item sd="0" x="368"/>
        <item sd="0" x="2442"/>
        <item sd="0" x="3157"/>
        <item sd="0" x="3705"/>
        <item sd="0" x="4046"/>
        <item sd="0" x="2666"/>
        <item sd="0" x="2391"/>
        <item sd="0" x="1715"/>
        <item sd="0" x="2169"/>
        <item sd="0" x="3493"/>
        <item sd="0" x="313"/>
        <item sd="0" x="952"/>
        <item sd="0" x="2991"/>
        <item sd="0" x="855"/>
        <item sd="0" x="3080"/>
        <item sd="0" x="251"/>
        <item sd="0" x="2577"/>
        <item sd="0" x="1180"/>
        <item sd="0" x="3825"/>
        <item sd="0" x="589"/>
        <item sd="0" x="1201"/>
        <item sd="0" x="3840"/>
        <item sd="0" x="2815"/>
        <item sd="0" x="3625"/>
        <item sd="0" x="1697"/>
        <item sd="0" x="1430"/>
        <item sd="0" x="2910"/>
        <item sd="0" x="358"/>
        <item sd="0" x="2698"/>
        <item sd="0" x="4056"/>
        <item sd="0" x="2178"/>
        <item sd="0" x="697"/>
        <item sd="0" x="3927"/>
        <item sd="0" x="2228"/>
        <item sd="0" x="149"/>
        <item sd="0" x="1253"/>
        <item sd="0" x="3572"/>
        <item sd="0" x="1278"/>
        <item sd="0" x="2686"/>
        <item sd="0" x="856"/>
        <item sd="0" x="3979"/>
        <item sd="0" x="1837"/>
        <item sd="0" x="1465"/>
        <item sd="0" x="2526"/>
        <item sd="0" x="2751"/>
        <item sd="0" x="815"/>
        <item sd="0" x="137"/>
        <item sd="0" x="1709"/>
        <item sd="0" x="4079"/>
        <item sd="0" x="72"/>
        <item sd="0" x="2490"/>
        <item sd="0" x="2342"/>
        <item sd="0" x="2950"/>
        <item sd="0" x="2148"/>
        <item sd="0" x="1436"/>
        <item sd="0" x="2286"/>
        <item sd="0" x="1963"/>
        <item sd="0" x="2468"/>
        <item sd="0" x="3667"/>
        <item sd="0" x="3906"/>
        <item sd="0" x="1147"/>
        <item sd="0" x="2403"/>
        <item sd="0" x="230"/>
        <item sd="0" x="1502"/>
        <item sd="0" x="1354"/>
        <item sd="0" x="1770"/>
        <item sd="0" x="2489"/>
        <item sd="0" x="2376"/>
        <item sd="0" x="3798"/>
        <item sd="0" x="3450"/>
        <item sd="0" x="19"/>
        <item sd="0" x="257"/>
        <item sd="0" x="3558"/>
        <item sd="0" x="1545"/>
        <item sd="0" x="1162"/>
        <item sd="0" x="3821"/>
        <item sd="0" x="3669"/>
        <item sd="0" x="2915"/>
        <item sd="0" x="3175"/>
        <item sd="0" x="276"/>
        <item sd="0" x="2423"/>
        <item sd="0" x="400"/>
        <item sd="0" x="1567"/>
        <item sd="0" x="2884"/>
        <item sd="0" x="1869"/>
        <item sd="0" x="287"/>
        <item sd="0" x="1867"/>
        <item sd="0" x="1140"/>
        <item sd="0" x="2383"/>
        <item sd="0" x="587"/>
        <item sd="0" x="3011"/>
        <item sd="0" x="3931"/>
        <item sd="0" x="3835"/>
        <item sd="0" x="3956"/>
        <item sd="0" x="57"/>
        <item sd="0" x="1662"/>
        <item sd="0" x="2927"/>
        <item sd="0" x="968"/>
        <item sd="0" x="1331"/>
        <item sd="0" x="2656"/>
        <item sd="0" x="184"/>
        <item sd="0" x="3274"/>
        <item sd="0" x="1319"/>
        <item sd="0" x="46"/>
        <item sd="0" x="2776"/>
        <item sd="0" x="1128"/>
        <item sd="0" x="715"/>
        <item sd="0" x="1285"/>
        <item sd="0" x="3385"/>
        <item sd="0" x="568"/>
        <item sd="0" x="3276"/>
        <item sd="0" x="582"/>
        <item sd="0" x="1504"/>
        <item sd="0" x="1300"/>
        <item sd="0" x="3262"/>
        <item sd="0" x="2725"/>
        <item sd="0" x="1907"/>
        <item sd="0" x="1767"/>
        <item sd="0" x="1461"/>
        <item sd="0" x="983"/>
        <item sd="0" x="2726"/>
        <item sd="0" x="633"/>
        <item sd="0" x="3037"/>
        <item sd="0" x="811"/>
        <item sd="0" x="1982"/>
        <item sd="0" x="1995"/>
        <item sd="0" x="3266"/>
        <item sd="0" x="3046"/>
        <item sd="0" x="1711"/>
        <item sd="0" x="305"/>
        <item sd="0" x="1474"/>
        <item sd="0" x="888"/>
        <item sd="0" x="284"/>
        <item sd="0" x="2343"/>
        <item sd="0" x="404"/>
        <item sd="0" x="1119"/>
        <item sd="0" x="2979"/>
        <item sd="0" x="1293"/>
        <item sd="0" x="1588"/>
        <item sd="0" x="2469"/>
        <item sd="0" x="1885"/>
        <item sd="0" x="2112"/>
        <item sd="0" x="335"/>
        <item sd="0" x="2908"/>
        <item sd="0" x="3045"/>
        <item sd="0" x="3766"/>
        <item sd="0" x="1613"/>
        <item sd="0" x="2530"/>
        <item sd="0" x="3854"/>
        <item sd="0" x="2039"/>
        <item sd="0" x="1299"/>
        <item sd="0" x="3761"/>
        <item sd="0" x="3837"/>
        <item sd="0" x="3140"/>
        <item sd="0" x="4014"/>
        <item sd="0" x="1525"/>
        <item sd="0" x="1234"/>
        <item sd="0" x="2367"/>
        <item sd="0" x="2681"/>
        <item sd="0" x="2139"/>
        <item sd="0" x="2120"/>
        <item sd="0" x="762"/>
        <item sd="0" x="4006"/>
        <item sd="0" x="3407"/>
        <item sd="0" x="1031"/>
        <item sd="0" x="2787"/>
        <item sd="0" x="755"/>
        <item sd="0" x="450"/>
        <item sd="0" x="1955"/>
        <item sd="0" x="104"/>
        <item sd="0" x="1642"/>
        <item sd="0" x="3952"/>
        <item sd="0" x="3476"/>
        <item sd="0" x="1521"/>
        <item sd="0" x="2668"/>
        <item sd="0" x="2013"/>
        <item sd="0" x="634"/>
        <item sd="0" x="2074"/>
        <item sd="0" x="1320"/>
        <item sd="0" x="3094"/>
        <item sd="0" x="1817"/>
        <item sd="0" x="156"/>
        <item sd="0" x="2939"/>
        <item sd="0" x="1542"/>
        <item sd="0" x="508"/>
        <item sd="0" x="1184"/>
        <item sd="0" x="100"/>
        <item sd="0" x="2247"/>
        <item sd="0" x="1353"/>
        <item sd="0" x="901"/>
        <item sd="0" x="2498"/>
        <item sd="0" x="312"/>
        <item sd="0" x="3780"/>
        <item sd="0" x="1692"/>
        <item sd="0" x="348"/>
        <item sd="0" x="3411"/>
        <item sd="0" x="3073"/>
        <item sd="0" x="2630"/>
        <item sd="0" x="3092"/>
        <item sd="0" x="3920"/>
        <item sd="0" x="566"/>
        <item sd="0" x="644"/>
        <item sd="0" x="2941"/>
        <item sd="0" x="1834"/>
        <item sd="0" x="2700"/>
        <item sd="0" x="2602"/>
        <item sd="0" x="620"/>
        <item sd="0" x="4015"/>
        <item sd="0" x="733"/>
        <item sd="0" x="2260"/>
        <item sd="0" x="2970"/>
        <item sd="0" x="3891"/>
        <item sd="0" x="1406"/>
        <item sd="0" x="2189"/>
        <item sd="0" x="2160"/>
        <item sd="0" x="244"/>
        <item sd="0" x="2377"/>
        <item sd="0" x="1304"/>
        <item sd="0" x="93"/>
        <item sd="0" x="626"/>
        <item sd="0" x="3954"/>
        <item sd="0" x="1510"/>
        <item sd="0" x="1626"/>
        <item sd="0" x="2268"/>
        <item sd="0" x="3346"/>
        <item sd="0" x="1277"/>
        <item sd="0" x="1493"/>
        <item sd="0" x="881"/>
        <item sd="0" x="1666"/>
        <item sd="0" x="127"/>
        <item sd="0" x="1065"/>
        <item sd="0" x="2511"/>
        <item sd="0" x="1400"/>
        <item sd="0" x="176"/>
        <item sd="0" x="6"/>
        <item sd="0" x="3828"/>
        <item sd="0" x="2008"/>
        <item sd="0" x="1517"/>
        <item sd="0" x="2546"/>
        <item sd="0" x="1765"/>
        <item sd="0" x="314"/>
        <item sd="0" x="3063"/>
        <item sd="0" x="979"/>
        <item sd="0" x="3444"/>
        <item sd="0" x="894"/>
        <item sd="0" x="798"/>
        <item sd="0" x="2572"/>
        <item sd="0" x="3635"/>
        <item sd="0" x="1345"/>
        <item sd="0" x="3546"/>
        <item sd="0" x="2025"/>
        <item sd="0" x="2573"/>
        <item sd="0" x="4061"/>
        <item sd="0" x="3386"/>
        <item sd="0" x="3054"/>
        <item sd="0" x="2251"/>
        <item sd="0" x="3616"/>
        <item sd="0" x="1620"/>
        <item sd="0" x="3679"/>
        <item sd="0" x="998"/>
        <item sd="0" x="3715"/>
        <item sd="0" x="1191"/>
        <item sd="0" x="1292"/>
        <item sd="0" x="219"/>
        <item sd="0" x="1360"/>
        <item sd="0" x="2064"/>
        <item sd="0" x="402"/>
        <item sd="0" x="3605"/>
        <item sd="0" x="3584"/>
        <item sd="0" x="3152"/>
        <item sd="0" x="2446"/>
        <item sd="0" x="3263"/>
        <item sd="0" x="551"/>
        <item sd="0" x="3583"/>
        <item sd="0" x="191"/>
        <item sd="0" x="1499"/>
        <item sd="0" x="2116"/>
        <item sd="0" x="112"/>
        <item sd="0" x="269"/>
        <item sd="0" x="1148"/>
        <item sd="0" x="681"/>
        <item sd="0" x="904"/>
        <item sd="0" x="1157"/>
        <item sd="0" x="503"/>
        <item sd="0" x="204"/>
        <item sd="0" x="2406"/>
        <item sd="0" x="3564"/>
        <item sd="0" x="35"/>
        <item sd="0" x="4040"/>
        <item sd="0" x="1651"/>
        <item sd="0" x="2802"/>
        <item sd="0" x="709"/>
        <item sd="0" x="524"/>
        <item sd="0" x="7"/>
        <item sd="0" x="3522"/>
        <item sd="0" x="466"/>
        <item sd="0" x="267"/>
        <item sd="0" x="3696"/>
        <item sd="0" x="3382"/>
        <item sd="0" x="281"/>
        <item sd="0" x="3391"/>
        <item sd="0" x="1953"/>
        <item sd="0" x="2438"/>
        <item sd="0" x="3785"/>
        <item sd="0" x="906"/>
        <item sd="0" x="3412"/>
        <item sd="0" x="74"/>
        <item sd="0" x="945"/>
        <item sd="0" x="3675"/>
        <item sd="0" x="1771"/>
        <item sd="0" x="385"/>
        <item sd="0" x="2891"/>
        <item sd="0" x="876"/>
        <item sd="0" x="1833"/>
        <item sd="0" x="3817"/>
        <item sd="0" x="446"/>
        <item sd="0" x="3357"/>
        <item sd="0" x="1449"/>
        <item sd="0" x="916"/>
        <item sd="0" x="2324"/>
        <item sd="0" x="1848"/>
        <item sd="0" x="3741"/>
        <item sd="0" x="258"/>
        <item sd="0" x="898"/>
        <item sd="0" x="721"/>
        <item sd="0" x="2528"/>
        <item sd="0" x="863"/>
        <item sd="0" x="1142"/>
        <item sd="0" x="2094"/>
        <item sd="0" x="131"/>
        <item sd="0" x="197"/>
        <item sd="0" x="469"/>
        <item sd="0" x="232"/>
        <item sd="0" x="3431"/>
        <item sd="0" x="3379"/>
        <item sd="0" x="4090"/>
        <item sd="0" x="2270"/>
        <item sd="0" x="1057"/>
        <item sd="0" x="2638"/>
        <item sd="0" x="2531"/>
        <item sd="0" x="1529"/>
        <item sd="0" x="1997"/>
        <item sd="0" x="4048"/>
        <item sd="0" x="4002"/>
        <item sd="0" x="3247"/>
        <item sd="0" x="3894"/>
        <item sd="0" x="3307"/>
        <item sd="0" x="3634"/>
        <item sd="0" x="381"/>
        <item sd="0" x="556"/>
        <item sd="0" x="2603"/>
        <item sd="0" x="1448"/>
        <item sd="0" x="3449"/>
        <item sd="0" x="2975"/>
        <item sd="0" x="2177"/>
        <item sd="0" x="308"/>
        <item sd="0" x="823"/>
        <item sd="0" x="195"/>
        <item sd="0" x="1267"/>
        <item sd="0" x="3434"/>
        <item sd="0" x="2091"/>
        <item sd="0" x="2739"/>
        <item sd="0" x="3883"/>
        <item sd="0" x="3684"/>
        <item sd="0" x="2196"/>
        <item sd="0" x="1096"/>
        <item sd="0" x="1466"/>
        <item sd="0" x="2209"/>
        <item sd="0" x="1263"/>
        <item sd="0" x="742"/>
        <item sd="0" x="431"/>
        <item sd="0" x="2045"/>
        <item sd="0" x="1208"/>
        <item sd="0" x="2417"/>
        <item sd="0" x="1821"/>
        <item sd="0" x="3115"/>
        <item sd="0" x="2568"/>
        <item sd="0" x="2138"/>
        <item sd="0" x="1467"/>
        <item sd="0" x="777"/>
        <item sd="0" x="3543"/>
        <item sd="0" x="3971"/>
        <item sd="0" x="3204"/>
        <item sd="0" x="1888"/>
        <item sd="0" x="3856"/>
        <item sd="0" x="2718"/>
        <item sd="0" x="316"/>
        <item sd="0" x="426"/>
        <item sd="0" x="1959"/>
        <item sd="0" x="1965"/>
        <item sd="0" x="2150"/>
        <item sd="0" x="3881"/>
        <item sd="0" x="317"/>
        <item sd="0" x="319"/>
        <item sd="0" x="692"/>
        <item sd="0" x="2036"/>
        <item sd="0" x="1844"/>
        <item sd="0" x="3473"/>
        <item sd="0" x="1123"/>
        <item sd="0" x="795"/>
        <item sd="0" x="212"/>
        <item sd="0" x="1069"/>
        <item sd="0" x="1622"/>
        <item sd="0" x="1248"/>
        <item sd="0" x="1427"/>
        <item sd="0" x="775"/>
        <item sd="0" x="772"/>
        <item sd="0" x="2070"/>
        <item sd="0" x="737"/>
        <item sd="0" x="2683"/>
        <item sd="0" x="105"/>
        <item sd="0" x="3943"/>
        <item sd="0" x="1961"/>
        <item sd="0" x="2521"/>
        <item sd="0" x="504"/>
        <item sd="0" x="502"/>
        <item sd="0" x="1089"/>
        <item sd="0" x="3129"/>
        <item sd="0" x="1004"/>
        <item sd="0" x="3335"/>
        <item sd="0" x="2461"/>
        <item sd="0" x="948"/>
        <item sd="0" x="1792"/>
        <item sd="0" x="3214"/>
        <item sd="0" x="1124"/>
        <item sd="0" x="2364"/>
        <item sd="0" x="24"/>
        <item sd="0" x="2253"/>
        <item sd="0" x="3550"/>
        <item sd="0" x="2575"/>
        <item sd="0" x="119"/>
        <item sd="0" x="2566"/>
        <item sd="0" x="2637"/>
        <item sd="0" x="2797"/>
        <item sd="0" x="527"/>
        <item sd="0" x="2269"/>
        <item sd="0" x="2763"/>
        <item sd="0" x="89"/>
        <item sd="0" x="528"/>
        <item sd="0" x="3603"/>
        <item sd="0" x="3502"/>
        <item sd="0" x="3986"/>
        <item sd="0" x="769"/>
        <item sd="0" x="2550"/>
        <item sd="0" x="1341"/>
        <item sd="0" x="1655"/>
        <item sd="0" x="3038"/>
        <item sd="0" x="3287"/>
        <item sd="0" x="438"/>
        <item sd="0" x="2421"/>
        <item sd="0" x="2882"/>
        <item sd="0" x="3622"/>
        <item sd="0" x="3228"/>
        <item sd="0" x="2210"/>
        <item sd="0" x="1664"/>
        <item sd="0" x="388"/>
        <item sd="0" x="3706"/>
        <item sd="0" x="642"/>
        <item sd="0" x="2966"/>
        <item sd="0" x="1695"/>
        <item sd="0" x="953"/>
        <item sd="0" x="2886"/>
        <item sd="0" x="2783"/>
        <item sd="0" x="3845"/>
        <item sd="0" x="2730"/>
        <item sd="0" x="3360"/>
        <item sd="0" x="1755"/>
        <item sd="0" x="1386"/>
        <item sd="0" x="2302"/>
        <item sd="0" x="2453"/>
        <item sd="0" x="2046"/>
        <item sd="0" x="1790"/>
        <item sd="0" x="2817"/>
        <item sd="0" x="1691"/>
        <item sd="0" x="3025"/>
        <item sd="0" x="735"/>
        <item sd="0" x="3865"/>
        <item sd="0" x="390"/>
        <item sd="0" x="2409"/>
        <item sd="0" x="1986"/>
        <item sd="0" x="969"/>
        <item sd="0" x="2974"/>
        <item sd="0" x="514"/>
        <item sd="0" x="512"/>
        <item sd="0" x="33"/>
        <item sd="0" x="1594"/>
        <item sd="0" x="3900"/>
        <item sd="0" x="3983"/>
        <item sd="0" x="4012"/>
        <item sd="0" x="3019"/>
        <item sd="0" x="3086"/>
        <item sd="0" x="3664"/>
        <item sd="0" x="145"/>
        <item sd="0" x="816"/>
        <item sd="0" x="571"/>
        <item sd="0" x="1838"/>
        <item sd="0" x="2860"/>
        <item sd="0" x="3363"/>
        <item sd="0" x="3162"/>
        <item sd="0" x="552"/>
        <item sd="0" x="3547"/>
        <item sd="0" x="4041"/>
        <item sd="0" x="2502"/>
        <item sd="0" x="3154"/>
        <item sd="0" x="2952"/>
        <item sd="0" x="2993"/>
        <item sd="0" x="761"/>
        <item sd="0" x="1957"/>
        <item sd="0" x="1873"/>
        <item sd="0" x="2280"/>
        <item sd="0" x="3206"/>
        <item sd="0" x="3568"/>
        <item sd="0" x="133"/>
        <item sd="0" x="1870"/>
        <item sd="0" x="2167"/>
        <item sd="0" x="2127"/>
        <item sd="0" x="1044"/>
        <item sd="0" x="3884"/>
        <item sd="0" x="54"/>
        <item sd="0" x="3674"/>
        <item sd="0" x="1719"/>
        <item sd="0" x="2408"/>
        <item sd="0" x="1509"/>
        <item sd="0" x="2749"/>
        <item sd="0" x="3225"/>
        <item sd="0" x="3283"/>
        <item sd="0" x="846"/>
        <item sd="0" x="2003"/>
        <item sd="0" x="1308"/>
        <item sd="0" x="2441"/>
        <item sd="0" x="2788"/>
        <item sd="0" x="101"/>
        <item sd="0" x="70"/>
        <item sd="0" x="3219"/>
        <item sd="0" x="2803"/>
        <item sd="0" x="285"/>
        <item sd="0" x="193"/>
        <item sd="0" x="359"/>
        <item sd="0" x="2674"/>
        <item sd="0" x="4067"/>
        <item sd="0" x="3321"/>
        <item sd="0" x="493"/>
        <item sd="0" x="1738"/>
        <item sd="0" x="3876"/>
        <item sd="0" x="2344"/>
        <item sd="0" x="3243"/>
        <item sd="0" x="1344"/>
        <item sd="0" x="1826"/>
        <item sd="0" x="1338"/>
        <item sd="0" x="3194"/>
        <item sd="0" x="2708"/>
        <item sd="0" x="1902"/>
        <item sd="0" x="4059"/>
        <item sd="0" x="2241"/>
        <item sd="0" x="944"/>
        <item sd="0" x="3963"/>
        <item sd="0" x="632"/>
        <item sd="0" x="623"/>
        <item sd="0" x="3145"/>
        <item sd="0" x="407"/>
        <item sd="0" x="2317"/>
        <item sd="0" x="564"/>
        <item sd="0" x="1067"/>
        <item sd="0" x="1240"/>
        <item sd="0" x="3108"/>
        <item sd="0" x="2200"/>
        <item sd="0" x="1735"/>
        <item sd="0" x="1842"/>
        <item sd="0" x="3123"/>
        <item sd="0" x="2213"/>
        <item sd="0" x="3998"/>
        <item sd="0" x="2062"/>
        <item sd="0" x="1843"/>
        <item sd="0" x="1992"/>
        <item sd="0" x="3820"/>
        <item sd="0" x="2114"/>
        <item sd="0" x="3254"/>
        <item sd="0" x="1153"/>
        <item sd="0" x="4025"/>
        <item sd="0" x="2464"/>
        <item sd="0" x="1762"/>
        <item sd="0" x="351"/>
        <item sd="0" x="1720"/>
        <item sd="0" x="2118"/>
        <item sd="0" x="1814"/>
        <item sd="0" x="797"/>
        <item sd="0" x="209"/>
        <item sd="0" x="345"/>
        <item sd="0" x="788"/>
        <item sd="0" x="962"/>
        <item sd="0" x="3772"/>
        <item sd="0" x="1513"/>
        <item sd="0" x="3280"/>
        <item sd="0" x="1095"/>
        <item sd="0" x="3443"/>
        <item sd="0" x="1497"/>
        <item sd="0" x="2942"/>
        <item sd="0" x="3678"/>
        <item sd="0" x="3468"/>
        <item sd="0" x="196"/>
        <item sd="0" x="3322"/>
        <item sd="0" x="3738"/>
        <item sd="0" x="467"/>
        <item sd="0" x="302"/>
        <item sd="0" x="3447"/>
        <item sd="0" x="3319"/>
        <item sd="0" x="474"/>
        <item sd="0" x="1028"/>
        <item sd="0" x="3709"/>
        <item sd="0" x="488"/>
        <item sd="0" x="3909"/>
        <item sd="0" x="1409"/>
        <item sd="0" x="1196"/>
        <item sd="0" x="1287"/>
        <item sd="0" x="2488"/>
        <item sd="0" x="3132"/>
        <item sd="0" x="2090"/>
        <item sd="0" x="3973"/>
        <item sd="0" x="1949"/>
        <item sd="0" x="2240"/>
        <item sd="0" x="1602"/>
        <item sd="0" x="2483"/>
        <item sd="0" x="1316"/>
        <item sd="0" x="2619"/>
        <item sd="0" x="353"/>
        <item sd="0" x="510"/>
        <item sd="0" x="456"/>
        <item sd="0" x="1291"/>
        <item sd="0" x="1619"/>
        <item sd="0" x="2585"/>
        <item sd="0" x="2737"/>
        <item sd="0" x="2510"/>
        <item sd="0" x="2001"/>
        <item sd="0" x="391"/>
        <item sd="0" x="2846"/>
        <item sd="0" x="155"/>
        <item sd="0" x="766"/>
        <item sd="0" x="1164"/>
        <item sd="0" x="4023"/>
        <item sd="0" x="91"/>
        <item sd="0" x="2670"/>
        <item sd="0" x="1434"/>
        <item sd="0" x="275"/>
        <item sd="0" x="288"/>
        <item sd="0" x="1675"/>
        <item sd="0" x="4092"/>
        <item sd="0" x="3997"/>
        <item sd="0" x="3961"/>
        <item sd="0" x="4076"/>
        <item sd="0" x="264"/>
        <item sd="0" x="3901"/>
        <item sd="0" x="1335"/>
        <item sd="0" x="4087"/>
        <item sd="0" x="2731"/>
        <item sd="0" x="3366"/>
        <item sd="0" x="3271"/>
        <item sd="0" x="2323"/>
        <item sd="0" x="2060"/>
        <item sd="0" x="481"/>
        <item sd="0" x="4037"/>
        <item sd="0" x="2944"/>
        <item sd="0" x="2299"/>
        <item sd="0" x="1951"/>
        <item sd="0" x="1606"/>
        <item sd="0" x="2137"/>
        <item sd="0" x="1373"/>
        <item sd="0" x="299"/>
        <item sd="0" x="3100"/>
        <item sd="0" x="4082"/>
        <item sd="0" x="832"/>
        <item sd="0" x="2564"/>
        <item sd="0" x="2833"/>
        <item sd="0" x="1864"/>
        <item sd="0" x="500"/>
        <item sd="0" x="1520"/>
        <item sd="0" x="20"/>
        <item sd="0" x="3299"/>
        <item sd="0" x="3774"/>
        <item sd="0" x="2710"/>
        <item sd="0" x="3258"/>
        <item sd="0" x="429"/>
        <item sd="0" x="4084"/>
        <item sd="0" x="215"/>
        <item sd="0" x="923"/>
        <item sd="0" x="865"/>
        <item sd="0" x="2579"/>
        <item sd="0" x="458"/>
        <item sd="0" x="1116"/>
        <item sd="0" x="3977"/>
        <item sd="0" x="586"/>
        <item sd="0" x="441"/>
        <item sd="0" x="2715"/>
        <item sd="0" x="594"/>
        <item sd="0" x="2190"/>
        <item sd="0" x="703"/>
        <item sd="0" x="3589"/>
        <item sd="0" x="1669"/>
        <item sd="0" x="65"/>
        <item sd="0" x="1942"/>
        <item sd="0" x="3051"/>
        <item sd="0" x="2831"/>
        <item sd="0" x="1685"/>
        <item sd="0" x="3531"/>
        <item sd="0" x="4038"/>
        <item sd="0" x="3388"/>
        <item sd="0" x="1048"/>
        <item sd="0" x="3744"/>
        <item sd="0" x="1327"/>
        <item sd="0" x="1351"/>
        <item sd="0" x="1670"/>
        <item sd="0" x="611"/>
        <item sd="0" x="3578"/>
        <item sd="0" x="1186"/>
        <item sd="0" x="1552"/>
        <item sd="0" x="3888"/>
        <item sd="0" x="266"/>
        <item sd="0" x="3136"/>
        <item sd="0" x="1757"/>
        <item sd="0" x="3090"/>
        <item sd="0" x="8"/>
        <item sd="0" x="1027"/>
        <item sd="0" x="430"/>
        <item sd="0" x="3627"/>
        <item sd="0" x="1516"/>
        <item sd="0" x="1824"/>
        <item sd="0" x="2516"/>
        <item sd="0" x="531"/>
        <item sd="0" x="2041"/>
        <item sd="0" x="3507"/>
        <item sd="0" x="2945"/>
        <item sd="0" x="1877"/>
        <item sd="0" x="2252"/>
        <item sd="0" x="1460"/>
        <item sd="0" x="2382"/>
        <item sd="0" x="847"/>
        <item sd="0" x="2443"/>
        <item sd="0" x="842"/>
        <item sd="0" x="2122"/>
        <item sd="0" x="3433"/>
        <item sd="0" x="2121"/>
        <item sd="0" x="2298"/>
        <item sd="0" x="3907"/>
        <item sd="0" x="1456"/>
        <item sd="0" x="1366"/>
        <item sd="0" x="2452"/>
        <item sd="0" x="499"/>
        <item sd="0" x="992"/>
        <item sd="0" x="3442"/>
        <item sd="0" x="934"/>
        <item sd="0" x="393"/>
        <item sd="0" x="839"/>
        <item sd="0" x="710"/>
        <item sd="0" x="651"/>
        <item sd="0" x="1150"/>
        <item sd="0" x="3921"/>
        <item sd="0" x="734"/>
        <item sd="0" x="90"/>
        <item sd="0" x="1741"/>
        <item sd="0" x="3427"/>
        <item sd="0" x="290"/>
        <item sd="0" x="1313"/>
        <item sd="0" x="165"/>
        <item sd="0" x="778"/>
        <item sd="0" x="3950"/>
        <item sd="0" x="3256"/>
        <item sd="0" x="767"/>
        <item sd="0" x="1261"/>
        <item sd="0" x="1024"/>
        <item sd="0" x="2692"/>
        <item sd="0" x="1416"/>
        <item sd="0" x="1922"/>
        <item sd="0" x="759"/>
        <item sd="0" x="2839"/>
        <item sd="0" x="167"/>
        <item sd="0" x="77"/>
        <item sd="0" x="665"/>
        <item sd="0" x="3858"/>
        <item sd="0" x="1579"/>
        <item sd="0" x="2267"/>
        <item sd="0" x="2152"/>
        <item sd="0" x="3567"/>
        <item sd="0" x="4042"/>
        <item sd="0" x="1241"/>
        <item sd="0" x="802"/>
        <item sd="0" x="892"/>
        <item sd="0" x="2986"/>
        <item sd="0" x="2976"/>
        <item sd="0" x="357"/>
        <item sd="0" x="4080"/>
        <item sd="0" x="3303"/>
        <item sd="0" x="2325"/>
        <item sd="0" x="1721"/>
        <item sd="0" x="1728"/>
        <item sd="0" x="4052"/>
        <item sd="0" x="639"/>
        <item sd="0" x="2144"/>
        <item sd="0" x="2736"/>
        <item sd="0" x="3911"/>
        <item sd="0" x="3947"/>
        <item sd="0" x="3273"/>
        <item sd="0" x="1356"/>
        <item sd="0" x="1176"/>
        <item sd="0" x="2234"/>
        <item sd="0" x="3832"/>
        <item sd="0" x="3437"/>
        <item sd="0" x="3717"/>
        <item sd="0" x="2401"/>
        <item sd="0" x="473"/>
        <item sd="0" x="227"/>
        <item sd="0" x="1114"/>
        <item sd="0" x="1135"/>
        <item sd="0" x="3495"/>
        <item sd="0" x="2934"/>
        <item sd="0" x="533"/>
        <item sd="0" x="247"/>
        <item sd="0" x="3010"/>
        <item sd="0" x="2680"/>
        <item sd="0" x="3591"/>
        <item sd="0" x="1839"/>
        <item sd="0" x="4053"/>
        <item sd="0" x="548"/>
        <item sd="0" x="2662"/>
        <item sd="0" x="3448"/>
        <item sd="0" x="2714"/>
        <item sd="0" x="3127"/>
        <item sd="0" x="3179"/>
        <item sd="0" x="2291"/>
        <item sd="0" x="2336"/>
        <item sd="0" x="970"/>
        <item sd="0" x="982"/>
        <item sd="0" x="2562"/>
        <item sd="0" x="1040"/>
        <item sd="0" x="3514"/>
        <item sd="0" x="188"/>
        <item sd="0" x="3207"/>
        <item sd="0" x="1200"/>
        <item sd="0" x="253"/>
        <item sd="0" x="3925"/>
        <item sd="0" x="700"/>
        <item sd="0" x="4008"/>
        <item sd="0" x="3757"/>
        <item sd="0" x="3969"/>
        <item sd="0" x="3224"/>
        <item sd="0" x="2071"/>
        <item sd="0" x="1484"/>
        <item sd="0" x="3301"/>
        <item sd="0" x="827"/>
        <item sd="0" x="3823"/>
        <item sd="0" x="1257"/>
        <item sd="0" x="670"/>
        <item sd="0" x="921"/>
        <item sd="0" x="2333"/>
        <item sd="0" x="82"/>
        <item sd="0" x="3960"/>
        <item sd="0" x="2380"/>
        <item sd="0" x="3330"/>
        <item sd="0" x="2538"/>
        <item sd="0" x="1154"/>
        <item sd="0" x="274"/>
        <item sd="0" x="2924"/>
        <item sd="0" x="2031"/>
        <item sd="0" x="1462"/>
        <item sd="0" x="3570"/>
        <item sd="0" x="3328"/>
        <item sd="0" x="1417"/>
        <item sd="0" x="1923"/>
        <item sd="0" x="3698"/>
        <item sd="0" x="800"/>
        <item sd="0" x="1204"/>
        <item sd="0" x="2246"/>
        <item sd="0" x="765"/>
        <item sd="0" x="2224"/>
        <item sd="0" x="652"/>
        <item sd="0" x="2835"/>
        <item sd="0" x="2080"/>
        <item sd="0" x="2896"/>
        <item sd="0" x="3801"/>
        <item sd="0" x="3563"/>
        <item sd="0" x="914"/>
        <item sd="0" x="1893"/>
        <item sd="0" x="3701"/>
        <item sd="0" x="2092"/>
        <item sd="0" x="3922"/>
        <item sd="0" x="3114"/>
        <item sd="0" x="4035"/>
        <item sd="0" x="2166"/>
        <item sd="0" x="3592"/>
        <item sd="0" x="3350"/>
        <item sd="0" x="3460"/>
        <item sd="0" x="1245"/>
        <item sd="0" x="1914"/>
        <item sd="0" x="2058"/>
        <item sd="0" x="2264"/>
        <item sd="0" x="2360"/>
        <item sd="0" x="3160"/>
        <item sd="0" x="3120"/>
        <item sd="0" x="2400"/>
        <item sd="0" x="2027"/>
        <item sd="0" x="1175"/>
        <item sd="0" x="1930"/>
        <item sd="0" x="4001"/>
        <item sd="0" x="684"/>
        <item sd="0" x="3685"/>
        <item sd="0" x="3520"/>
        <item sd="0" x="2337"/>
        <item sd="0" x="532"/>
        <item sd="0" x="3609"/>
        <item sd="0" x="1846"/>
        <item sd="0" x="2592"/>
        <item sd="0" x="4086"/>
        <item sd="0" x="659"/>
        <item sd="0" x="1073"/>
        <item sd="0" x="3508"/>
        <item sd="0" x="3181"/>
        <item sd="0" x="2805"/>
        <item sd="0" x="427"/>
        <item sd="0" x="1487"/>
        <item sd="0" x="675"/>
        <item sd="0" x="1075"/>
        <item sd="0" x="3671"/>
        <item sd="0" x="3394"/>
        <item sd="0" x="3511"/>
        <item sd="0" x="87"/>
        <item sd="0" x="3805"/>
        <item sd="0" x="2907"/>
        <item sd="0" x="707"/>
        <item sd="0" x="1915"/>
        <item sd="0" x="9"/>
        <item sd="0" x="3302"/>
        <item sd="0" x="3116"/>
        <item sd="0" x="716"/>
        <item sd="0" x="1199"/>
        <item sd="0" x="1572"/>
        <item sd="0" x="3378"/>
        <item sd="0" x="3503"/>
        <item sd="0" x="2405"/>
        <item sd="0" x="2793"/>
        <item sd="0" x="423"/>
        <item sd="0" x="2560"/>
        <item sd="0" x="3565"/>
        <item sd="0" x="1783"/>
        <item sd="0" x="2902"/>
        <item sd="0" x="2331"/>
        <item sd="0" x="2113"/>
        <item sd="0" x="1094"/>
        <item sd="0" x="2938"/>
        <item sd="0" x="3725"/>
        <item sd="0" x="2319"/>
        <item sd="0" x="501"/>
        <item sd="0" x="3898"/>
        <item sd="0" x="2485"/>
        <item sd="0" x="1853"/>
        <item sd="0" x="1486"/>
        <item sd="0" x="1270"/>
        <item sd="0" x="1294"/>
        <item sd="0" x="1218"/>
        <item sd="0" x="3661"/>
        <item sd="0" x="1476"/>
        <item sd="0" x="4094"/>
        <item sd="0" x="2024"/>
        <item sd="0" x="3862"/>
        <item sd="0" x="1387"/>
        <item sd="0" x="3948"/>
        <item sd="0" x="3240"/>
        <item sd="0" x="1743"/>
        <item sd="0" x="671"/>
        <item sd="0" x="1059"/>
        <item sd="0" x="3014"/>
        <item sd="0" x="3822"/>
        <item sd="0" x="1786"/>
        <item sd="0" x="271"/>
        <item sd="0" x="2123"/>
        <item sd="0" x="732"/>
        <item sd="0" x="3118"/>
        <item sd="0" x="3186"/>
        <item sd="0" x="4022"/>
        <item sd="0" x="3250"/>
        <item sd="0" x="2889"/>
        <item sd="0" x="1802"/>
        <item sd="0" x="2960"/>
        <item sd="0" x="4066"/>
        <item sd="0" x="2904"/>
        <item sd="0" x="3032"/>
        <item sd="0" x="3040"/>
        <item sd="0" x="2664"/>
        <item sd="0" x="1894"/>
        <item sd="0" x="640"/>
        <item sd="0" x="1266"/>
        <item sd="0" x="1681"/>
        <item sd="0" x="3403"/>
        <item sd="0" x="1659"/>
        <item sd="0" x="3463"/>
        <item sd="0" x="2591"/>
        <item sd="0" x="1273"/>
        <item sd="0" x="2535"/>
        <item sd="0" x="1422"/>
        <item sd="0" x="1604"/>
        <item sd="0" x="1382"/>
        <item sd="0" x="3740"/>
        <item sd="0" x="2128"/>
        <item sd="0" x="3083"/>
        <item sd="0" x="3061"/>
        <item sd="0" x="1022"/>
        <item sd="0" x="1254"/>
        <item sd="0" x="2104"/>
        <item sd="0" x="3416"/>
        <item sd="0" x="1496"/>
        <item sd="0" x="2357"/>
        <item sd="0" x="924"/>
        <item sd="0" x="3238"/>
        <item sd="0" x="3778"/>
        <item sd="0" x="3562"/>
        <item sd="0" x="966"/>
        <item sd="0" x="2262"/>
        <item sd="0" x="3284"/>
        <item sd="0" x="92"/>
        <item sd="0" x="2920"/>
        <item sd="0" x="2508"/>
        <item sd="0" x="2713"/>
        <item sd="0" x="3113"/>
        <item sd="0" x="1107"/>
        <item sd="0" x="174"/>
        <item sd="0" x="871"/>
        <item sd="0" x="17"/>
        <item sd="0" x="2746"/>
        <item sd="0" x="1532"/>
        <item sd="0" x="81"/>
        <item sd="0" x="3344"/>
        <item sd="0" x="789"/>
        <item sd="0" x="1025"/>
        <item sd="0" x="3663"/>
        <item sd="0" x="2392"/>
        <item sd="0" x="2772"/>
        <item sd="0" x="2862"/>
        <item sd="0" x="2233"/>
        <item sd="0" x="3208"/>
        <item sd="0" x="2108"/>
        <item sd="0" x="711"/>
        <item sd="0" x="1628"/>
        <item sd="0" x="1724"/>
        <item sd="0" x="2699"/>
        <item sd="0" x="1608"/>
        <item sd="0" x="2799"/>
        <item sd="0" x="3275"/>
        <item sd="0" x="3369"/>
        <item sd="0" x="3980"/>
        <item sd="0" x="344"/>
        <item sd="0" x="2690"/>
        <item sd="0" x="3352"/>
        <item sd="0" x="1698"/>
        <item sd="0" x="1127"/>
        <item sd="0" x="485"/>
        <item sd="0" x="2906"/>
        <item sd="0" x="2119"/>
        <item sd="0" x="3170"/>
        <item sd="0" x="3975"/>
        <item sd="0" x="375"/>
        <item sd="0" x="1732"/>
        <item sd="0" x="2096"/>
        <item sd="0" x="2925"/>
        <item sd="0" x="2040"/>
        <item sd="0" x="370"/>
        <item sd="0" x="1630"/>
        <item sd="0" x="1455"/>
        <item sd="0" x="805"/>
        <item sd="0" x="2794"/>
        <item sd="0" x="2352"/>
        <item sd="0" x="3660"/>
        <item sd="0" x="2366"/>
        <item sd="0" x="88"/>
        <item sd="0" x="1078"/>
        <item sd="0" x="2863"/>
        <item sd="0" x="3191"/>
        <item sd="0" x="1005"/>
        <item sd="0" x="1816"/>
        <item sd="0" x="3380"/>
        <item sd="0" x="107"/>
        <item sd="0" x="172"/>
        <item sd="0" x="1458"/>
        <item sd="0" x="4063"/>
        <item sd="0" x="760"/>
        <item sd="0" x="1546"/>
        <item sd="0" x="926"/>
        <item sd="0" x="433"/>
        <item sd="0" x="2632"/>
        <item sd="0" x="1481"/>
        <item sd="0" x="2824"/>
        <item sd="0" x="3376"/>
        <item sd="0" x="841"/>
        <item sd="0" x="1074"/>
        <item sd="0" x="1312"/>
        <item sd="0" x="954"/>
        <item sd="0" x="123"/>
        <item sd="0" x="2220"/>
        <item sd="0" x="3417"/>
        <item sd="0" x="1117"/>
        <item sd="0" x="2756"/>
        <item sd="0" x="3787"/>
        <item sd="0" x="304"/>
        <item sd="0" x="1595"/>
        <item sd="0" x="1288"/>
        <item sd="0" x="3239"/>
        <item sd="0" x="329"/>
        <item sd="0" x="3279"/>
        <item sd="0" x="3260"/>
        <item sd="0" x="1740"/>
        <item sd="0" x="2162"/>
        <item sd="0" x="2780"/>
        <item sd="0" x="1110"/>
        <item sd="0" x="3831"/>
        <item sd="0" x="76"/>
        <item sd="0" x="3069"/>
        <item sd="0" x="3863"/>
        <item sd="0" x="1374"/>
        <item sd="0" x="2029"/>
        <item sd="0" x="3362"/>
        <item sd="0" x="3877"/>
        <item sd="0" x="226"/>
        <item sd="0" x="1115"/>
        <item sd="0" x="2221"/>
        <item sd="0" x="1381"/>
        <item sd="0" x="3441"/>
        <item sd="0" x="3119"/>
        <item sd="0" x="2719"/>
        <item sd="0" x="25"/>
        <item sd="0" x="744"/>
        <item sd="0" x="2384"/>
        <item sd="0" x="2363"/>
        <item sd="0" x="1392"/>
        <item sd="0" x="3868"/>
        <item sd="0" x="1372"/>
        <item sd="0" x="78"/>
        <item sd="0" x="2215"/>
        <item sd="0" x="1936"/>
        <item sd="0" x="2261"/>
        <item sd="0" x="2996"/>
        <item sd="0" x="607"/>
        <item sd="0" x="3504"/>
        <item sd="0" x="3295"/>
        <item sd="0" x="495"/>
        <item sd="0" x="1779"/>
        <item sd="0" x="1823"/>
        <item sd="0" x="3183"/>
        <item sd="0" x="3843"/>
        <item sd="0" x="3796"/>
        <item sd="0" x="655"/>
        <item sd="0" x="2937"/>
        <item sd="0" x="1756"/>
        <item sd="0" x="513"/>
        <item sd="0" x="1789"/>
        <item sd="0" x="771"/>
        <item sd="0" x="1534"/>
        <item sd="0" x="3847"/>
        <item sd="0" x="1083"/>
        <item sd="0" x="3475"/>
        <item sd="0" x="1295"/>
        <item sd="0" x="3784"/>
        <item sd="0" x="1179"/>
        <item sd="0" x="3461"/>
        <item sd="0" x="3946"/>
        <item sd="0" x="1419"/>
        <item sd="0" x="1015"/>
        <item sd="0" x="64"/>
        <item sd="0" x="874"/>
        <item sd="0" x="3972"/>
        <item sd="0" x="1092"/>
        <item sd="0" x="3096"/>
        <item sd="0" x="3226"/>
        <item sd="0" x="1872"/>
        <item sd="0" x="3359"/>
        <item sd="0" x="2390"/>
        <item sd="0" x="3076"/>
        <item sd="0" x="1592"/>
        <item sd="0" x="2752"/>
        <item sd="0" x="306"/>
        <item sd="0" x="1380"/>
        <item sd="0" x="521"/>
        <item sd="0" x="1553"/>
        <item sd="0" x="1136"/>
        <item sd="0" x="917"/>
        <item sd="0" x="173"/>
        <item sd="0" x="4020"/>
        <item sd="0" x="2198"/>
        <item sd="0" x="2822"/>
        <item sd="0" x="3289"/>
        <item sd="0" x="883"/>
        <item sd="0" x="2504"/>
        <item sd="0" x="1806"/>
        <item sd="0" x="4044"/>
        <item sd="0" x="3233"/>
        <item sd="0" x="202"/>
        <item sd="0" x="567"/>
        <item sd="0" x="1801"/>
        <item sd="0" x="252"/>
        <item sd="0" x="3332"/>
        <item sd="0" x="677"/>
        <item sd="0" x="309"/>
        <item sd="0" x="95"/>
        <item sd="0" x="3405"/>
        <item sd="0" x="1547"/>
        <item sd="0" x="177"/>
        <item sd="0" x="2645"/>
        <item sd="0" x="4089"/>
        <item sd="0" x="581"/>
        <item sd="0" x="645"/>
        <item sd="0" x="1363"/>
        <item sd="0" x="3641"/>
        <item sd="0" x="3361"/>
        <item sd="0" x="3009"/>
        <item sd="0" x="3966"/>
        <item sd="0" x="387"/>
        <item sd="0" x="1585"/>
        <item sd="0" x="3244"/>
        <item sd="0" x="1987"/>
        <item sd="0" x="3689"/>
        <item sd="0" x="1926"/>
        <item sd="0" x="1282"/>
        <item sd="0" x="1564"/>
        <item sd="0" x="3746"/>
        <item sd="0" x="1687"/>
        <item sd="0" x="3964"/>
        <item sd="0" x="3612"/>
        <item sd="0" x="363"/>
        <item sd="0" x="175"/>
        <item sd="0" x="2507"/>
        <item sd="0" x="3743"/>
        <item sd="0" x="1103"/>
        <item sd="0" x="3653"/>
        <item sd="0" x="1146"/>
        <item sd="0" x="3413"/>
        <item sd="0" x="1281"/>
        <item sd="0" x="365"/>
        <item sd="0" x="1576"/>
        <item sd="0" x="291"/>
        <item sd="0" x="4031"/>
        <item sd="0" x="318"/>
        <item sd="0" x="1197"/>
        <item sd="0" x="3745"/>
        <item sd="0" x="3829"/>
        <item sd="0" x="1087"/>
        <item sd="0" x="398"/>
        <item sd="0" x="1847"/>
        <item sd="0" x="2540"/>
        <item sd="0" x="1905"/>
        <item sd="0" x="3638"/>
        <item sd="0" x="2837"/>
        <item sd="0" x="1645"/>
        <item sd="0" x="1498"/>
        <item sd="0" x="3677"/>
        <item sd="0" x="3827"/>
        <item sd="0" x="2103"/>
        <item sd="0" x="3777"/>
        <item sd="0" x="3109"/>
        <item sd="0" x="2154"/>
        <item sd="0" x="549"/>
        <item sd="0" x="152"/>
        <item sd="0" x="3721"/>
        <item sd="0" x="3594"/>
        <item sd="0" x="315"/>
        <item sd="0" x="2386"/>
        <item sd="0" x="591"/>
        <item sd="0" x="1644"/>
        <item sd="0" x="1170"/>
        <item sd="0" x="3368"/>
        <item sd="0" x="1988"/>
        <item sd="0" x="3810"/>
        <item sd="0" x="1505"/>
        <item sd="0" x="372"/>
        <item sd="0" x="21"/>
        <item sd="0" x="2801"/>
        <item sd="0" x="2199"/>
        <item sd="0" x="3753"/>
        <item sd="0" x="4011"/>
        <item sd="0" x="1962"/>
        <item sd="0" x="1618"/>
        <item sd="0" x="3781"/>
        <item sd="0" x="158"/>
        <item sd="0" x="1311"/>
        <item sd="0" x="545"/>
        <item sd="0" x="2322"/>
        <item sd="0" x="2727"/>
        <item sd="0" x="960"/>
        <item sd="0" x="1244"/>
        <item sd="0" x="2845"/>
        <item sd="0" x="509"/>
        <item sd="0" x="2748"/>
        <item sd="0" x="749"/>
        <item sd="0" x="435"/>
        <item sd="0" x="3005"/>
        <item sd="0" x="3731"/>
        <item sd="0" x="2652"/>
        <item sd="0" x="1143"/>
        <item sd="0" x="4055"/>
        <item sd="0" x="2125"/>
        <item sd="0" x="2054"/>
        <item sd="0" x="465"/>
        <item sd="0" x="37"/>
        <item sd="0" x="4104"/>
        <item sd="0" x="1601"/>
        <item sd="0" x="2183"/>
        <item sd="0" x="3041"/>
        <item sd="0" x="2373"/>
        <item sd="0" x="2018"/>
        <item sd="0" x="328"/>
        <item sd="0" x="2434"/>
        <item sd="0" x="2188"/>
        <item sd="0" x="3580"/>
        <item sd="0" x="2607"/>
        <item sd="0" x="756"/>
        <item sd="0" x="1182"/>
        <item sd="0" x="1396"/>
        <item sd="0" x="779"/>
        <item sd="0" x="971"/>
        <item sd="0" x="885"/>
        <item sd="0" x="561"/>
        <item sd="0" x="3356"/>
        <item sd="0" x="1030"/>
        <item sd="0" x="1352"/>
        <item sd="0" x="4013"/>
        <item sd="0" x="2374"/>
        <item sd="0" x="1763"/>
        <item sd="0" x="1830"/>
        <item sd="0" x="38"/>
        <item sd="0" x="3727"/>
        <item sd="0" x="2077"/>
        <item sd="0" x="3213"/>
        <item sd="0" x="1591"/>
        <item sd="0" x="2187"/>
        <item sd="0" x="829"/>
        <item sd="0" x="3914"/>
        <item sd="0" x="606"/>
        <item sd="0" x="2283"/>
        <item sd="0" x="1190"/>
        <item sd="0" x="2130"/>
        <item sd="0" x="2547"/>
        <item sd="0" x="2766"/>
        <item sd="0" x="3702"/>
        <item sd="0" x="2359"/>
        <item sd="0" x="476"/>
        <item sd="0" x="434"/>
        <item sd="0" x="2959"/>
        <item sd="0" x="343"/>
        <item sd="0" x="250"/>
        <item sd="0" x="3304"/>
        <item sd="0" x="1701"/>
        <item sd="0" x="1468"/>
        <item sd="0" x="1001"/>
        <item sd="0" x="525"/>
        <item sd="0" x="1000"/>
        <item sd="0" x="1361"/>
        <item sd="0" x="1479"/>
        <item sd="0" x="2688"/>
        <item sd="0" x="3353"/>
        <item sd="0" x="2255"/>
        <item sd="0" x="523"/>
        <item sd="0" x="468"/>
        <item sd="0" x="1909"/>
        <item sd="0" x="2789"/>
        <item sd="0" x="1660"/>
        <item sd="0" x="730"/>
        <item sd="0" x="3198"/>
        <item sd="0" x="1111"/>
        <item sd="0" x="1275"/>
        <item sd="0" x="2968"/>
        <item sd="0" x="1006"/>
        <item sd="0" x="3343"/>
        <item sd="0" x="643"/>
        <item sd="0" x="3072"/>
        <item sd="0" x="2159"/>
        <item sd="0" x="3355"/>
        <item sd="0" x="1178"/>
        <item sd="0" x="1836"/>
        <item sd="0" x="1565"/>
        <item sd="0" x="617"/>
        <item sd="0" x="748"/>
        <item sd="0" x="3994"/>
        <item sd="0" x="686"/>
        <item sd="0" x="2916"/>
        <item sd="0" x="1038"/>
        <item sd="0" x="1560"/>
        <item sd="0" x="4077"/>
        <item sd="0" x="1390"/>
        <item sd="0" x="3771"/>
        <item sd="0" x="1126"/>
        <item sd="0" x="277"/>
        <item sd="0" x="814"/>
        <item sd="0" x="588"/>
        <item sd="0" x="593"/>
        <item sd="0" x="2005"/>
        <item sd="0" x="3762"/>
        <item sd="0" x="3768"/>
        <item sd="0" x="2790"/>
        <item sd="0" x="3342"/>
        <item sd="0" x="32"/>
        <item sd="0" x="2895"/>
        <item sd="0" x="1637"/>
        <item sd="0" x="3763"/>
        <item sd="0" x="3387"/>
        <item sd="0" x="2356"/>
        <item sd="0" x="3482"/>
        <item sd="0" x="2650"/>
        <item sd="0" x="2212"/>
        <item sd="0" x="1900"/>
        <item sd="0" x="163"/>
        <item sd="0" x="1781"/>
        <item sd="0" x="2659"/>
        <item sd="0" x="1917"/>
        <item sd="0" x="3779"/>
        <item sd="0" x="1290"/>
        <item sd="0" x="3902"/>
        <item sd="0" x="4024"/>
        <item sd="0" x="416"/>
        <item sd="0" x="3253"/>
        <item sd="0" x="997"/>
        <item sd="0" x="560"/>
        <item sd="0" x="3813"/>
        <item sd="0" x="56"/>
        <item sd="0" x="3067"/>
        <item sd="0" x="310"/>
        <item sd="0" x="3485"/>
        <item sd="0" x="3662"/>
        <item sd="0" x="1682"/>
        <item sd="0" x="1722"/>
        <item sd="0" x="3499"/>
        <item sd="0" x="376"/>
        <item sd="0" x="1577"/>
        <item sd="0" x="103"/>
        <item sd="0" x="3668"/>
        <item sd="0" x="3327"/>
        <item sd="0" x="1108"/>
        <item sd="0" x="2047"/>
        <item sd="0" x="768"/>
        <item sd="0" x="1398"/>
        <item sd="0" x="4064"/>
        <item sd="0" x="1235"/>
        <item sd="0" x="3451"/>
        <item sd="0" x="2687"/>
        <item sd="0" x="1047"/>
        <item sd="0" x="120"/>
        <item sd="0" x="2486"/>
        <item sd="0" x="658"/>
        <item sd="0" x="39"/>
        <item sd="0" x="3607"/>
        <item sd="0" x="2729"/>
        <item sd="0" x="2279"/>
        <item sd="0" x="2203"/>
        <item sd="0" x="850"/>
        <item sd="0" x="2676"/>
        <item sd="0" x="3720"/>
        <item sd="0" x="3793"/>
        <item sd="0" x="3341"/>
        <item sd="0" x="1072"/>
        <item sd="0" x="355"/>
        <item sd="0" x="2297"/>
        <item sd="0" x="2048"/>
        <item sd="0" x="384"/>
        <item sd="0" x="1584"/>
        <item sd="0" x="3623"/>
        <item sd="0" x="1395"/>
        <item sd="0" x="2017"/>
        <item sd="0" x="2522"/>
        <item sd="0" x="3364"/>
        <item sd="0" x="1544"/>
        <item sd="0" x="541"/>
        <item sd="0" x="1011"/>
        <item sd="0" x="2567"/>
        <item sd="0" x="139"/>
        <item sd="0" x="1648"/>
        <item sd="0" x="2081"/>
        <item sd="0" x="3042"/>
        <item sd="0" x="3336"/>
        <item sd="0" x="1647"/>
        <item sd="0" x="2867"/>
        <item sd="0" x="3631"/>
        <item sd="0" x="826"/>
        <item sd="0" x="2520"/>
        <item sd="0" x="3497"/>
        <item sd="0" x="4057"/>
        <item sd="0" x="1890"/>
        <item sd="0" x="3200"/>
        <item sd="0" x="3389"/>
        <item sd="0" x="1574"/>
        <item sd="0" x="3794"/>
        <item sd="0" x="1653"/>
        <item sd="0" x="480"/>
        <item sd="0" x="837"/>
        <item sd="0" x="3164"/>
        <item sd="0" x="496"/>
        <item sd="0" x="1674"/>
        <item sd="0" x="1976"/>
        <item sd="0" x="2685"/>
        <item sd="0" x="853"/>
        <item sd="0" x="866"/>
        <item sd="0" x="928"/>
        <item sd="0" x="2610"/>
        <item sd="0" x="2757"/>
        <item sd="0" x="2798"/>
        <item sd="0" x="2227"/>
        <item sd="0" x="2838"/>
        <item sd="0" x="656"/>
        <item sd="0" x="331"/>
        <item sd="0" x="693"/>
        <item sd="0" x="2430"/>
        <item sd="0" x="1766"/>
        <item sd="0" x="3296"/>
        <item sd="0" x="3916"/>
        <item sd="0" x="2418"/>
        <item sd="0" x="973"/>
        <item sd="0" x="3087"/>
        <item sd="0" x="2068"/>
        <item sd="0" x="1876"/>
        <item sd="0" x="487"/>
        <item sd="0" x="2237"/>
        <item sd="0" x="1189"/>
        <item sd="0" x="2983"/>
        <item sd="0" x="2439"/>
        <item sd="0" x="628"/>
        <item sd="0" x="340"/>
        <item sd="0" x="3190"/>
        <item sd="0" x="2311"/>
        <item sd="0" x="3628"/>
        <item sd="0" x="3723"/>
        <item sd="0" x="2977"/>
        <item sd="0" x="2303"/>
        <item sd="0" x="2870"/>
        <item sd="0" x="3458"/>
        <item sd="0" x="3554"/>
        <item sd="0" x="210"/>
        <item sd="0" x="3291"/>
        <item sd="0" x="673"/>
        <item sd="0" x="1813"/>
        <item sd="0" x="3231"/>
        <item sd="0" x="758"/>
        <item sd="0" x="1221"/>
        <item sd="0" x="2565"/>
        <item sd="0" x="3736"/>
        <item sd="0" x="636"/>
        <item sd="0" x="3215"/>
        <item sd="0" x="2065"/>
        <item sd="0" x="3812"/>
        <item sd="0" x="3561"/>
        <item sd="0" x="157"/>
        <item sd="0" x="2943"/>
        <item sd="0" x="1680"/>
        <item sd="0" x="1975"/>
        <item sd="0" x="2098"/>
        <item sd="0" x="574"/>
        <item sd="0" x="148"/>
        <item sd="0" x="63"/>
        <item sd="0" x="4075"/>
        <item sd="0" x="361"/>
        <item sd="0" x="154"/>
        <item sd="0" x="2982"/>
        <item sd="0" x="1322"/>
        <item sd="0" x="896"/>
        <item sd="0" x="3775"/>
        <item sd="0" x="1348"/>
        <item sd="0" x="2707"/>
        <item sd="0" x="2033"/>
        <item sd="0" x="1967"/>
        <item sd="0" x="1795"/>
        <item sd="0" x="2953"/>
        <item sd="0" x="3996"/>
        <item sd="0" x="2987"/>
        <item sd="0" x="457"/>
        <item sd="0" x="828"/>
        <item sd="0" x="1690"/>
        <item sd="0" x="1402"/>
        <item sd="0" x="248"/>
        <item sd="0" x="3560"/>
        <item sd="0" x="641"/>
        <item sd="0" x="1090"/>
        <item sd="0" x="862"/>
        <item sd="0" x="718"/>
        <item sd="0" x="3542"/>
        <item sd="0" x="1105"/>
        <item sd="0" x="2020"/>
        <item sd="0" x="2796"/>
        <item sd="0" x="687"/>
        <item sd="0" x="2820"/>
        <item sd="0" x="2049"/>
        <item sd="0" x="2480"/>
        <item sd="0" x="237"/>
        <item sd="0" x="3478"/>
        <item sd="0" x="507"/>
        <item sd="0" x="613"/>
        <item sd="0" x="583"/>
        <item sd="0" x="2956"/>
        <item sd="0" x="2072"/>
        <item sd="0" x="3752"/>
        <item sd="0" x="1365"/>
        <item sd="0" x="1539"/>
        <item sd="0" x="3586"/>
        <item sd="0" x="2426"/>
        <item sd="0" x="2393"/>
        <item sd="0" x="1798"/>
        <item sd="0" x="2634"/>
        <item sd="0" x="2038"/>
        <item sd="0" x="1053"/>
        <item sd="0" x="3329"/>
        <item sd="0" x="1610"/>
        <item sd="0" x="1242"/>
        <item sd="0" x="3816"/>
        <item sd="0" x="2330"/>
        <item sd="0" x="53"/>
        <item sd="0" x="214"/>
        <item sd="0" x="2905"/>
        <item sd="0" x="3467"/>
        <item sd="0" x="448"/>
        <item sd="0" x="3217"/>
        <item sd="0" x="3912"/>
        <item sd="0" x="2350"/>
        <item sd="0" x="2841"/>
        <item sd="0" x="1725"/>
        <item sd="0" x="2011"/>
        <item sd="0" x="1831"/>
        <item sd="0" x="1694"/>
        <item sd="0" x="1168"/>
        <item sd="0" x="2454"/>
        <item sd="0" x="864"/>
        <item sd="0" x="3573"/>
        <item sd="0" x="1629"/>
        <item sd="0" x="3807"/>
        <item sd="0" x="3599"/>
        <item sd="0" x="2218"/>
        <item sd="0" x="1368"/>
        <item sd="0" x="763"/>
        <item sd="0" x="2843"/>
        <item sd="0" x="741"/>
        <item sd="0" x="263"/>
        <item sd="0" x="3574"/>
        <item sd="0" x="1769"/>
        <item sd="0" x="3230"/>
        <item sd="0" x="3553"/>
        <item sd="0" x="364"/>
        <item sd="0" x="1921"/>
        <item sd="0" x="1256"/>
        <item sd="0" x="296"/>
        <item sd="0" x="3098"/>
        <item sd="0" x="1557"/>
        <item sd="0" x="1523"/>
        <item sd="0" x="3156"/>
        <item sd="0" x="3480"/>
        <item sd="0" x="2669"/>
        <item sd="0" x="2639"/>
        <item sd="0" x="2804"/>
        <item sd="0" x="459"/>
        <item sd="0" x="1990"/>
        <item sd="0" x="1540"/>
        <item sd="0" x="2999"/>
        <item sd="0" x="1183"/>
        <item sd="0" x="2055"/>
        <item sd="0" x="2593"/>
        <item sd="0" x="602"/>
        <item sd="0" x="3992"/>
        <item sd="0" x="1896"/>
        <item sd="0" x="1391"/>
        <item sd="0" x="2967"/>
        <item sd="0" x="4106"/>
        <item sd="0" x="1932"/>
        <item sd="0" x="1286"/>
        <item sd="0" x="2424"/>
        <item sd="0" x="1106"/>
        <item sd="0" x="2745"/>
        <item sd="0" x="595"/>
        <item sd="0" x="1324"/>
        <item sd="0" x="1056"/>
        <item sd="0" x="3739"/>
        <item sd="0" x="1014"/>
        <item sd="0" x="1901"/>
        <item sd="0" x="1414"/>
        <item sd="0" x="2781"/>
        <item sd="0" x="2914"/>
        <item sd="0" x="2329"/>
        <item sd="0" x="3541"/>
        <item sd="0" x="3606"/>
        <item sd="0" x="3788"/>
        <item sd="0" x="1099"/>
        <item sd="0" x="726"/>
        <item sd="0" x="3941"/>
        <item sd="0" x="1778"/>
        <item sd="0" x="2472"/>
        <item sd="0" x="2445"/>
        <item sd="0" x="3249"/>
        <item sd="0" x="3056"/>
        <item sd="0" x="2146"/>
        <item sd="0" x="819"/>
        <item sd="0" x="1480"/>
        <item sd="0" x="3298"/>
        <item sd="0" x="740"/>
        <item sd="0" x="2901"/>
        <item sd="0" x="1941"/>
        <item sd="0" x="516"/>
        <item sd="0" x="2265"/>
        <item sd="0" x="3974"/>
        <item sd="0" x="3393"/>
        <item sd="0" x="804"/>
        <item sd="0" x="526"/>
        <item sd="0" x="1787"/>
        <item sd="0" x="136"/>
        <item sd="0" x="2826"/>
        <item sd="0" x="1446"/>
        <item sd="0" x="1749"/>
        <item sd="0" x="1017"/>
        <item sd="0" x="2949"/>
        <item sd="0" x="3270"/>
        <item sd="0" x="3039"/>
        <item sd="0" x="141"/>
        <item sd="0" x="3903"/>
        <item sd="0" x="2922"/>
        <item sd="0" x="1782"/>
        <item sd="0" x="3122"/>
        <item sd="0" x="2115"/>
        <item sd="0" x="4000"/>
        <item sd="0" x="2239"/>
        <item sd="0" x="2310"/>
        <item sd="0" x="3917"/>
        <item sd="0" x="4093"/>
        <item sd="0" x="1457"/>
        <item sd="0" x="286"/>
        <item sd="0" x="4088"/>
        <item sd="0" x="683"/>
        <item sd="0" x="2500"/>
        <item sd="0" x="2216"/>
        <item sd="0" x="356"/>
        <item sd="0" x="3595"/>
        <item sd="0" x="2226"/>
        <item sd="0" x="2206"/>
        <item sd="0" x="635"/>
        <item sd="0" x="1441"/>
        <item sd="0" x="2595"/>
        <item sd="0" x="3536"/>
        <item sd="0" x="2429"/>
        <item sd="0" x="781"/>
        <item sd="0" x="2147"/>
        <item sd="0" x="3440"/>
        <item sd="0" x="2733"/>
        <item sd="0" x="1739"/>
        <item sd="0" x="3148"/>
        <item sd="0" x="1737"/>
        <item sd="0" x="570"/>
        <item sd="0" x="3347"/>
        <item sd="0" x="259"/>
        <item sd="0" x="942"/>
        <item sd="0" x="3646"/>
        <item sd="0" x="3177"/>
        <item sd="0" x="2762"/>
        <item sd="0" x="2836"/>
        <item sd="0" x="2066"/>
        <item sd="0" x="436"/>
        <item sd="0" x="2857"/>
        <item sd="0" x="2771"/>
        <item sd="0" x="505"/>
        <item sd="0" x="3571"/>
        <item sd="0" x="941"/>
        <item sd="0" x="1597"/>
        <item sd="0" x="2195"/>
        <item sd="0" x="367"/>
        <item sd="0" x="2877"/>
        <item sd="0" x="2810"/>
        <item sd="0" x="4097"/>
        <item sd="0" x="699"/>
        <item sd="0" x="2881"/>
        <item sd="0" x="3079"/>
        <item sd="0" x="67"/>
        <item sd="0" x="915"/>
        <item sd="0" x="2455"/>
        <item sd="0" x="2994"/>
        <item sd="0" x="115"/>
        <item sd="0" x="1219"/>
        <item sd="0" x="796"/>
        <item sd="0" x="419"/>
        <item sd="0" x="1603"/>
        <item sd="0" x="3323"/>
        <item sd="0" x="676"/>
        <item sd="0" x="336"/>
        <item sd="0" x="1548"/>
        <item sd="0" x="3654"/>
        <item sd="0" x="922"/>
        <item sd="0" x="36"/>
        <item sd="0" x="1239"/>
        <item sd="0" x="3101"/>
        <item sd="0" x="3130"/>
        <item sd="0" x="2847"/>
        <item sd="0" x="3126"/>
        <item sd="0" x="3860"/>
        <item sd="0" x="3621"/>
        <item sd="0" x="3182"/>
        <item sd="0" x="2545"/>
        <item sd="0" x="2459"/>
        <item sd="0" x="1411"/>
        <item sd="0" x="1558"/>
        <item sd="0" x="1161"/>
        <item sd="0" x="3703"/>
        <item sd="0" x="1730"/>
        <item sd="0" x="1561"/>
        <item sd="0" x="1478"/>
        <item sd="0" x="0"/>
        <item sd="0" x="745"/>
        <item sd="0" x="1082"/>
        <item sd="0" x="678"/>
        <item sd="0" x="2848"/>
        <item sd="0" x="2888"/>
        <item sd="0" x="3161"/>
        <item sd="0" x="2022"/>
        <item sd="0" x="2223"/>
        <item sd="0" x="950"/>
        <item sd="0" x="2318"/>
        <item sd="0" x="1029"/>
        <item sd="0" x="2274"/>
        <item sd="0" x="4100"/>
        <item sd="0" x="882"/>
        <item sd="0" x="3153"/>
        <item sd="0" x="3808"/>
        <item sd="0" x="2808"/>
        <item sd="0" x="1193"/>
        <item sd="0" x="3665"/>
        <item sd="0" x="261"/>
        <item sd="0" x="2750"/>
        <item sd="0" x="3899"/>
        <item sd="0" x="1555"/>
        <item sd="0" x="3489"/>
        <item sd="0" x="3167"/>
        <item sd="0" x="395"/>
        <item sd="0" x="3734"/>
        <item sd="0" x="3377"/>
        <item sd="0" x="1734"/>
        <item sd="0" x="3874"/>
        <item sd="0" x="3934"/>
        <item sd="0" x="2012"/>
        <item sd="0" x="2657"/>
        <item sd="0" x="2450"/>
        <item sd="0" x="379"/>
        <item sd="0" x="631"/>
        <item sd="0" x="723"/>
        <item sd="0" x="4027"/>
        <item sd="0" x="3372"/>
        <item sd="0" x="2327"/>
        <item sd="0" x="1828"/>
        <item sd="0" x="3057"/>
        <item sd="0" x="1061"/>
        <item sd="0" x="690"/>
        <item sd="0" x="3587"/>
        <item sd="0" x="4003"/>
        <item sd="0" x="1827"/>
        <item sd="0" x="1217"/>
        <item sd="0" x="2085"/>
        <item sd="0" x="578"/>
        <item sd="0" x="3088"/>
        <item sd="0" x="1388"/>
        <item sd="0" x="2107"/>
        <item sd="0" x="432"/>
        <item sd="0" x="575"/>
        <item sd="0" x="1784"/>
        <item sd="0" x="1447"/>
        <item sd="0" x="2589"/>
        <item sd="0" x="1960"/>
        <item sd="0" x="396"/>
        <item sd="0" x="1640"/>
        <item sd="0" x="111"/>
        <item sd="0" x="907"/>
        <item sd="0" x="2512"/>
        <item sd="0" x="452"/>
        <item sd="0" x="1713"/>
        <item sd="0" x="1716"/>
        <item sd="0" x="2462"/>
        <item sd="0" x="2309"/>
        <item sd="0" x="1100"/>
        <item sd="0" x="3059"/>
        <item sd="0" x="3836"/>
        <item sd="0" x="3089"/>
        <item sd="0" x="1554"/>
        <item sd="0" x="1788"/>
        <item sd="0" x="3351"/>
        <item sd="0" x="408"/>
        <item sd="0" x="1173"/>
        <item sd="0" x="3747"/>
        <item sd="0" x="2314"/>
        <item sd="0" x="2427"/>
        <item sd="0" x="1483"/>
        <item sd="0" x="1550"/>
        <item sd="0" x="1155"/>
        <item sd="0" x="1638"/>
        <item sd="0" x="2782"/>
        <item sd="0" x="1536"/>
        <item sd="0" x="1760"/>
        <item sd="0" x="3968"/>
        <item sd="0" x="1703"/>
        <item sd="0" x="2420"/>
        <item sd="0" x="1971"/>
        <item sd="0" x="2765"/>
        <item sd="0" x="3765"/>
        <item sd="0" x="3655"/>
        <item sd="0" x="1343"/>
        <item sd="0" x="2629"/>
        <item sd="0" x="1857"/>
        <item sd="0" x="1773"/>
        <item sd="0" x="3806"/>
        <item sd="0" x="1811"/>
        <item sd="0" x="555"/>
        <item sd="0" x="2576"/>
        <item sd="0" x="980"/>
        <item sd="0" x="3016"/>
        <item sd="0" x="3278"/>
        <item sd="0" x="3188"/>
        <item sd="0" x="1631"/>
        <item sd="0" x="2014"/>
        <item sd="0" x="3525"/>
        <item sd="0" x="483"/>
        <item sd="0" x="2437"/>
        <item sd="0" x="1370"/>
        <item sd="0" x="590"/>
        <item sd="0" x="4098"/>
        <item sd="0" x="2034"/>
        <item sd="0" x="4043"/>
        <item sd="0" x="1559"/>
        <item sd="0" x="597"/>
        <item sd="0" x="2704"/>
        <item sd="0" x="1177"/>
        <item sd="0" x="3245"/>
        <item sd="0" x="3021"/>
        <item sd="0" x="60"/>
        <item sd="0" x="2202"/>
        <item sd="0" x="1696"/>
        <item sd="0" x="445"/>
        <item sd="0" x="1974"/>
        <item sd="0" x="940"/>
        <item sd="0" x="2153"/>
        <item sd="0" x="3103"/>
        <item sd="0" x="4101"/>
        <item sd="0" x="3102"/>
        <item sd="0" x="73"/>
        <item sd="0" x="3869"/>
        <item sd="0" x="1849"/>
        <item sd="0" x="2778"/>
        <item sd="0" x="3311"/>
        <item sd="0" x="3512"/>
        <item sd="0" x="4083"/>
        <item sd="0" x="1227"/>
        <item sd="0" x="171"/>
        <item sd="0" x="3962"/>
        <item sd="0" x="239"/>
        <item sd="0" x="868"/>
        <item sd="0" x="1397"/>
        <item sd="0" x="1228"/>
        <item sd="0" x="3942"/>
        <item sd="0" x="2028"/>
        <item sd="0" x="326"/>
        <item sd="0" x="3896"/>
        <item sd="0" x="2067"/>
        <item sd="0" x="4095"/>
        <item sd="0" x="3852"/>
        <item sd="0" x="3809"/>
        <item sd="0" x="3195"/>
        <item sd="0" x="1910"/>
        <item sd="0" x="900"/>
        <item sd="0" x="4073"/>
        <item sd="0" x="2842"/>
        <item sd="0" x="1249"/>
        <item sd="0" x="604"/>
        <item sd="0" x="2854"/>
        <item sd="0" x="270"/>
        <item sd="0" x="160"/>
        <item sd="0" x="1563"/>
        <item sd="0" x="1302"/>
        <item sd="0" x="2075"/>
        <item sd="0" x="1252"/>
        <item sd="0" x="1250"/>
        <item sd="0" x="415"/>
        <item sd="0" x="392"/>
        <item sd="0" x="1357"/>
        <item sd="0" x="2612"/>
        <item sd="0" x="2484"/>
        <item sd="0" x="1444"/>
        <item sd="0" x="3608"/>
        <item sd="0" x="1080"/>
        <item sd="0" x="2412"/>
        <item sd="0" x="2621"/>
        <item sd="0" x="2457"/>
        <item sd="0" x="2767"/>
        <item sd="0" x="297"/>
        <item sd="0" x="2370"/>
        <item sd="0" x="910"/>
        <item sd="0" x="3878"/>
        <item sd="0" x="2665"/>
        <item sd="0" x="1924"/>
        <item sd="0" x="1401"/>
        <item sd="0" x="3680"/>
        <item sd="0" x="1159"/>
        <item sd="0" x="2587"/>
        <item sd="0" x="1589"/>
        <item sd="0" x="1405"/>
        <item sd="0" x="3517"/>
        <item sd="0" x="4065"/>
        <item sd="0" x="1473"/>
        <item sd="0" x="3516"/>
        <item sd="0" x="1810"/>
        <item sd="0" x="217"/>
        <item sd="0" x="3464"/>
        <item sd="0" x="366"/>
        <item sd="0" x="2851"/>
        <item sd="0" x="3093"/>
        <item sd="0" x="2476"/>
        <item sd="0" x="3492"/>
        <item sd="0" x="397"/>
        <item sd="0" x="1369"/>
        <item sd="0" x="3144"/>
        <item sd="0" x="2741"/>
        <item sd="0" x="1643"/>
        <item sd="0" x="118"/>
        <item sd="0" x="1599"/>
        <item sd="0" x="380"/>
        <item sd="0" x="2795"/>
        <item sd="0" x="2078"/>
        <item sd="0" x="180"/>
        <item sd="0" x="28"/>
        <item sd="0" x="16"/>
        <item sd="0" x="852"/>
        <item sd="0" x="1066"/>
        <item sd="0" x="2640"/>
        <item sd="0" x="3556"/>
        <item sd="0" x="27"/>
        <item sd="0" x="612"/>
        <item sd="0" x="4051"/>
        <item sd="0" x="2519"/>
        <item sd="0" x="3121"/>
        <item sd="0" x="1780"/>
        <item sd="0" x="2479"/>
        <item sd="0" x="1408"/>
        <item sd="0" x="3769"/>
        <item sd="0" x="1918"/>
        <item sd="0" x="3650"/>
        <item sd="0" x="3486"/>
        <item sd="0" x="3184"/>
        <item sd="0" x="102"/>
        <item sd="0" x="2295"/>
        <item sd="0" x="3857"/>
        <item sd="0" x="1845"/>
        <item sd="0" x="349"/>
        <item sd="0" x="1212"/>
        <item sd="0" x="2557"/>
        <item sd="0" x="1138"/>
        <item sd="0" x="1454"/>
        <item sd="0" x="2404"/>
        <item sd="0" x="2606"/>
        <item sd="0" x="773"/>
        <item sd="0" x="418"/>
        <item sd="0" x="262"/>
        <item sd="0" x="1612"/>
        <item sd="0" x="2381"/>
        <item sd="0" x="2601"/>
        <item sd="0" x="3484"/>
        <item sd="0" x="1793"/>
        <item sd="0" x="1537"/>
        <item sd="0" x="2245"/>
        <item sd="0" x="97"/>
        <item sd="0" x="3861"/>
        <item sd="0" x="1222"/>
        <item sd="0" x="3982"/>
        <item sd="0" x="1616"/>
        <item sd="0" x="85"/>
        <item sd="0" x="1439"/>
        <item sd="0" x="2192"/>
        <item sd="0" x="3730"/>
        <item sd="0" x="3728"/>
        <item sd="0" x="1596"/>
        <item sd="0" x="1751"/>
        <item sd="0" x="2471"/>
        <item sd="0" x="1258"/>
        <item sd="0" x="3084"/>
        <item sd="0" x="886"/>
        <item sd="0" x="2738"/>
        <item sd="0" x="3065"/>
        <item sd="0" x="2584"/>
        <item sd="0" x="2413"/>
        <item sd="0" x="3074"/>
        <item sd="0" x="45"/>
        <item sd="0" x="1377"/>
        <item sd="0" x="3425"/>
        <item sd="0" x="2616"/>
        <item sd="0" x="3466"/>
        <item sd="0" x="972"/>
        <item sd="0" x="3146"/>
        <item sd="0" x="2569"/>
        <item sd="0" x="185"/>
        <item sd="0" x="3581"/>
        <item sd="0" x="2478"/>
        <item sd="0" x="40"/>
        <item sd="0" x="1968"/>
        <item sd="0" x="2076"/>
        <item sd="0" x="1998"/>
        <item sd="0" x="1081"/>
        <item sd="0" x="2769"/>
        <item sd="0" x="1451"/>
        <item sd="0" x="1832"/>
        <item sd="0" x="3050"/>
        <item sd="0" x="3632"/>
        <item sd="0" x="664"/>
        <item sd="0" x="462"/>
        <item sd="0" x="1012"/>
        <item sd="0" x="2473"/>
        <item sd="0" x="783"/>
        <item sd="0" x="534"/>
        <item sd="0" x="3015"/>
        <item sd="0" x="1379"/>
        <item sd="0" x="3151"/>
        <item sd="0" x="3326"/>
        <item sd="0" x="739"/>
        <item sd="0" x="4009"/>
        <item sd="0" x="787"/>
        <item sd="0" x="824"/>
        <item sd="0" x="3211"/>
        <item sd="0" x="1317"/>
        <item sd="0" x="482"/>
        <item sd="0" x="1748"/>
        <item sd="0" x="3521"/>
        <item sd="0" x="2812"/>
        <item sd="0" x="3470"/>
        <item sd="0" x="3923"/>
        <item sd="0" x="939"/>
        <item sd="0" x="887"/>
        <item sd="0" x="2513"/>
        <item sd="0" x="2912"/>
        <item sd="0" x="2290"/>
        <item sd="0" x="2503"/>
        <item sd="0" x="222"/>
        <item sd="0" x="2278"/>
        <item sd="0" x="3261"/>
        <item sd="0" x="3174"/>
        <item sd="0" x="1981"/>
        <item sd="0" x="2004"/>
        <item sd="0" x="3593"/>
        <item sd="0" x="1404"/>
        <item sd="0" x="18"/>
        <item sd="0" x="26"/>
        <item sd="0" x="2958"/>
        <item sd="0" x="292"/>
        <item sd="0" x="472"/>
        <item sd="0" x="3987"/>
        <item sd="0" x="3618"/>
        <item sd="0" x="2859"/>
        <item sd="0" x="1506"/>
        <item sd="0" x="2985"/>
        <item sd="0" x="752"/>
        <item sd="0" x="1710"/>
        <item sd="0" x="3530"/>
        <item sd="0" x="2529"/>
        <item sd="0" x="1825"/>
        <item sd="0" x="3202"/>
        <item sd="0" x="1036"/>
        <item sd="0" x="1706"/>
        <item sd="0" x="1362"/>
        <item sd="0" x="543"/>
        <item sd="0" x="273"/>
        <item sd="0" x="3984"/>
        <item sd="0" x="835"/>
        <item sd="0" x="23"/>
        <item sd="0" x="228"/>
        <item sd="0" x="1686"/>
        <item sd="0" x="1850"/>
        <item sd="0" x="3006"/>
        <item sd="0" x="189"/>
        <item sd="0" x="1364"/>
        <item sd="0" x="996"/>
        <item sd="0" x="1533"/>
        <item sd="0" x="3324"/>
        <item sd="0" x="3124"/>
        <item sd="0" x="2131"/>
        <item sd="0" x="3334"/>
        <item sd="0" x="3750"/>
        <item sd="0" x="2145"/>
        <item sd="0" x="325"/>
        <item sd="0" x="3915"/>
        <item sd="0" x="1785"/>
        <item sd="0" x="3373"/>
        <item sd="0" x="2936"/>
        <item sd="0" x="1210"/>
        <item sd="0" x="2321"/>
        <item sd="0" x="3767"/>
        <item sd="0" x="1973"/>
        <item sd="0" x="2276"/>
        <item sd="0" x="84"/>
        <item sd="0" x="3718"/>
        <item sd="0" x="3545"/>
        <item sd="0" x="3850"/>
        <item sd="0" x="2865"/>
        <item sd="0" x="3849"/>
        <item sd="0" x="2586"/>
        <item sd="0" x="1895"/>
        <item sd="0" x="1989"/>
        <item sd="0" x="146"/>
        <item sd="0" x="3611"/>
        <item sd="0" x="153"/>
        <item sd="0" x="2369"/>
        <item sd="0" x="689"/>
        <item sd="0" x="1488"/>
        <item sd="0" x="679"/>
        <item sd="0" x="1943"/>
        <item sd="0" x="3732"/>
        <item sd="0" x="989"/>
        <item sd="0" x="383"/>
        <item sd="0" x="1708"/>
        <item sd="0" x="572"/>
        <item sd="0" x="3221"/>
        <item sd="0" x="463"/>
        <item sd="0" x="2052"/>
        <item sd="0" x="2211"/>
        <item sd="0" x="2348"/>
        <item sd="0" x="170"/>
        <item sd="0" x="988"/>
        <item sd="0" x="1799"/>
        <item sd="0" x="1667"/>
        <item sd="0" x="1194"/>
        <item sd="0" x="2354"/>
        <item sd="0" x="3374"/>
        <item sd="0" x="425"/>
        <item sd="0" x="1774"/>
        <item sd="0" x="563"/>
        <item sd="0" x="3527"/>
        <item sd="0" x="3544"/>
        <item sd="0" x="792"/>
        <item sd="0" x="443"/>
        <item sd="0" x="2740"/>
        <item sd="0" x="3957"/>
        <item sd="0" x="884"/>
        <item sd="0" x="22"/>
        <item sd="0" x="3764"/>
        <item sd="0" x="515"/>
        <item sd="0" x="307"/>
        <item sd="0" x="3112"/>
        <item sd="0" x="1133"/>
        <item sd="0" x="2608"/>
        <item sd="0" x="3694"/>
        <item sd="0" x="3421"/>
        <item sd="0" x="3814"/>
        <item sd="0" x="1424"/>
        <item sd="0" x="3020"/>
        <item sd="0" x="3158"/>
        <item sd="0" x="246"/>
        <item sd="0" x="3647"/>
        <item sd="0" x="3695"/>
        <item sd="0" x="2097"/>
        <item sd="0" x="4005"/>
        <item sd="0" x="3384"/>
        <item sd="0" x="3398"/>
        <item sd="0" x="3414"/>
        <item sd="0" x="1624"/>
        <item sd="0" x="3474"/>
        <item sd="0" x="1093"/>
        <item sd="0" x="3168"/>
        <item sd="0" x="1298"/>
        <item sd="0" x="2861"/>
        <item sd="0" x="4060"/>
        <item sd="0" x="903"/>
        <item sd="0" x="3264"/>
        <item sd="0" x="3682"/>
        <item sd="0" x="947"/>
        <item sd="0" x="1051"/>
        <item sd="0" x="3035"/>
        <item sd="0" x="1378"/>
        <item sd="0" x="3078"/>
        <item t="default" sd="0"/>
      </items>
    </pivotField>
    <pivotField showAll="0"/>
    <pivotField showAll="0"/>
    <pivotField showAll="0"/>
    <pivotField axis="axisCol" dataField="1" showAll="0">
      <items count="5">
        <item sd="0" x="0"/>
        <item sd="0" x="1"/>
        <item sd="0" x="2"/>
        <item sd="0" x="3"/>
        <item t="default" sd="0"/>
      </items>
    </pivotField>
    <pivotField axis="axisPage" showAll="0">
      <items count="22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sd="0" x="0"/>
        <item sd="0" x="5"/>
        <item sd="0" x="7"/>
        <item sd="0" x="2"/>
        <item sd="0" x="3"/>
        <item sd="0" x="8"/>
        <item sd="0" x="4"/>
        <item sd="0" x="1"/>
        <item sd="0" x="6"/>
        <item t="default" sd="0"/>
      </items>
    </pivotField>
    <pivotField showAll="0"/>
  </pivotFields>
  <rowFields count="2">
    <field x="16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873BE4-E06B-4BD5-A996-CFFA41D70D4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dataField="1" showAll="0">
      <items count="42">
        <item x="11"/>
        <item x="6"/>
        <item x="2"/>
        <item x="24"/>
        <item x="37"/>
        <item x="31"/>
        <item x="10"/>
        <item x="36"/>
        <item x="19"/>
        <item x="12"/>
        <item x="7"/>
        <item x="27"/>
        <item x="39"/>
        <item x="14"/>
        <item x="13"/>
        <item x="26"/>
        <item x="33"/>
        <item x="16"/>
        <item x="9"/>
        <item x="17"/>
        <item x="34"/>
        <item x="21"/>
        <item x="20"/>
        <item x="18"/>
        <item x="25"/>
        <item x="35"/>
        <item x="40"/>
        <item x="22"/>
        <item x="32"/>
        <item x="0"/>
        <item x="30"/>
        <item x="28"/>
        <item x="23"/>
        <item x="8"/>
        <item x="38"/>
        <item x="29"/>
        <item x="5"/>
        <item x="15"/>
        <item x="4"/>
        <item x="1"/>
        <item x="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050E2-7CA7-4303-9032-8F27CE6D14F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F3539" zoomScale="55" zoomScaleNormal="55" workbookViewId="0">
      <selection activeCell="T4115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36.28515625" bestFit="1" customWidth="1"/>
    <col min="18" max="18" width="18.85546875" bestFit="1" customWidth="1"/>
    <col min="19" max="19" width="19.5703125" bestFit="1" customWidth="1"/>
    <col min="20" max="20" width="18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8401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6" t="s">
        <v>8400</v>
      </c>
      <c r="R1" s="1" t="s">
        <v>8308</v>
      </c>
      <c r="S1" s="1" t="s">
        <v>8402</v>
      </c>
      <c r="T1" s="1" t="s">
        <v>8403</v>
      </c>
    </row>
    <row r="2" spans="1:20" ht="45.75" x14ac:dyDescent="0.3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8266</v>
      </c>
      <c r="O2" s="5">
        <f t="shared" ref="O2:O65" si="0">E2/D2</f>
        <v>0</v>
      </c>
      <c r="P2" t="e">
        <f>E2/L2</f>
        <v>#DIV/0!</v>
      </c>
      <c r="Q2" s="7" t="s">
        <v>8309</v>
      </c>
      <c r="R2" s="8" t="s">
        <v>8310</v>
      </c>
      <c r="S2" s="12">
        <f>(I2/86400)+25569+(-6/24)</f>
        <v>42653.181793981479</v>
      </c>
      <c r="T2" s="12">
        <f>(J2/86400)+25569+(-6/24)</f>
        <v>42593.181793981479</v>
      </c>
    </row>
    <row r="3" spans="1:20" ht="45" x14ac:dyDescent="0.25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8266</v>
      </c>
      <c r="O3" s="5">
        <f t="shared" si="0"/>
        <v>0</v>
      </c>
      <c r="P3" t="e">
        <f t="shared" ref="P3:P66" si="1">E3/L3</f>
        <v>#DIV/0!</v>
      </c>
      <c r="Q3" s="8" t="s">
        <v>8309</v>
      </c>
      <c r="R3" s="8" t="s">
        <v>8310</v>
      </c>
      <c r="S3" s="12">
        <f t="shared" ref="S3:S66" si="2">(I3/86400)+25569+(-6/24)</f>
        <v>42139.678726851853</v>
      </c>
      <c r="T3" s="12">
        <f t="shared" ref="T3:T66" si="3">(J3/86400)+25569+(-6/24)</f>
        <v>42114.678726851853</v>
      </c>
    </row>
    <row r="4" spans="1:20" ht="60" x14ac:dyDescent="0.2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8266</v>
      </c>
      <c r="O4" s="5">
        <f t="shared" si="0"/>
        <v>0</v>
      </c>
      <c r="P4" t="e">
        <f t="shared" si="1"/>
        <v>#DIV/0!</v>
      </c>
      <c r="Q4" s="8" t="s">
        <v>8309</v>
      </c>
      <c r="R4" s="8" t="s">
        <v>8310</v>
      </c>
      <c r="S4" s="12">
        <f t="shared" si="2"/>
        <v>41942.687303240738</v>
      </c>
      <c r="T4" s="12">
        <f t="shared" si="3"/>
        <v>41882.687303240738</v>
      </c>
    </row>
    <row r="5" spans="1:20" ht="60" x14ac:dyDescent="0.25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8266</v>
      </c>
      <c r="O5" s="5">
        <f t="shared" si="0"/>
        <v>0</v>
      </c>
      <c r="P5" t="e">
        <f t="shared" si="1"/>
        <v>#DIV/0!</v>
      </c>
      <c r="Q5" s="8" t="s">
        <v>8309</v>
      </c>
      <c r="R5" s="8" t="s">
        <v>8310</v>
      </c>
      <c r="S5" s="12">
        <f t="shared" si="2"/>
        <v>41806.594444444447</v>
      </c>
      <c r="T5" s="12">
        <f t="shared" si="3"/>
        <v>41778.66541666667</v>
      </c>
    </row>
    <row r="6" spans="1:20" x14ac:dyDescent="0.25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8266</v>
      </c>
      <c r="O6" s="5">
        <f t="shared" si="0"/>
        <v>0</v>
      </c>
      <c r="P6" t="e">
        <f t="shared" si="1"/>
        <v>#DIV/0!</v>
      </c>
      <c r="Q6" s="8" t="s">
        <v>8309</v>
      </c>
      <c r="R6" s="8" t="s">
        <v>8310</v>
      </c>
      <c r="S6" s="12">
        <f t="shared" si="2"/>
        <v>42556.75</v>
      </c>
      <c r="T6" s="12">
        <f t="shared" si="3"/>
        <v>42541.587511574078</v>
      </c>
    </row>
    <row r="7" spans="1:20" ht="45" x14ac:dyDescent="0.2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8266</v>
      </c>
      <c r="O7" s="5">
        <f t="shared" si="0"/>
        <v>0</v>
      </c>
      <c r="P7" t="e">
        <f t="shared" si="1"/>
        <v>#DIV/0!</v>
      </c>
      <c r="Q7" s="8" t="s">
        <v>8309</v>
      </c>
      <c r="R7" s="8" t="s">
        <v>8310</v>
      </c>
      <c r="S7" s="12">
        <f t="shared" si="2"/>
        <v>42521.479861111111</v>
      </c>
      <c r="T7" s="12">
        <f t="shared" si="3"/>
        <v>42491.55768518518</v>
      </c>
    </row>
    <row r="8" spans="1:20" ht="30" x14ac:dyDescent="0.25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8266</v>
      </c>
      <c r="O8" s="5">
        <f t="shared" si="0"/>
        <v>0</v>
      </c>
      <c r="P8" t="e">
        <f t="shared" si="1"/>
        <v>#DIV/0!</v>
      </c>
      <c r="Q8" s="8" t="s">
        <v>8309</v>
      </c>
      <c r="R8" s="8" t="s">
        <v>8310</v>
      </c>
      <c r="S8" s="12">
        <f t="shared" si="2"/>
        <v>42251.458333333328</v>
      </c>
      <c r="T8" s="12">
        <f t="shared" si="3"/>
        <v>42221.659930555557</v>
      </c>
    </row>
    <row r="9" spans="1:20" ht="60" x14ac:dyDescent="0.25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8266</v>
      </c>
      <c r="O9" s="5">
        <f t="shared" si="0"/>
        <v>0</v>
      </c>
      <c r="P9" t="e">
        <f t="shared" si="1"/>
        <v>#DIV/0!</v>
      </c>
      <c r="Q9" s="8" t="s">
        <v>8309</v>
      </c>
      <c r="R9" s="8" t="s">
        <v>8310</v>
      </c>
      <c r="S9" s="12">
        <f t="shared" si="2"/>
        <v>42140.177777777775</v>
      </c>
      <c r="T9" s="12">
        <f t="shared" si="3"/>
        <v>42096.160115740742</v>
      </c>
    </row>
    <row r="10" spans="1:20" ht="60" x14ac:dyDescent="0.2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8266</v>
      </c>
      <c r="O10" s="5">
        <f t="shared" si="0"/>
        <v>0</v>
      </c>
      <c r="P10" t="e">
        <f t="shared" si="1"/>
        <v>#DIV/0!</v>
      </c>
      <c r="Q10" s="8" t="s">
        <v>8309</v>
      </c>
      <c r="R10" s="8" t="s">
        <v>8310</v>
      </c>
      <c r="S10" s="12">
        <f t="shared" si="2"/>
        <v>42289.323993055557</v>
      </c>
      <c r="T10" s="12">
        <f t="shared" si="3"/>
        <v>42239.323993055557</v>
      </c>
    </row>
    <row r="11" spans="1:20" ht="60" x14ac:dyDescent="0.2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8266</v>
      </c>
      <c r="O11" s="5">
        <f t="shared" si="0"/>
        <v>0</v>
      </c>
      <c r="P11" t="e">
        <f t="shared" si="1"/>
        <v>#DIV/0!</v>
      </c>
      <c r="Q11" s="8" t="s">
        <v>8309</v>
      </c>
      <c r="R11" s="8" t="s">
        <v>8310</v>
      </c>
      <c r="S11" s="12">
        <f t="shared" si="2"/>
        <v>42082.90662037037</v>
      </c>
      <c r="T11" s="12">
        <f t="shared" si="3"/>
        <v>42052.948287037041</v>
      </c>
    </row>
    <row r="12" spans="1:20" ht="60" x14ac:dyDescent="0.2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8266</v>
      </c>
      <c r="O12" s="5">
        <f t="shared" si="0"/>
        <v>0</v>
      </c>
      <c r="P12" t="e">
        <f t="shared" si="1"/>
        <v>#DIV/0!</v>
      </c>
      <c r="Q12" s="8" t="s">
        <v>8309</v>
      </c>
      <c r="R12" s="8" t="s">
        <v>8310</v>
      </c>
      <c r="S12" s="12">
        <f t="shared" si="2"/>
        <v>42615.996527777781</v>
      </c>
      <c r="T12" s="12">
        <f t="shared" si="3"/>
        <v>42558.814143518517</v>
      </c>
    </row>
    <row r="13" spans="1:20" ht="30" x14ac:dyDescent="0.2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8266</v>
      </c>
      <c r="O13" s="5">
        <f t="shared" si="0"/>
        <v>0</v>
      </c>
      <c r="P13" t="e">
        <f t="shared" si="1"/>
        <v>#DIV/0!</v>
      </c>
      <c r="Q13" s="8" t="s">
        <v>8309</v>
      </c>
      <c r="R13" s="8" t="s">
        <v>8310</v>
      </c>
      <c r="S13" s="12">
        <f t="shared" si="2"/>
        <v>42012.512499999997</v>
      </c>
      <c r="T13" s="12">
        <f t="shared" si="3"/>
        <v>41969.517824074079</v>
      </c>
    </row>
    <row r="14" spans="1:20" ht="60" x14ac:dyDescent="0.2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8266</v>
      </c>
      <c r="O14" s="5">
        <f t="shared" si="0"/>
        <v>0</v>
      </c>
      <c r="P14" t="e">
        <f t="shared" si="1"/>
        <v>#DIV/0!</v>
      </c>
      <c r="Q14" s="8" t="s">
        <v>8309</v>
      </c>
      <c r="R14" s="8" t="s">
        <v>8310</v>
      </c>
      <c r="S14" s="12">
        <f t="shared" si="2"/>
        <v>41933.82671296296</v>
      </c>
      <c r="T14" s="12">
        <f t="shared" si="3"/>
        <v>41903.82671296296</v>
      </c>
    </row>
    <row r="15" spans="1:20" ht="45" x14ac:dyDescent="0.25">
      <c r="A15">
        <v>602</v>
      </c>
      <c r="B15" s="3" t="s">
        <v>603</v>
      </c>
      <c r="C15" s="3" t="s">
        <v>4712</v>
      </c>
      <c r="D15">
        <v>70000</v>
      </c>
      <c r="E15">
        <v>0</v>
      </c>
      <c r="F15" t="s">
        <v>8219</v>
      </c>
      <c r="G15" t="s">
        <v>8223</v>
      </c>
      <c r="H15" t="s">
        <v>8245</v>
      </c>
      <c r="I15">
        <v>1434654215</v>
      </c>
      <c r="J15">
        <v>1432062215</v>
      </c>
      <c r="K15" t="b">
        <v>0</v>
      </c>
      <c r="L15">
        <v>0</v>
      </c>
      <c r="M15" t="b">
        <v>0</v>
      </c>
      <c r="N15" t="s">
        <v>8271</v>
      </c>
      <c r="O15" s="5">
        <f t="shared" si="0"/>
        <v>0</v>
      </c>
      <c r="P15" t="e">
        <f t="shared" si="1"/>
        <v>#DIV/0!</v>
      </c>
      <c r="Q15" s="8" t="s">
        <v>8311</v>
      </c>
      <c r="R15" s="8" t="s">
        <v>8312</v>
      </c>
      <c r="S15" s="12">
        <f t="shared" si="2"/>
        <v>42173.54415509259</v>
      </c>
      <c r="T15" s="12">
        <f t="shared" si="3"/>
        <v>42143.54415509259</v>
      </c>
    </row>
    <row r="16" spans="1:20" ht="60" x14ac:dyDescent="0.25">
      <c r="A16">
        <v>604</v>
      </c>
      <c r="B16" s="3" t="s">
        <v>605</v>
      </c>
      <c r="C16" s="3" t="s">
        <v>4714</v>
      </c>
      <c r="D16">
        <v>1500</v>
      </c>
      <c r="E16">
        <v>0</v>
      </c>
      <c r="F16" t="s">
        <v>8219</v>
      </c>
      <c r="G16" t="s">
        <v>8223</v>
      </c>
      <c r="H16" t="s">
        <v>8245</v>
      </c>
      <c r="I16">
        <v>1409187056</v>
      </c>
      <c r="J16">
        <v>1406595056</v>
      </c>
      <c r="K16" t="b">
        <v>0</v>
      </c>
      <c r="L16">
        <v>0</v>
      </c>
      <c r="M16" t="b">
        <v>0</v>
      </c>
      <c r="N16" t="s">
        <v>8271</v>
      </c>
      <c r="O16" s="5">
        <f t="shared" si="0"/>
        <v>0</v>
      </c>
      <c r="P16" t="e">
        <f t="shared" si="1"/>
        <v>#DIV/0!</v>
      </c>
      <c r="Q16" s="8" t="s">
        <v>8311</v>
      </c>
      <c r="R16" s="8" t="s">
        <v>8312</v>
      </c>
      <c r="S16" s="12">
        <f t="shared" si="2"/>
        <v>41878.785370370373</v>
      </c>
      <c r="T16" s="12">
        <f t="shared" si="3"/>
        <v>41848.785370370373</v>
      </c>
    </row>
    <row r="17" spans="1:20" ht="60" x14ac:dyDescent="0.25">
      <c r="A17">
        <v>607</v>
      </c>
      <c r="B17" s="3" t="s">
        <v>608</v>
      </c>
      <c r="C17" s="3" t="s">
        <v>4717</v>
      </c>
      <c r="D17">
        <v>250</v>
      </c>
      <c r="E17">
        <v>0</v>
      </c>
      <c r="F17" t="s">
        <v>8219</v>
      </c>
      <c r="G17" t="s">
        <v>8223</v>
      </c>
      <c r="H17" t="s">
        <v>8245</v>
      </c>
      <c r="I17">
        <v>1448225336</v>
      </c>
      <c r="J17">
        <v>1445629736</v>
      </c>
      <c r="K17" t="b">
        <v>0</v>
      </c>
      <c r="L17">
        <v>0</v>
      </c>
      <c r="M17" t="b">
        <v>0</v>
      </c>
      <c r="N17" t="s">
        <v>8271</v>
      </c>
      <c r="O17" s="5">
        <f t="shared" si="0"/>
        <v>0</v>
      </c>
      <c r="P17" t="e">
        <f t="shared" si="1"/>
        <v>#DIV/0!</v>
      </c>
      <c r="Q17" s="8" t="s">
        <v>8311</v>
      </c>
      <c r="R17" s="8" t="s">
        <v>8312</v>
      </c>
      <c r="S17" s="12">
        <f t="shared" si="2"/>
        <v>42330.617314814815</v>
      </c>
      <c r="T17" s="12">
        <f t="shared" si="3"/>
        <v>42300.575648148151</v>
      </c>
    </row>
    <row r="18" spans="1:20" ht="45" x14ac:dyDescent="0.25">
      <c r="A18">
        <v>610</v>
      </c>
      <c r="B18" s="3" t="s">
        <v>611</v>
      </c>
      <c r="C18" s="3" t="s">
        <v>4720</v>
      </c>
      <c r="D18">
        <v>13803</v>
      </c>
      <c r="E18">
        <v>0</v>
      </c>
      <c r="F18" t="s">
        <v>8219</v>
      </c>
      <c r="G18" t="s">
        <v>8223</v>
      </c>
      <c r="H18" t="s">
        <v>8245</v>
      </c>
      <c r="I18">
        <v>1429732586</v>
      </c>
      <c r="J18">
        <v>1427140586</v>
      </c>
      <c r="K18" t="b">
        <v>0</v>
      </c>
      <c r="L18">
        <v>0</v>
      </c>
      <c r="M18" t="b">
        <v>0</v>
      </c>
      <c r="N18" t="s">
        <v>8271</v>
      </c>
      <c r="O18" s="5">
        <f t="shared" si="0"/>
        <v>0</v>
      </c>
      <c r="P18" t="e">
        <f t="shared" si="1"/>
        <v>#DIV/0!</v>
      </c>
      <c r="Q18" s="8" t="s">
        <v>8311</v>
      </c>
      <c r="R18" s="8" t="s">
        <v>8312</v>
      </c>
      <c r="S18" s="12">
        <f t="shared" si="2"/>
        <v>42116.58085648148</v>
      </c>
      <c r="T18" s="12">
        <f t="shared" si="3"/>
        <v>42086.58085648148</v>
      </c>
    </row>
    <row r="19" spans="1:20" ht="60" x14ac:dyDescent="0.25">
      <c r="A19">
        <v>611</v>
      </c>
      <c r="B19" s="3" t="s">
        <v>612</v>
      </c>
      <c r="C19" s="3" t="s">
        <v>4721</v>
      </c>
      <c r="D19">
        <v>80000</v>
      </c>
      <c r="E19">
        <v>0</v>
      </c>
      <c r="F19" t="s">
        <v>8219</v>
      </c>
      <c r="G19" t="s">
        <v>8229</v>
      </c>
      <c r="H19" t="s">
        <v>8248</v>
      </c>
      <c r="I19">
        <v>1453210037</v>
      </c>
      <c r="J19">
        <v>1448026037</v>
      </c>
      <c r="K19" t="b">
        <v>0</v>
      </c>
      <c r="L19">
        <v>0</v>
      </c>
      <c r="M19" t="b">
        <v>0</v>
      </c>
      <c r="N19" t="s">
        <v>8271</v>
      </c>
      <c r="O19" s="5">
        <f t="shared" si="0"/>
        <v>0</v>
      </c>
      <c r="P19" t="e">
        <f t="shared" si="1"/>
        <v>#DIV/0!</v>
      </c>
      <c r="Q19" s="8" t="s">
        <v>8311</v>
      </c>
      <c r="R19" s="8" t="s">
        <v>8312</v>
      </c>
      <c r="S19" s="12">
        <f t="shared" si="2"/>
        <v>42388.310613425929</v>
      </c>
      <c r="T19" s="12">
        <f t="shared" si="3"/>
        <v>42328.310613425929</v>
      </c>
    </row>
    <row r="20" spans="1:20" ht="30" x14ac:dyDescent="0.25">
      <c r="A20">
        <v>612</v>
      </c>
      <c r="B20" s="3" t="s">
        <v>613</v>
      </c>
      <c r="C20" s="3" t="s">
        <v>4722</v>
      </c>
      <c r="D20">
        <v>10000</v>
      </c>
      <c r="E20">
        <v>0</v>
      </c>
      <c r="F20" t="s">
        <v>8219</v>
      </c>
      <c r="G20" t="s">
        <v>8236</v>
      </c>
      <c r="H20" t="s">
        <v>8248</v>
      </c>
      <c r="I20">
        <v>1472777146</v>
      </c>
      <c r="J20">
        <v>1470185146</v>
      </c>
      <c r="K20" t="b">
        <v>0</v>
      </c>
      <c r="L20">
        <v>0</v>
      </c>
      <c r="M20" t="b">
        <v>0</v>
      </c>
      <c r="N20" t="s">
        <v>8271</v>
      </c>
      <c r="O20" s="5">
        <f t="shared" si="0"/>
        <v>0</v>
      </c>
      <c r="P20" t="e">
        <f t="shared" si="1"/>
        <v>#DIV/0!</v>
      </c>
      <c r="Q20" s="8" t="s">
        <v>8311</v>
      </c>
      <c r="R20" s="8" t="s">
        <v>8312</v>
      </c>
      <c r="S20" s="12">
        <f t="shared" si="2"/>
        <v>42614.781782407408</v>
      </c>
      <c r="T20" s="12">
        <f t="shared" si="3"/>
        <v>42584.781782407408</v>
      </c>
    </row>
    <row r="21" spans="1:20" ht="45" x14ac:dyDescent="0.25">
      <c r="A21">
        <v>614</v>
      </c>
      <c r="B21" s="3" t="s">
        <v>615</v>
      </c>
      <c r="C21" s="3" t="s">
        <v>4724</v>
      </c>
      <c r="D21">
        <v>10000</v>
      </c>
      <c r="E21">
        <v>0</v>
      </c>
      <c r="F21" t="s">
        <v>8219</v>
      </c>
      <c r="G21" t="s">
        <v>8223</v>
      </c>
      <c r="H21" t="s">
        <v>8245</v>
      </c>
      <c r="I21">
        <v>1466731740</v>
      </c>
      <c r="J21">
        <v>1464139740</v>
      </c>
      <c r="K21" t="b">
        <v>0</v>
      </c>
      <c r="L21">
        <v>0</v>
      </c>
      <c r="M21" t="b">
        <v>0</v>
      </c>
      <c r="N21" t="s">
        <v>8271</v>
      </c>
      <c r="O21" s="5">
        <f t="shared" si="0"/>
        <v>0</v>
      </c>
      <c r="P21" t="e">
        <f t="shared" si="1"/>
        <v>#DIV/0!</v>
      </c>
      <c r="Q21" s="8" t="s">
        <v>8311</v>
      </c>
      <c r="R21" s="8" t="s">
        <v>8312</v>
      </c>
      <c r="S21" s="12">
        <f t="shared" si="2"/>
        <v>42544.811805555553</v>
      </c>
      <c r="T21" s="12">
        <f t="shared" si="3"/>
        <v>42514.811805555553</v>
      </c>
    </row>
    <row r="22" spans="1:20" ht="45" x14ac:dyDescent="0.25">
      <c r="A22">
        <v>615</v>
      </c>
      <c r="B22" s="3" t="s">
        <v>616</v>
      </c>
      <c r="C22" s="3" t="s">
        <v>4725</v>
      </c>
      <c r="D22">
        <v>515</v>
      </c>
      <c r="E22">
        <v>0</v>
      </c>
      <c r="F22" t="s">
        <v>8219</v>
      </c>
      <c r="G22" t="s">
        <v>8227</v>
      </c>
      <c r="H22" t="s">
        <v>8249</v>
      </c>
      <c r="I22">
        <v>1443149759</v>
      </c>
      <c r="J22">
        <v>1440557759</v>
      </c>
      <c r="K22" t="b">
        <v>0</v>
      </c>
      <c r="L22">
        <v>0</v>
      </c>
      <c r="M22" t="b">
        <v>0</v>
      </c>
      <c r="N22" t="s">
        <v>8271</v>
      </c>
      <c r="O22" s="5">
        <f t="shared" si="0"/>
        <v>0</v>
      </c>
      <c r="P22" t="e">
        <f t="shared" si="1"/>
        <v>#DIV/0!</v>
      </c>
      <c r="Q22" s="8" t="s">
        <v>8311</v>
      </c>
      <c r="R22" s="8" t="s">
        <v>8312</v>
      </c>
      <c r="S22" s="12">
        <f t="shared" si="2"/>
        <v>42271.872210648144</v>
      </c>
      <c r="T22" s="12">
        <f t="shared" si="3"/>
        <v>42241.872210648144</v>
      </c>
    </row>
    <row r="23" spans="1:20" ht="60" x14ac:dyDescent="0.25">
      <c r="A23">
        <v>616</v>
      </c>
      <c r="B23" s="3" t="s">
        <v>617</v>
      </c>
      <c r="C23" s="3" t="s">
        <v>4726</v>
      </c>
      <c r="D23">
        <v>5000</v>
      </c>
      <c r="E23">
        <v>0</v>
      </c>
      <c r="F23" t="s">
        <v>8219</v>
      </c>
      <c r="G23" t="s">
        <v>8229</v>
      </c>
      <c r="H23" t="s">
        <v>8248</v>
      </c>
      <c r="I23">
        <v>1488013307</v>
      </c>
      <c r="J23">
        <v>1485421307</v>
      </c>
      <c r="K23" t="b">
        <v>0</v>
      </c>
      <c r="L23">
        <v>0</v>
      </c>
      <c r="M23" t="b">
        <v>0</v>
      </c>
      <c r="N23" t="s">
        <v>8271</v>
      </c>
      <c r="O23" s="5">
        <f t="shared" si="0"/>
        <v>0</v>
      </c>
      <c r="P23" t="e">
        <f t="shared" si="1"/>
        <v>#DIV/0!</v>
      </c>
      <c r="Q23" s="8" t="s">
        <v>8311</v>
      </c>
      <c r="R23" s="8" t="s">
        <v>8312</v>
      </c>
      <c r="S23" s="12">
        <f t="shared" si="2"/>
        <v>42791.126238425924</v>
      </c>
      <c r="T23" s="12">
        <f t="shared" si="3"/>
        <v>42761.126238425924</v>
      </c>
    </row>
    <row r="24" spans="1:20" ht="60" x14ac:dyDescent="0.25">
      <c r="A24">
        <v>618</v>
      </c>
      <c r="B24" s="3" t="s">
        <v>619</v>
      </c>
      <c r="C24" s="3" t="s">
        <v>4728</v>
      </c>
      <c r="D24">
        <v>400</v>
      </c>
      <c r="E24">
        <v>0</v>
      </c>
      <c r="F24" t="s">
        <v>8219</v>
      </c>
      <c r="G24" t="s">
        <v>8223</v>
      </c>
      <c r="H24" t="s">
        <v>8245</v>
      </c>
      <c r="I24">
        <v>1449689203</v>
      </c>
      <c r="J24">
        <v>1447097203</v>
      </c>
      <c r="K24" t="b">
        <v>0</v>
      </c>
      <c r="L24">
        <v>0</v>
      </c>
      <c r="M24" t="b">
        <v>0</v>
      </c>
      <c r="N24" t="s">
        <v>8271</v>
      </c>
      <c r="O24" s="5">
        <f t="shared" si="0"/>
        <v>0</v>
      </c>
      <c r="P24" t="e">
        <f t="shared" si="1"/>
        <v>#DIV/0!</v>
      </c>
      <c r="Q24" s="8" t="s">
        <v>8311</v>
      </c>
      <c r="R24" s="8" t="s">
        <v>8312</v>
      </c>
      <c r="S24" s="12">
        <f t="shared" si="2"/>
        <v>42347.560219907406</v>
      </c>
      <c r="T24" s="12">
        <f t="shared" si="3"/>
        <v>42317.560219907406</v>
      </c>
    </row>
    <row r="25" spans="1:20" ht="60" x14ac:dyDescent="0.25">
      <c r="A25">
        <v>623</v>
      </c>
      <c r="B25" s="3" t="s">
        <v>624</v>
      </c>
      <c r="C25" s="3" t="s">
        <v>4733</v>
      </c>
      <c r="D25">
        <v>75000</v>
      </c>
      <c r="E25">
        <v>0</v>
      </c>
      <c r="F25" t="s">
        <v>8219</v>
      </c>
      <c r="G25" t="s">
        <v>8225</v>
      </c>
      <c r="H25" t="s">
        <v>8247</v>
      </c>
      <c r="I25">
        <v>1432771997</v>
      </c>
      <c r="J25">
        <v>1430179997</v>
      </c>
      <c r="K25" t="b">
        <v>0</v>
      </c>
      <c r="L25">
        <v>0</v>
      </c>
      <c r="M25" t="b">
        <v>0</v>
      </c>
      <c r="N25" t="s">
        <v>8271</v>
      </c>
      <c r="O25" s="5">
        <f t="shared" si="0"/>
        <v>0</v>
      </c>
      <c r="P25" t="e">
        <f t="shared" si="1"/>
        <v>#DIV/0!</v>
      </c>
      <c r="Q25" s="8" t="s">
        <v>8311</v>
      </c>
      <c r="R25" s="8" t="s">
        <v>8312</v>
      </c>
      <c r="S25" s="12">
        <f t="shared" si="2"/>
        <v>42151.759224537032</v>
      </c>
      <c r="T25" s="12">
        <f t="shared" si="3"/>
        <v>42121.759224537032</v>
      </c>
    </row>
    <row r="26" spans="1:20" ht="45" x14ac:dyDescent="0.25">
      <c r="A26">
        <v>624</v>
      </c>
      <c r="B26" s="3" t="s">
        <v>625</v>
      </c>
      <c r="C26" s="3" t="s">
        <v>4734</v>
      </c>
      <c r="D26">
        <v>5000</v>
      </c>
      <c r="E26">
        <v>0</v>
      </c>
      <c r="F26" t="s">
        <v>8219</v>
      </c>
      <c r="G26" t="s">
        <v>8223</v>
      </c>
      <c r="H26" t="s">
        <v>8245</v>
      </c>
      <c r="I26">
        <v>1431647041</v>
      </c>
      <c r="J26">
        <v>1429055041</v>
      </c>
      <c r="K26" t="b">
        <v>0</v>
      </c>
      <c r="L26">
        <v>0</v>
      </c>
      <c r="M26" t="b">
        <v>0</v>
      </c>
      <c r="N26" t="s">
        <v>8271</v>
      </c>
      <c r="O26" s="5">
        <f t="shared" si="0"/>
        <v>0</v>
      </c>
      <c r="P26" t="e">
        <f t="shared" si="1"/>
        <v>#DIV/0!</v>
      </c>
      <c r="Q26" s="8" t="s">
        <v>8311</v>
      </c>
      <c r="R26" s="8" t="s">
        <v>8312</v>
      </c>
      <c r="S26" s="12">
        <f t="shared" si="2"/>
        <v>42138.738900462966</v>
      </c>
      <c r="T26" s="12">
        <f t="shared" si="3"/>
        <v>42108.738900462966</v>
      </c>
    </row>
    <row r="27" spans="1:20" ht="60" x14ac:dyDescent="0.25">
      <c r="A27">
        <v>625</v>
      </c>
      <c r="B27" s="3" t="s">
        <v>626</v>
      </c>
      <c r="C27" s="3" t="s">
        <v>4735</v>
      </c>
      <c r="D27">
        <v>25000</v>
      </c>
      <c r="E27">
        <v>0</v>
      </c>
      <c r="F27" t="s">
        <v>8219</v>
      </c>
      <c r="G27" t="s">
        <v>8228</v>
      </c>
      <c r="H27" t="s">
        <v>8250</v>
      </c>
      <c r="I27">
        <v>1490560177</v>
      </c>
      <c r="J27">
        <v>1487971777</v>
      </c>
      <c r="K27" t="b">
        <v>0</v>
      </c>
      <c r="L27">
        <v>0</v>
      </c>
      <c r="M27" t="b">
        <v>0</v>
      </c>
      <c r="N27" t="s">
        <v>8271</v>
      </c>
      <c r="O27" s="5">
        <f t="shared" si="0"/>
        <v>0</v>
      </c>
      <c r="P27" t="e">
        <f t="shared" si="1"/>
        <v>#DIV/0!</v>
      </c>
      <c r="Q27" s="8" t="s">
        <v>8311</v>
      </c>
      <c r="R27" s="8" t="s">
        <v>8312</v>
      </c>
      <c r="S27" s="12">
        <f t="shared" si="2"/>
        <v>42820.603900462964</v>
      </c>
      <c r="T27" s="12">
        <f t="shared" si="3"/>
        <v>42790.645567129628</v>
      </c>
    </row>
    <row r="28" spans="1:20" ht="45" x14ac:dyDescent="0.25">
      <c r="A28">
        <v>628</v>
      </c>
      <c r="B28" s="3" t="s">
        <v>629</v>
      </c>
      <c r="C28" s="3" t="s">
        <v>4738</v>
      </c>
      <c r="D28">
        <v>5000</v>
      </c>
      <c r="E28">
        <v>0</v>
      </c>
      <c r="F28" t="s">
        <v>8219</v>
      </c>
      <c r="G28" t="s">
        <v>8223</v>
      </c>
      <c r="H28" t="s">
        <v>8245</v>
      </c>
      <c r="I28">
        <v>1405269457</v>
      </c>
      <c r="J28">
        <v>1402677457</v>
      </c>
      <c r="K28" t="b">
        <v>0</v>
      </c>
      <c r="L28">
        <v>0</v>
      </c>
      <c r="M28" t="b">
        <v>0</v>
      </c>
      <c r="N28" t="s">
        <v>8271</v>
      </c>
      <c r="O28" s="5">
        <f t="shared" si="0"/>
        <v>0</v>
      </c>
      <c r="P28" t="e">
        <f t="shared" si="1"/>
        <v>#DIV/0!</v>
      </c>
      <c r="Q28" s="8" t="s">
        <v>8311</v>
      </c>
      <c r="R28" s="8" t="s">
        <v>8312</v>
      </c>
      <c r="S28" s="12">
        <f t="shared" si="2"/>
        <v>41833.442789351851</v>
      </c>
      <c r="T28" s="12">
        <f t="shared" si="3"/>
        <v>41803.442789351851</v>
      </c>
    </row>
    <row r="29" spans="1:20" ht="45" x14ac:dyDescent="0.25">
      <c r="A29">
        <v>632</v>
      </c>
      <c r="B29" s="3" t="s">
        <v>633</v>
      </c>
      <c r="C29" s="3" t="s">
        <v>4742</v>
      </c>
      <c r="D29">
        <v>20000</v>
      </c>
      <c r="E29">
        <v>0</v>
      </c>
      <c r="F29" t="s">
        <v>8219</v>
      </c>
      <c r="G29" t="s">
        <v>8232</v>
      </c>
      <c r="H29" t="s">
        <v>8248</v>
      </c>
      <c r="I29">
        <v>1448470165</v>
      </c>
      <c r="J29">
        <v>1445874565</v>
      </c>
      <c r="K29" t="b">
        <v>0</v>
      </c>
      <c r="L29">
        <v>0</v>
      </c>
      <c r="M29" t="b">
        <v>0</v>
      </c>
      <c r="N29" t="s">
        <v>8271</v>
      </c>
      <c r="O29" s="5">
        <f t="shared" si="0"/>
        <v>0</v>
      </c>
      <c r="P29" t="e">
        <f t="shared" si="1"/>
        <v>#DIV/0!</v>
      </c>
      <c r="Q29" s="8" t="s">
        <v>8311</v>
      </c>
      <c r="R29" s="8" t="s">
        <v>8312</v>
      </c>
      <c r="S29" s="12">
        <f t="shared" si="2"/>
        <v>42333.450983796298</v>
      </c>
      <c r="T29" s="12">
        <f t="shared" si="3"/>
        <v>42303.409317129626</v>
      </c>
    </row>
    <row r="30" spans="1:20" ht="60" x14ac:dyDescent="0.25">
      <c r="A30">
        <v>637</v>
      </c>
      <c r="B30" s="3" t="s">
        <v>638</v>
      </c>
      <c r="C30" s="3" t="s">
        <v>4747</v>
      </c>
      <c r="D30">
        <v>100000</v>
      </c>
      <c r="E30">
        <v>0</v>
      </c>
      <c r="F30" t="s">
        <v>8219</v>
      </c>
      <c r="G30" t="s">
        <v>8224</v>
      </c>
      <c r="H30" t="s">
        <v>8246</v>
      </c>
      <c r="I30">
        <v>1488063840</v>
      </c>
      <c r="J30">
        <v>1485558318</v>
      </c>
      <c r="K30" t="b">
        <v>0</v>
      </c>
      <c r="L30">
        <v>0</v>
      </c>
      <c r="M30" t="b">
        <v>0</v>
      </c>
      <c r="N30" t="s">
        <v>8271</v>
      </c>
      <c r="O30" s="5">
        <f t="shared" si="0"/>
        <v>0</v>
      </c>
      <c r="P30" t="e">
        <f t="shared" si="1"/>
        <v>#DIV/0!</v>
      </c>
      <c r="Q30" s="8" t="s">
        <v>8311</v>
      </c>
      <c r="R30" s="8" t="s">
        <v>8312</v>
      </c>
      <c r="S30" s="12">
        <f t="shared" si="2"/>
        <v>42791.711111111115</v>
      </c>
      <c r="T30" s="12">
        <f t="shared" si="3"/>
        <v>42762.712013888886</v>
      </c>
    </row>
    <row r="31" spans="1:20" ht="45" x14ac:dyDescent="0.25">
      <c r="A31">
        <v>1041</v>
      </c>
      <c r="B31" s="3" t="s">
        <v>1042</v>
      </c>
      <c r="C31" s="3" t="s">
        <v>5151</v>
      </c>
      <c r="D31">
        <v>50</v>
      </c>
      <c r="E31">
        <v>0</v>
      </c>
      <c r="F31" t="s">
        <v>8219</v>
      </c>
      <c r="G31" t="s">
        <v>8223</v>
      </c>
      <c r="H31" t="s">
        <v>8245</v>
      </c>
      <c r="I31">
        <v>1406769992</v>
      </c>
      <c r="J31">
        <v>1405041992</v>
      </c>
      <c r="K31" t="b">
        <v>0</v>
      </c>
      <c r="L31">
        <v>0</v>
      </c>
      <c r="M31" t="b">
        <v>0</v>
      </c>
      <c r="N31" t="s">
        <v>8280</v>
      </c>
      <c r="O31" s="5">
        <f t="shared" si="0"/>
        <v>0</v>
      </c>
      <c r="P31" t="e">
        <f t="shared" si="1"/>
        <v>#DIV/0!</v>
      </c>
      <c r="Q31" s="8" t="s">
        <v>8313</v>
      </c>
      <c r="R31" s="8" t="s">
        <v>8314</v>
      </c>
      <c r="S31" s="12">
        <f t="shared" si="2"/>
        <v>41850.81009259259</v>
      </c>
      <c r="T31" s="12">
        <f t="shared" si="3"/>
        <v>41830.81009259259</v>
      </c>
    </row>
    <row r="32" spans="1:20" ht="60" x14ac:dyDescent="0.25">
      <c r="A32">
        <v>1046</v>
      </c>
      <c r="B32" s="3" t="s">
        <v>1047</v>
      </c>
      <c r="C32" s="3" t="s">
        <v>5156</v>
      </c>
      <c r="D32">
        <v>3000</v>
      </c>
      <c r="E32">
        <v>0</v>
      </c>
      <c r="F32" t="s">
        <v>8219</v>
      </c>
      <c r="G32" t="s">
        <v>8235</v>
      </c>
      <c r="H32" t="s">
        <v>8248</v>
      </c>
      <c r="I32">
        <v>1451161560</v>
      </c>
      <c r="J32">
        <v>1447273560</v>
      </c>
      <c r="K32" t="b">
        <v>0</v>
      </c>
      <c r="L32">
        <v>0</v>
      </c>
      <c r="M32" t="b">
        <v>0</v>
      </c>
      <c r="N32" t="s">
        <v>8280</v>
      </c>
      <c r="O32" s="5">
        <f t="shared" si="0"/>
        <v>0</v>
      </c>
      <c r="P32" t="e">
        <f t="shared" si="1"/>
        <v>#DIV/0!</v>
      </c>
      <c r="Q32" s="8" t="s">
        <v>8313</v>
      </c>
      <c r="R32" s="8" t="s">
        <v>8314</v>
      </c>
      <c r="S32" s="12">
        <f t="shared" si="2"/>
        <v>42364.601388888885</v>
      </c>
      <c r="T32" s="12">
        <f t="shared" si="3"/>
        <v>42319.601388888885</v>
      </c>
    </row>
    <row r="33" spans="1:20" x14ac:dyDescent="0.25">
      <c r="A33">
        <v>1049</v>
      </c>
      <c r="B33" s="3" t="s">
        <v>1050</v>
      </c>
      <c r="C33" s="3" t="s">
        <v>5159</v>
      </c>
      <c r="D33">
        <v>12000</v>
      </c>
      <c r="E33">
        <v>0</v>
      </c>
      <c r="F33" t="s">
        <v>8219</v>
      </c>
      <c r="G33" t="s">
        <v>8223</v>
      </c>
      <c r="H33" t="s">
        <v>8245</v>
      </c>
      <c r="I33">
        <v>1455272445</v>
      </c>
      <c r="J33">
        <v>1452680445</v>
      </c>
      <c r="K33" t="b">
        <v>0</v>
      </c>
      <c r="L33">
        <v>0</v>
      </c>
      <c r="M33" t="b">
        <v>0</v>
      </c>
      <c r="N33" t="s">
        <v>8280</v>
      </c>
      <c r="O33" s="5">
        <f t="shared" si="0"/>
        <v>0</v>
      </c>
      <c r="P33" t="e">
        <f t="shared" si="1"/>
        <v>#DIV/0!</v>
      </c>
      <c r="Q33" s="8" t="s">
        <v>8313</v>
      </c>
      <c r="R33" s="8" t="s">
        <v>8314</v>
      </c>
      <c r="S33" s="12">
        <f t="shared" si="2"/>
        <v>42412.181076388893</v>
      </c>
      <c r="T33" s="12">
        <f t="shared" si="3"/>
        <v>42382.181076388893</v>
      </c>
    </row>
    <row r="34" spans="1:20" ht="30" x14ac:dyDescent="0.25">
      <c r="A34">
        <v>1050</v>
      </c>
      <c r="B34" s="3" t="s">
        <v>1051</v>
      </c>
      <c r="C34" s="3" t="s">
        <v>5160</v>
      </c>
      <c r="D34">
        <v>2500</v>
      </c>
      <c r="E34">
        <v>0</v>
      </c>
      <c r="F34" t="s">
        <v>8219</v>
      </c>
      <c r="G34" t="s">
        <v>8223</v>
      </c>
      <c r="H34" t="s">
        <v>8245</v>
      </c>
      <c r="I34">
        <v>1442257677</v>
      </c>
      <c r="J34">
        <v>1439665677</v>
      </c>
      <c r="K34" t="b">
        <v>0</v>
      </c>
      <c r="L34">
        <v>0</v>
      </c>
      <c r="M34" t="b">
        <v>0</v>
      </c>
      <c r="N34" t="s">
        <v>8280</v>
      </c>
      <c r="O34" s="5">
        <f t="shared" si="0"/>
        <v>0</v>
      </c>
      <c r="P34" t="e">
        <f t="shared" si="1"/>
        <v>#DIV/0!</v>
      </c>
      <c r="Q34" s="8" t="s">
        <v>8313</v>
      </c>
      <c r="R34" s="8" t="s">
        <v>8314</v>
      </c>
      <c r="S34" s="12">
        <f t="shared" si="2"/>
        <v>42261.5471875</v>
      </c>
      <c r="T34" s="12">
        <f t="shared" si="3"/>
        <v>42231.5471875</v>
      </c>
    </row>
    <row r="35" spans="1:20" ht="60" x14ac:dyDescent="0.25">
      <c r="A35">
        <v>1051</v>
      </c>
      <c r="B35" s="3" t="s">
        <v>1052</v>
      </c>
      <c r="C35" s="3" t="s">
        <v>5161</v>
      </c>
      <c r="D35">
        <v>500</v>
      </c>
      <c r="E35">
        <v>0</v>
      </c>
      <c r="F35" t="s">
        <v>8219</v>
      </c>
      <c r="G35" t="s">
        <v>8223</v>
      </c>
      <c r="H35" t="s">
        <v>8245</v>
      </c>
      <c r="I35">
        <v>1409098825</v>
      </c>
      <c r="J35">
        <v>1406679625</v>
      </c>
      <c r="K35" t="b">
        <v>0</v>
      </c>
      <c r="L35">
        <v>0</v>
      </c>
      <c r="M35" t="b">
        <v>0</v>
      </c>
      <c r="N35" t="s">
        <v>8280</v>
      </c>
      <c r="O35" s="5">
        <f t="shared" si="0"/>
        <v>0</v>
      </c>
      <c r="P35" t="e">
        <f t="shared" si="1"/>
        <v>#DIV/0!</v>
      </c>
      <c r="Q35" s="8" t="s">
        <v>8313</v>
      </c>
      <c r="R35" s="8" t="s">
        <v>8314</v>
      </c>
      <c r="S35" s="12">
        <f t="shared" si="2"/>
        <v>41877.764178240745</v>
      </c>
      <c r="T35" s="12">
        <f t="shared" si="3"/>
        <v>41849.764178240745</v>
      </c>
    </row>
    <row r="36" spans="1:20" ht="75" x14ac:dyDescent="0.25">
      <c r="A36">
        <v>1052</v>
      </c>
      <c r="B36" s="3" t="s">
        <v>1053</v>
      </c>
      <c r="C36" s="3" t="s">
        <v>5162</v>
      </c>
      <c r="D36">
        <v>4336</v>
      </c>
      <c r="E36">
        <v>0</v>
      </c>
      <c r="F36" t="s">
        <v>8219</v>
      </c>
      <c r="G36" t="s">
        <v>8223</v>
      </c>
      <c r="H36" t="s">
        <v>8245</v>
      </c>
      <c r="I36">
        <v>1465243740</v>
      </c>
      <c r="J36">
        <v>1461438495</v>
      </c>
      <c r="K36" t="b">
        <v>0</v>
      </c>
      <c r="L36">
        <v>0</v>
      </c>
      <c r="M36" t="b">
        <v>0</v>
      </c>
      <c r="N36" t="s">
        <v>8280</v>
      </c>
      <c r="O36" s="5">
        <f t="shared" si="0"/>
        <v>0</v>
      </c>
      <c r="P36" t="e">
        <f t="shared" si="1"/>
        <v>#DIV/0!</v>
      </c>
      <c r="Q36" s="8" t="s">
        <v>8313</v>
      </c>
      <c r="R36" s="8" t="s">
        <v>8314</v>
      </c>
      <c r="S36" s="12">
        <f t="shared" si="2"/>
        <v>42527.589583333334</v>
      </c>
      <c r="T36" s="12">
        <f t="shared" si="3"/>
        <v>42483.547395833331</v>
      </c>
    </row>
    <row r="37" spans="1:20" ht="60" x14ac:dyDescent="0.25">
      <c r="A37">
        <v>1054</v>
      </c>
      <c r="B37" s="3" t="s">
        <v>1055</v>
      </c>
      <c r="C37" s="3" t="s">
        <v>5164</v>
      </c>
      <c r="D37">
        <v>2500</v>
      </c>
      <c r="E37">
        <v>0</v>
      </c>
      <c r="F37" t="s">
        <v>8219</v>
      </c>
      <c r="G37" t="s">
        <v>8223</v>
      </c>
      <c r="H37" t="s">
        <v>8245</v>
      </c>
      <c r="I37">
        <v>1407708000</v>
      </c>
      <c r="J37">
        <v>1405110399</v>
      </c>
      <c r="K37" t="b">
        <v>0</v>
      </c>
      <c r="L37">
        <v>0</v>
      </c>
      <c r="M37" t="b">
        <v>0</v>
      </c>
      <c r="N37" t="s">
        <v>8280</v>
      </c>
      <c r="O37" s="5">
        <f t="shared" si="0"/>
        <v>0</v>
      </c>
      <c r="P37" t="e">
        <f t="shared" si="1"/>
        <v>#DIV/0!</v>
      </c>
      <c r="Q37" s="8" t="s">
        <v>8313</v>
      </c>
      <c r="R37" s="8" t="s">
        <v>8314</v>
      </c>
      <c r="S37" s="12">
        <f t="shared" si="2"/>
        <v>41861.666666666664</v>
      </c>
      <c r="T37" s="12">
        <f t="shared" si="3"/>
        <v>41831.601840277777</v>
      </c>
    </row>
    <row r="38" spans="1:20" ht="60" x14ac:dyDescent="0.25">
      <c r="A38">
        <v>1055</v>
      </c>
      <c r="B38" s="3" t="s">
        <v>1056</v>
      </c>
      <c r="C38" s="3" t="s">
        <v>5165</v>
      </c>
      <c r="D38">
        <v>3500</v>
      </c>
      <c r="E38">
        <v>0</v>
      </c>
      <c r="F38" t="s">
        <v>8219</v>
      </c>
      <c r="G38" t="s">
        <v>8223</v>
      </c>
      <c r="H38" t="s">
        <v>8245</v>
      </c>
      <c r="I38">
        <v>1457394545</v>
      </c>
      <c r="J38">
        <v>1454802545</v>
      </c>
      <c r="K38" t="b">
        <v>0</v>
      </c>
      <c r="L38">
        <v>0</v>
      </c>
      <c r="M38" t="b">
        <v>0</v>
      </c>
      <c r="N38" t="s">
        <v>8280</v>
      </c>
      <c r="O38" s="5">
        <f t="shared" si="0"/>
        <v>0</v>
      </c>
      <c r="P38" t="e">
        <f t="shared" si="1"/>
        <v>#DIV/0!</v>
      </c>
      <c r="Q38" s="8" t="s">
        <v>8313</v>
      </c>
      <c r="R38" s="8" t="s">
        <v>8314</v>
      </c>
      <c r="S38" s="12">
        <f t="shared" si="2"/>
        <v>42436.742418981477</v>
      </c>
      <c r="T38" s="12">
        <f t="shared" si="3"/>
        <v>42406.742418981477</v>
      </c>
    </row>
    <row r="39" spans="1:20" ht="60" x14ac:dyDescent="0.25">
      <c r="A39">
        <v>1056</v>
      </c>
      <c r="B39" s="3" t="s">
        <v>1057</v>
      </c>
      <c r="C39" s="3" t="s">
        <v>5166</v>
      </c>
      <c r="D39">
        <v>10000</v>
      </c>
      <c r="E39">
        <v>0</v>
      </c>
      <c r="F39" t="s">
        <v>8219</v>
      </c>
      <c r="G39" t="s">
        <v>8223</v>
      </c>
      <c r="H39" t="s">
        <v>8245</v>
      </c>
      <c r="I39">
        <v>1429892177</v>
      </c>
      <c r="J39">
        <v>1424711777</v>
      </c>
      <c r="K39" t="b">
        <v>0</v>
      </c>
      <c r="L39">
        <v>0</v>
      </c>
      <c r="M39" t="b">
        <v>0</v>
      </c>
      <c r="N39" t="s">
        <v>8280</v>
      </c>
      <c r="O39" s="5">
        <f t="shared" si="0"/>
        <v>0</v>
      </c>
      <c r="P39" t="e">
        <f t="shared" si="1"/>
        <v>#DIV/0!</v>
      </c>
      <c r="Q39" s="8" t="s">
        <v>8313</v>
      </c>
      <c r="R39" s="8" t="s">
        <v>8314</v>
      </c>
      <c r="S39" s="12">
        <f t="shared" si="2"/>
        <v>42118.427974537037</v>
      </c>
      <c r="T39" s="12">
        <f t="shared" si="3"/>
        <v>42058.469641203701</v>
      </c>
    </row>
    <row r="40" spans="1:20" ht="45" x14ac:dyDescent="0.25">
      <c r="A40">
        <v>1057</v>
      </c>
      <c r="B40" s="3" t="s">
        <v>1058</v>
      </c>
      <c r="C40" s="3" t="s">
        <v>5167</v>
      </c>
      <c r="D40">
        <v>10000</v>
      </c>
      <c r="E40">
        <v>0</v>
      </c>
      <c r="F40" t="s">
        <v>8219</v>
      </c>
      <c r="G40" t="s">
        <v>8223</v>
      </c>
      <c r="H40" t="s">
        <v>8245</v>
      </c>
      <c r="I40">
        <v>1480888483</v>
      </c>
      <c r="J40">
        <v>1478292883</v>
      </c>
      <c r="K40" t="b">
        <v>0</v>
      </c>
      <c r="L40">
        <v>0</v>
      </c>
      <c r="M40" t="b">
        <v>0</v>
      </c>
      <c r="N40" t="s">
        <v>8280</v>
      </c>
      <c r="O40" s="5">
        <f t="shared" si="0"/>
        <v>0</v>
      </c>
      <c r="P40" t="e">
        <f t="shared" si="1"/>
        <v>#DIV/0!</v>
      </c>
      <c r="Q40" s="8" t="s">
        <v>8313</v>
      </c>
      <c r="R40" s="8" t="s">
        <v>8314</v>
      </c>
      <c r="S40" s="12">
        <f t="shared" si="2"/>
        <v>42708.662997685184</v>
      </c>
      <c r="T40" s="12">
        <f t="shared" si="3"/>
        <v>42678.621331018519</v>
      </c>
    </row>
    <row r="41" spans="1:20" ht="60" x14ac:dyDescent="0.25">
      <c r="A41">
        <v>1058</v>
      </c>
      <c r="B41" s="3" t="s">
        <v>1059</v>
      </c>
      <c r="C41" s="3" t="s">
        <v>5168</v>
      </c>
      <c r="D41">
        <v>40000</v>
      </c>
      <c r="E41">
        <v>0</v>
      </c>
      <c r="F41" t="s">
        <v>8219</v>
      </c>
      <c r="G41" t="s">
        <v>8223</v>
      </c>
      <c r="H41" t="s">
        <v>8245</v>
      </c>
      <c r="I41">
        <v>1427328000</v>
      </c>
      <c r="J41">
        <v>1423777043</v>
      </c>
      <c r="K41" t="b">
        <v>0</v>
      </c>
      <c r="L41">
        <v>0</v>
      </c>
      <c r="M41" t="b">
        <v>0</v>
      </c>
      <c r="N41" t="s">
        <v>8280</v>
      </c>
      <c r="O41" s="5">
        <f t="shared" si="0"/>
        <v>0</v>
      </c>
      <c r="P41" t="e">
        <f t="shared" si="1"/>
        <v>#DIV/0!</v>
      </c>
      <c r="Q41" s="8" t="s">
        <v>8313</v>
      </c>
      <c r="R41" s="8" t="s">
        <v>8314</v>
      </c>
      <c r="S41" s="12">
        <f t="shared" si="2"/>
        <v>42088.75</v>
      </c>
      <c r="T41" s="12">
        <f t="shared" si="3"/>
        <v>42047.650960648149</v>
      </c>
    </row>
    <row r="42" spans="1:20" x14ac:dyDescent="0.25">
      <c r="A42">
        <v>1059</v>
      </c>
      <c r="B42" s="3" t="s">
        <v>1060</v>
      </c>
      <c r="C42" s="3" t="s">
        <v>5169</v>
      </c>
      <c r="D42">
        <v>1100</v>
      </c>
      <c r="E42">
        <v>0</v>
      </c>
      <c r="F42" t="s">
        <v>8219</v>
      </c>
      <c r="G42" t="s">
        <v>8223</v>
      </c>
      <c r="H42" t="s">
        <v>8245</v>
      </c>
      <c r="I42">
        <v>1426269456</v>
      </c>
      <c r="J42">
        <v>1423681056</v>
      </c>
      <c r="K42" t="b">
        <v>0</v>
      </c>
      <c r="L42">
        <v>0</v>
      </c>
      <c r="M42" t="b">
        <v>0</v>
      </c>
      <c r="N42" t="s">
        <v>8280</v>
      </c>
      <c r="O42" s="5">
        <f t="shared" si="0"/>
        <v>0</v>
      </c>
      <c r="P42" t="e">
        <f t="shared" si="1"/>
        <v>#DIV/0!</v>
      </c>
      <c r="Q42" s="8" t="s">
        <v>8313</v>
      </c>
      <c r="R42" s="8" t="s">
        <v>8314</v>
      </c>
      <c r="S42" s="12">
        <f t="shared" si="2"/>
        <v>42076.498333333337</v>
      </c>
      <c r="T42" s="12">
        <f t="shared" si="3"/>
        <v>42046.54</v>
      </c>
    </row>
    <row r="43" spans="1:20" ht="45" x14ac:dyDescent="0.25">
      <c r="A43">
        <v>1061</v>
      </c>
      <c r="B43" s="3" t="s">
        <v>1062</v>
      </c>
      <c r="C43" s="3" t="s">
        <v>5171</v>
      </c>
      <c r="D43">
        <v>4000</v>
      </c>
      <c r="E43">
        <v>0</v>
      </c>
      <c r="F43" t="s">
        <v>8219</v>
      </c>
      <c r="G43" t="s">
        <v>8223</v>
      </c>
      <c r="H43" t="s">
        <v>8245</v>
      </c>
      <c r="I43">
        <v>1462150800</v>
      </c>
      <c r="J43">
        <v>1456987108</v>
      </c>
      <c r="K43" t="b">
        <v>0</v>
      </c>
      <c r="L43">
        <v>0</v>
      </c>
      <c r="M43" t="b">
        <v>0</v>
      </c>
      <c r="N43" t="s">
        <v>8280</v>
      </c>
      <c r="O43" s="5">
        <f t="shared" si="0"/>
        <v>0</v>
      </c>
      <c r="P43" t="e">
        <f t="shared" si="1"/>
        <v>#DIV/0!</v>
      </c>
      <c r="Q43" s="8" t="s">
        <v>8313</v>
      </c>
      <c r="R43" s="8" t="s">
        <v>8314</v>
      </c>
      <c r="S43" s="12">
        <f t="shared" si="2"/>
        <v>42491.791666666672</v>
      </c>
      <c r="T43" s="12">
        <f t="shared" si="3"/>
        <v>42432.026712962965</v>
      </c>
    </row>
    <row r="44" spans="1:20" ht="60" x14ac:dyDescent="0.25">
      <c r="A44">
        <v>1063</v>
      </c>
      <c r="B44" s="3" t="s">
        <v>1064</v>
      </c>
      <c r="C44" s="3" t="s">
        <v>5173</v>
      </c>
      <c r="D44">
        <v>1000</v>
      </c>
      <c r="E44">
        <v>0</v>
      </c>
      <c r="F44" t="s">
        <v>8219</v>
      </c>
      <c r="G44" t="s">
        <v>8223</v>
      </c>
      <c r="H44" t="s">
        <v>8245</v>
      </c>
      <c r="I44">
        <v>1472604262</v>
      </c>
      <c r="J44">
        <v>1470012262</v>
      </c>
      <c r="K44" t="b">
        <v>0</v>
      </c>
      <c r="L44">
        <v>0</v>
      </c>
      <c r="M44" t="b">
        <v>0</v>
      </c>
      <c r="N44" t="s">
        <v>8280</v>
      </c>
      <c r="O44" s="5">
        <f t="shared" si="0"/>
        <v>0</v>
      </c>
      <c r="P44" t="e">
        <f t="shared" si="1"/>
        <v>#DIV/0!</v>
      </c>
      <c r="Q44" s="8" t="s">
        <v>8313</v>
      </c>
      <c r="R44" s="8" t="s">
        <v>8314</v>
      </c>
      <c r="S44" s="12">
        <f t="shared" si="2"/>
        <v>42612.780810185184</v>
      </c>
      <c r="T44" s="12">
        <f t="shared" si="3"/>
        <v>42582.780810185184</v>
      </c>
    </row>
    <row r="45" spans="1:20" ht="60" x14ac:dyDescent="0.25">
      <c r="A45">
        <v>1227</v>
      </c>
      <c r="B45" s="3" t="s">
        <v>1228</v>
      </c>
      <c r="C45" s="3" t="s">
        <v>5337</v>
      </c>
      <c r="D45">
        <v>2000</v>
      </c>
      <c r="E45">
        <v>0</v>
      </c>
      <c r="F45" t="s">
        <v>8219</v>
      </c>
      <c r="G45" t="s">
        <v>8223</v>
      </c>
      <c r="H45" t="s">
        <v>8245</v>
      </c>
      <c r="I45">
        <v>1407394800</v>
      </c>
      <c r="J45">
        <v>1404770616</v>
      </c>
      <c r="K45" t="b">
        <v>0</v>
      </c>
      <c r="L45">
        <v>0</v>
      </c>
      <c r="M45" t="b">
        <v>0</v>
      </c>
      <c r="N45" t="s">
        <v>8285</v>
      </c>
      <c r="O45" s="5">
        <f t="shared" si="0"/>
        <v>0</v>
      </c>
      <c r="P45" t="e">
        <f t="shared" si="1"/>
        <v>#DIV/0!</v>
      </c>
      <c r="Q45" s="8" t="s">
        <v>8315</v>
      </c>
      <c r="R45" s="8" t="s">
        <v>8316</v>
      </c>
      <c r="S45" s="12">
        <f t="shared" si="2"/>
        <v>41858.041666666664</v>
      </c>
      <c r="T45" s="12">
        <f t="shared" si="3"/>
        <v>41827.669166666667</v>
      </c>
    </row>
    <row r="46" spans="1:20" ht="45" x14ac:dyDescent="0.25">
      <c r="A46">
        <v>1230</v>
      </c>
      <c r="B46" s="3" t="s">
        <v>1231</v>
      </c>
      <c r="C46" s="3" t="s">
        <v>5340</v>
      </c>
      <c r="D46">
        <v>500000</v>
      </c>
      <c r="E46">
        <v>0</v>
      </c>
      <c r="F46" t="s">
        <v>8219</v>
      </c>
      <c r="G46" t="s">
        <v>8223</v>
      </c>
      <c r="H46" t="s">
        <v>8245</v>
      </c>
      <c r="I46">
        <v>1298589630</v>
      </c>
      <c r="J46">
        <v>1295997630</v>
      </c>
      <c r="K46" t="b">
        <v>0</v>
      </c>
      <c r="L46">
        <v>0</v>
      </c>
      <c r="M46" t="b">
        <v>0</v>
      </c>
      <c r="N46" t="s">
        <v>8285</v>
      </c>
      <c r="O46" s="5">
        <f t="shared" si="0"/>
        <v>0</v>
      </c>
      <c r="P46" t="e">
        <f t="shared" si="1"/>
        <v>#DIV/0!</v>
      </c>
      <c r="Q46" s="8" t="s">
        <v>8315</v>
      </c>
      <c r="R46" s="8" t="s">
        <v>8316</v>
      </c>
      <c r="S46" s="12">
        <f t="shared" si="2"/>
        <v>40598.722569444442</v>
      </c>
      <c r="T46" s="12">
        <f t="shared" si="3"/>
        <v>40568.722569444442</v>
      </c>
    </row>
    <row r="47" spans="1:20" ht="45" x14ac:dyDescent="0.25">
      <c r="A47">
        <v>1231</v>
      </c>
      <c r="B47" s="3" t="s">
        <v>1232</v>
      </c>
      <c r="C47" s="3" t="s">
        <v>5341</v>
      </c>
      <c r="D47">
        <v>5000</v>
      </c>
      <c r="E47">
        <v>0</v>
      </c>
      <c r="F47" t="s">
        <v>8219</v>
      </c>
      <c r="G47" t="s">
        <v>8223</v>
      </c>
      <c r="H47" t="s">
        <v>8245</v>
      </c>
      <c r="I47">
        <v>1440723600</v>
      </c>
      <c r="J47">
        <v>1436394968</v>
      </c>
      <c r="K47" t="b">
        <v>0</v>
      </c>
      <c r="L47">
        <v>0</v>
      </c>
      <c r="M47" t="b">
        <v>0</v>
      </c>
      <c r="N47" t="s">
        <v>8285</v>
      </c>
      <c r="O47" s="5">
        <f t="shared" si="0"/>
        <v>0</v>
      </c>
      <c r="P47" t="e">
        <f t="shared" si="1"/>
        <v>#DIV/0!</v>
      </c>
      <c r="Q47" s="8" t="s">
        <v>8315</v>
      </c>
      <c r="R47" s="8" t="s">
        <v>8316</v>
      </c>
      <c r="S47" s="12">
        <f t="shared" si="2"/>
        <v>42243.791666666672</v>
      </c>
      <c r="T47" s="12">
        <f t="shared" si="3"/>
        <v>42193.691759259258</v>
      </c>
    </row>
    <row r="48" spans="1:20" ht="45" x14ac:dyDescent="0.25">
      <c r="A48">
        <v>1234</v>
      </c>
      <c r="B48" s="3" t="s">
        <v>1235</v>
      </c>
      <c r="C48" s="3" t="s">
        <v>5344</v>
      </c>
      <c r="D48">
        <v>50000</v>
      </c>
      <c r="E48">
        <v>0</v>
      </c>
      <c r="F48" t="s">
        <v>8219</v>
      </c>
      <c r="G48" t="s">
        <v>8224</v>
      </c>
      <c r="H48" t="s">
        <v>8246</v>
      </c>
      <c r="I48">
        <v>1422903342</v>
      </c>
      <c r="J48">
        <v>1420311342</v>
      </c>
      <c r="K48" t="b">
        <v>0</v>
      </c>
      <c r="L48">
        <v>0</v>
      </c>
      <c r="M48" t="b">
        <v>0</v>
      </c>
      <c r="N48" t="s">
        <v>8285</v>
      </c>
      <c r="O48" s="5">
        <f t="shared" si="0"/>
        <v>0</v>
      </c>
      <c r="P48" t="e">
        <f t="shared" si="1"/>
        <v>#DIV/0!</v>
      </c>
      <c r="Q48" s="8" t="s">
        <v>8315</v>
      </c>
      <c r="R48" s="8" t="s">
        <v>8316</v>
      </c>
      <c r="S48" s="12">
        <f t="shared" si="2"/>
        <v>42037.538680555561</v>
      </c>
      <c r="T48" s="12">
        <f t="shared" si="3"/>
        <v>42007.538680555561</v>
      </c>
    </row>
    <row r="49" spans="1:20" ht="30" x14ac:dyDescent="0.25">
      <c r="A49">
        <v>1236</v>
      </c>
      <c r="B49" s="3" t="s">
        <v>1237</v>
      </c>
      <c r="C49" s="3" t="s">
        <v>5346</v>
      </c>
      <c r="D49">
        <v>2500</v>
      </c>
      <c r="E49">
        <v>0</v>
      </c>
      <c r="F49" t="s">
        <v>8219</v>
      </c>
      <c r="G49" t="s">
        <v>8223</v>
      </c>
      <c r="H49" t="s">
        <v>8245</v>
      </c>
      <c r="I49">
        <v>1343491200</v>
      </c>
      <c r="J49">
        <v>1342801164</v>
      </c>
      <c r="K49" t="b">
        <v>0</v>
      </c>
      <c r="L49">
        <v>0</v>
      </c>
      <c r="M49" t="b">
        <v>0</v>
      </c>
      <c r="N49" t="s">
        <v>8285</v>
      </c>
      <c r="O49" s="5">
        <f t="shared" si="0"/>
        <v>0</v>
      </c>
      <c r="P49" t="e">
        <f t="shared" si="1"/>
        <v>#DIV/0!</v>
      </c>
      <c r="Q49" s="8" t="s">
        <v>8315</v>
      </c>
      <c r="R49" s="8" t="s">
        <v>8316</v>
      </c>
      <c r="S49" s="12">
        <f t="shared" si="2"/>
        <v>41118.416666666664</v>
      </c>
      <c r="T49" s="12">
        <f t="shared" si="3"/>
        <v>41110.430138888885</v>
      </c>
    </row>
    <row r="50" spans="1:20" ht="60" x14ac:dyDescent="0.25">
      <c r="A50">
        <v>1237</v>
      </c>
      <c r="B50" s="3" t="s">
        <v>1238</v>
      </c>
      <c r="C50" s="3" t="s">
        <v>5347</v>
      </c>
      <c r="D50">
        <v>25000</v>
      </c>
      <c r="E50">
        <v>0</v>
      </c>
      <c r="F50" t="s">
        <v>8219</v>
      </c>
      <c r="G50" t="s">
        <v>8223</v>
      </c>
      <c r="H50" t="s">
        <v>8245</v>
      </c>
      <c r="I50">
        <v>1345790865</v>
      </c>
      <c r="J50">
        <v>1344062865</v>
      </c>
      <c r="K50" t="b">
        <v>0</v>
      </c>
      <c r="L50">
        <v>0</v>
      </c>
      <c r="M50" t="b">
        <v>0</v>
      </c>
      <c r="N50" t="s">
        <v>8285</v>
      </c>
      <c r="O50" s="5">
        <f t="shared" si="0"/>
        <v>0</v>
      </c>
      <c r="P50" t="e">
        <f t="shared" si="1"/>
        <v>#DIV/0!</v>
      </c>
      <c r="Q50" s="8" t="s">
        <v>8315</v>
      </c>
      <c r="R50" s="8" t="s">
        <v>8316</v>
      </c>
      <c r="S50" s="12">
        <f t="shared" si="2"/>
        <v>41145.033159722225</v>
      </c>
      <c r="T50" s="12">
        <f t="shared" si="3"/>
        <v>41125.033159722225</v>
      </c>
    </row>
    <row r="51" spans="1:20" ht="30" x14ac:dyDescent="0.25">
      <c r="A51">
        <v>1239</v>
      </c>
      <c r="B51" s="3" t="s">
        <v>1240</v>
      </c>
      <c r="C51" s="3" t="s">
        <v>5349</v>
      </c>
      <c r="D51">
        <v>2500</v>
      </c>
      <c r="E51">
        <v>0</v>
      </c>
      <c r="F51" t="s">
        <v>8219</v>
      </c>
      <c r="G51" t="s">
        <v>8223</v>
      </c>
      <c r="H51" t="s">
        <v>8245</v>
      </c>
      <c r="I51">
        <v>1325804767</v>
      </c>
      <c r="J51">
        <v>1323212767</v>
      </c>
      <c r="K51" t="b">
        <v>0</v>
      </c>
      <c r="L51">
        <v>0</v>
      </c>
      <c r="M51" t="b">
        <v>0</v>
      </c>
      <c r="N51" t="s">
        <v>8285</v>
      </c>
      <c r="O51" s="5">
        <f t="shared" si="0"/>
        <v>0</v>
      </c>
      <c r="P51" t="e">
        <f t="shared" si="1"/>
        <v>#DIV/0!</v>
      </c>
      <c r="Q51" s="8" t="s">
        <v>8315</v>
      </c>
      <c r="R51" s="8" t="s">
        <v>8316</v>
      </c>
      <c r="S51" s="12">
        <f t="shared" si="2"/>
        <v>40913.712581018517</v>
      </c>
      <c r="T51" s="12">
        <f t="shared" si="3"/>
        <v>40883.712581018517</v>
      </c>
    </row>
    <row r="52" spans="1:20" ht="60" x14ac:dyDescent="0.25">
      <c r="A52">
        <v>1332</v>
      </c>
      <c r="B52" s="3" t="s">
        <v>1333</v>
      </c>
      <c r="C52" s="3" t="s">
        <v>5442</v>
      </c>
      <c r="D52">
        <v>10115</v>
      </c>
      <c r="E52">
        <v>0</v>
      </c>
      <c r="F52" t="s">
        <v>8219</v>
      </c>
      <c r="G52" t="s">
        <v>8239</v>
      </c>
      <c r="H52" t="s">
        <v>8256</v>
      </c>
      <c r="I52">
        <v>1485480408</v>
      </c>
      <c r="J52">
        <v>1482888408</v>
      </c>
      <c r="K52" t="b">
        <v>0</v>
      </c>
      <c r="L52">
        <v>0</v>
      </c>
      <c r="M52" t="b">
        <v>0</v>
      </c>
      <c r="N52" t="s">
        <v>8272</v>
      </c>
      <c r="O52" s="5">
        <f t="shared" si="0"/>
        <v>0</v>
      </c>
      <c r="P52" t="e">
        <f t="shared" si="1"/>
        <v>#DIV/0!</v>
      </c>
      <c r="Q52" s="8" t="s">
        <v>8311</v>
      </c>
      <c r="R52" s="8" t="s">
        <v>8317</v>
      </c>
      <c r="S52" s="12">
        <f t="shared" si="2"/>
        <v>42761.810277777782</v>
      </c>
      <c r="T52" s="12">
        <f t="shared" si="3"/>
        <v>42731.810277777782</v>
      </c>
    </row>
    <row r="53" spans="1:20" ht="60" x14ac:dyDescent="0.25">
      <c r="A53">
        <v>1333</v>
      </c>
      <c r="B53" s="3" t="s">
        <v>1334</v>
      </c>
      <c r="C53" s="3" t="s">
        <v>5443</v>
      </c>
      <c r="D53">
        <v>2500</v>
      </c>
      <c r="E53">
        <v>0</v>
      </c>
      <c r="F53" t="s">
        <v>8219</v>
      </c>
      <c r="G53" t="s">
        <v>8225</v>
      </c>
      <c r="H53" t="s">
        <v>8247</v>
      </c>
      <c r="I53">
        <v>1405478025</v>
      </c>
      <c r="J53">
        <v>1402886025</v>
      </c>
      <c r="K53" t="b">
        <v>0</v>
      </c>
      <c r="L53">
        <v>0</v>
      </c>
      <c r="M53" t="b">
        <v>0</v>
      </c>
      <c r="N53" t="s">
        <v>8272</v>
      </c>
      <c r="O53" s="5">
        <f t="shared" si="0"/>
        <v>0</v>
      </c>
      <c r="P53" t="e">
        <f t="shared" si="1"/>
        <v>#DIV/0!</v>
      </c>
      <c r="Q53" s="8" t="s">
        <v>8311</v>
      </c>
      <c r="R53" s="8" t="s">
        <v>8317</v>
      </c>
      <c r="S53" s="12">
        <f t="shared" si="2"/>
        <v>41835.856770833336</v>
      </c>
      <c r="T53" s="12">
        <f t="shared" si="3"/>
        <v>41805.856770833336</v>
      </c>
    </row>
    <row r="54" spans="1:20" ht="45" x14ac:dyDescent="0.25">
      <c r="A54">
        <v>1340</v>
      </c>
      <c r="B54" s="3" t="s">
        <v>1341</v>
      </c>
      <c r="C54" s="3" t="s">
        <v>5450</v>
      </c>
      <c r="D54">
        <v>1680</v>
      </c>
      <c r="E54">
        <v>0</v>
      </c>
      <c r="F54" t="s">
        <v>8219</v>
      </c>
      <c r="G54" t="s">
        <v>8223</v>
      </c>
      <c r="H54" t="s">
        <v>8245</v>
      </c>
      <c r="I54">
        <v>1408112253</v>
      </c>
      <c r="J54">
        <v>1405520253</v>
      </c>
      <c r="K54" t="b">
        <v>0</v>
      </c>
      <c r="L54">
        <v>0</v>
      </c>
      <c r="M54" t="b">
        <v>0</v>
      </c>
      <c r="N54" t="s">
        <v>8272</v>
      </c>
      <c r="O54" s="5">
        <f t="shared" si="0"/>
        <v>0</v>
      </c>
      <c r="P54" t="e">
        <f t="shared" si="1"/>
        <v>#DIV/0!</v>
      </c>
      <c r="Q54" s="8" t="s">
        <v>8311</v>
      </c>
      <c r="R54" s="8" t="s">
        <v>8317</v>
      </c>
      <c r="S54" s="12">
        <f t="shared" si="2"/>
        <v>41866.345520833333</v>
      </c>
      <c r="T54" s="12">
        <f t="shared" si="3"/>
        <v>41836.345520833333</v>
      </c>
    </row>
    <row r="55" spans="1:20" ht="45" x14ac:dyDescent="0.25">
      <c r="A55">
        <v>1452</v>
      </c>
      <c r="B55" s="3" t="s">
        <v>1453</v>
      </c>
      <c r="C55" s="3" t="s">
        <v>5562</v>
      </c>
      <c r="D55">
        <v>14000</v>
      </c>
      <c r="E55">
        <v>0</v>
      </c>
      <c r="F55" t="s">
        <v>8219</v>
      </c>
      <c r="G55" t="s">
        <v>8223</v>
      </c>
      <c r="H55" t="s">
        <v>8245</v>
      </c>
      <c r="I55">
        <v>1406566363</v>
      </c>
      <c r="J55">
        <v>1403974363</v>
      </c>
      <c r="K55" t="b">
        <v>0</v>
      </c>
      <c r="L55">
        <v>0</v>
      </c>
      <c r="M55" t="b">
        <v>0</v>
      </c>
      <c r="N55" t="s">
        <v>8286</v>
      </c>
      <c r="O55" s="5">
        <f t="shared" si="0"/>
        <v>0</v>
      </c>
      <c r="P55" t="e">
        <f t="shared" si="1"/>
        <v>#DIV/0!</v>
      </c>
      <c r="Q55" s="8" t="s">
        <v>8318</v>
      </c>
      <c r="R55" s="8" t="s">
        <v>8319</v>
      </c>
      <c r="S55" s="12">
        <f t="shared" si="2"/>
        <v>41848.453275462962</v>
      </c>
      <c r="T55" s="12">
        <f t="shared" si="3"/>
        <v>41818.453275462962</v>
      </c>
    </row>
    <row r="56" spans="1:20" ht="60" x14ac:dyDescent="0.25">
      <c r="A56">
        <v>1453</v>
      </c>
      <c r="B56" s="3" t="s">
        <v>1454</v>
      </c>
      <c r="C56" s="3" t="s">
        <v>5563</v>
      </c>
      <c r="D56">
        <v>25000</v>
      </c>
      <c r="E56">
        <v>0</v>
      </c>
      <c r="F56" t="s">
        <v>8219</v>
      </c>
      <c r="G56" t="s">
        <v>8229</v>
      </c>
      <c r="H56" t="s">
        <v>8248</v>
      </c>
      <c r="I56">
        <v>1492270947</v>
      </c>
      <c r="J56">
        <v>1488386547</v>
      </c>
      <c r="K56" t="b">
        <v>0</v>
      </c>
      <c r="L56">
        <v>0</v>
      </c>
      <c r="M56" t="b">
        <v>0</v>
      </c>
      <c r="N56" t="s">
        <v>8286</v>
      </c>
      <c r="O56" s="5">
        <f t="shared" si="0"/>
        <v>0</v>
      </c>
      <c r="P56" t="e">
        <f t="shared" si="1"/>
        <v>#DIV/0!</v>
      </c>
      <c r="Q56" s="8" t="s">
        <v>8318</v>
      </c>
      <c r="R56" s="8" t="s">
        <v>8319</v>
      </c>
      <c r="S56" s="12">
        <f t="shared" si="2"/>
        <v>42840.404479166667</v>
      </c>
      <c r="T56" s="12">
        <f t="shared" si="3"/>
        <v>42795.446145833332</v>
      </c>
    </row>
    <row r="57" spans="1:20" ht="30" x14ac:dyDescent="0.25">
      <c r="A57">
        <v>1457</v>
      </c>
      <c r="B57" s="3" t="s">
        <v>1458</v>
      </c>
      <c r="C57" s="3" t="s">
        <v>5567</v>
      </c>
      <c r="D57">
        <v>6000</v>
      </c>
      <c r="E57">
        <v>0</v>
      </c>
      <c r="F57" t="s">
        <v>8219</v>
      </c>
      <c r="G57" t="s">
        <v>8223</v>
      </c>
      <c r="H57" t="s">
        <v>8245</v>
      </c>
      <c r="I57">
        <v>1447281044</v>
      </c>
      <c r="J57">
        <v>1444685444</v>
      </c>
      <c r="K57" t="b">
        <v>0</v>
      </c>
      <c r="L57">
        <v>0</v>
      </c>
      <c r="M57" t="b">
        <v>0</v>
      </c>
      <c r="N57" t="s">
        <v>8286</v>
      </c>
      <c r="O57" s="5">
        <f t="shared" si="0"/>
        <v>0</v>
      </c>
      <c r="P57" t="e">
        <f t="shared" si="1"/>
        <v>#DIV/0!</v>
      </c>
      <c r="Q57" s="8" t="s">
        <v>8318</v>
      </c>
      <c r="R57" s="8" t="s">
        <v>8319</v>
      </c>
      <c r="S57" s="12">
        <f t="shared" si="2"/>
        <v>42319.688009259262</v>
      </c>
      <c r="T57" s="12">
        <f t="shared" si="3"/>
        <v>42289.64634259259</v>
      </c>
    </row>
    <row r="58" spans="1:20" ht="60" x14ac:dyDescent="0.25">
      <c r="A58">
        <v>1458</v>
      </c>
      <c r="B58" s="3" t="s">
        <v>1459</v>
      </c>
      <c r="C58" s="3" t="s">
        <v>5568</v>
      </c>
      <c r="D58">
        <v>5000</v>
      </c>
      <c r="E58">
        <v>0</v>
      </c>
      <c r="F58" t="s">
        <v>8219</v>
      </c>
      <c r="G58" t="s">
        <v>8223</v>
      </c>
      <c r="H58" t="s">
        <v>8245</v>
      </c>
      <c r="I58">
        <v>1407729600</v>
      </c>
      <c r="J58">
        <v>1405097760</v>
      </c>
      <c r="K58" t="b">
        <v>0</v>
      </c>
      <c r="L58">
        <v>0</v>
      </c>
      <c r="M58" t="b">
        <v>0</v>
      </c>
      <c r="N58" t="s">
        <v>8286</v>
      </c>
      <c r="O58" s="5">
        <f t="shared" si="0"/>
        <v>0</v>
      </c>
      <c r="P58" t="e">
        <f t="shared" si="1"/>
        <v>#DIV/0!</v>
      </c>
      <c r="Q58" s="8" t="s">
        <v>8318</v>
      </c>
      <c r="R58" s="8" t="s">
        <v>8319</v>
      </c>
      <c r="S58" s="12">
        <f t="shared" si="2"/>
        <v>41861.916666666664</v>
      </c>
      <c r="T58" s="12">
        <f t="shared" si="3"/>
        <v>41831.455555555556</v>
      </c>
    </row>
    <row r="59" spans="1:20" ht="45" x14ac:dyDescent="0.25">
      <c r="A59">
        <v>1459</v>
      </c>
      <c r="B59" s="3" t="s">
        <v>1460</v>
      </c>
      <c r="C59" s="3" t="s">
        <v>5569</v>
      </c>
      <c r="D59">
        <v>37000</v>
      </c>
      <c r="E59">
        <v>0</v>
      </c>
      <c r="F59" t="s">
        <v>8219</v>
      </c>
      <c r="G59" t="s">
        <v>8231</v>
      </c>
      <c r="H59" t="s">
        <v>8252</v>
      </c>
      <c r="I59">
        <v>1449077100</v>
      </c>
      <c r="J59">
        <v>1446612896</v>
      </c>
      <c r="K59" t="b">
        <v>0</v>
      </c>
      <c r="L59">
        <v>0</v>
      </c>
      <c r="M59" t="b">
        <v>0</v>
      </c>
      <c r="N59" t="s">
        <v>8286</v>
      </c>
      <c r="O59" s="5">
        <f t="shared" si="0"/>
        <v>0</v>
      </c>
      <c r="P59" t="e">
        <f t="shared" si="1"/>
        <v>#DIV/0!</v>
      </c>
      <c r="Q59" s="8" t="s">
        <v>8318</v>
      </c>
      <c r="R59" s="8" t="s">
        <v>8319</v>
      </c>
      <c r="S59" s="12">
        <f t="shared" si="2"/>
        <v>42340.475694444445</v>
      </c>
      <c r="T59" s="12">
        <f t="shared" si="3"/>
        <v>42311.954814814817</v>
      </c>
    </row>
    <row r="60" spans="1:20" ht="45" x14ac:dyDescent="0.25">
      <c r="A60">
        <v>1460</v>
      </c>
      <c r="B60" s="3" t="s">
        <v>1461</v>
      </c>
      <c r="C60" s="3" t="s">
        <v>5570</v>
      </c>
      <c r="D60">
        <v>25000000</v>
      </c>
      <c r="E60">
        <v>0</v>
      </c>
      <c r="F60" t="s">
        <v>8219</v>
      </c>
      <c r="G60" t="s">
        <v>8223</v>
      </c>
      <c r="H60" t="s">
        <v>8245</v>
      </c>
      <c r="I60">
        <v>1417391100</v>
      </c>
      <c r="J60">
        <v>1412371898</v>
      </c>
      <c r="K60" t="b">
        <v>0</v>
      </c>
      <c r="L60">
        <v>0</v>
      </c>
      <c r="M60" t="b">
        <v>0</v>
      </c>
      <c r="N60" t="s">
        <v>8286</v>
      </c>
      <c r="O60" s="5">
        <f t="shared" si="0"/>
        <v>0</v>
      </c>
      <c r="P60" t="e">
        <f t="shared" si="1"/>
        <v>#DIV/0!</v>
      </c>
      <c r="Q60" s="8" t="s">
        <v>8318</v>
      </c>
      <c r="R60" s="8" t="s">
        <v>8319</v>
      </c>
      <c r="S60" s="12">
        <f t="shared" si="2"/>
        <v>41973.739583333328</v>
      </c>
      <c r="T60" s="12">
        <f t="shared" si="3"/>
        <v>41915.646967592591</v>
      </c>
    </row>
    <row r="61" spans="1:20" ht="60" x14ac:dyDescent="0.25">
      <c r="A61">
        <v>1562</v>
      </c>
      <c r="B61" s="3" t="s">
        <v>1563</v>
      </c>
      <c r="C61" s="3" t="s">
        <v>5672</v>
      </c>
      <c r="D61">
        <v>4000</v>
      </c>
      <c r="E61">
        <v>0</v>
      </c>
      <c r="F61" t="s">
        <v>8219</v>
      </c>
      <c r="G61" t="s">
        <v>8223</v>
      </c>
      <c r="H61" t="s">
        <v>8245</v>
      </c>
      <c r="I61">
        <v>1259715000</v>
      </c>
      <c r="J61">
        <v>1253712916</v>
      </c>
      <c r="K61" t="b">
        <v>0</v>
      </c>
      <c r="L61">
        <v>0</v>
      </c>
      <c r="M61" t="b">
        <v>0</v>
      </c>
      <c r="N61" t="s">
        <v>8289</v>
      </c>
      <c r="O61" s="5">
        <f t="shared" si="0"/>
        <v>0</v>
      </c>
      <c r="P61" t="e">
        <f t="shared" si="1"/>
        <v>#DIV/0!</v>
      </c>
      <c r="Q61" s="8" t="s">
        <v>8318</v>
      </c>
      <c r="R61" s="8" t="s">
        <v>8320</v>
      </c>
      <c r="S61" s="12">
        <f t="shared" si="2"/>
        <v>40148.784722222219</v>
      </c>
      <c r="T61" s="12">
        <f t="shared" si="3"/>
        <v>40079.316157407404</v>
      </c>
    </row>
    <row r="62" spans="1:20" x14ac:dyDescent="0.25">
      <c r="A62">
        <v>1569</v>
      </c>
      <c r="B62" s="3" t="s">
        <v>1570</v>
      </c>
      <c r="C62" s="3" t="s">
        <v>5679</v>
      </c>
      <c r="D62">
        <v>30000</v>
      </c>
      <c r="E62">
        <v>0</v>
      </c>
      <c r="F62" t="s">
        <v>8219</v>
      </c>
      <c r="G62" t="s">
        <v>8223</v>
      </c>
      <c r="H62" t="s">
        <v>8245</v>
      </c>
      <c r="I62">
        <v>1369498714</v>
      </c>
      <c r="J62">
        <v>1366906714</v>
      </c>
      <c r="K62" t="b">
        <v>0</v>
      </c>
      <c r="L62">
        <v>0</v>
      </c>
      <c r="M62" t="b">
        <v>0</v>
      </c>
      <c r="N62" t="s">
        <v>8289</v>
      </c>
      <c r="O62" s="5">
        <f t="shared" si="0"/>
        <v>0</v>
      </c>
      <c r="P62" t="e">
        <f t="shared" si="1"/>
        <v>#DIV/0!</v>
      </c>
      <c r="Q62" s="8" t="s">
        <v>8318</v>
      </c>
      <c r="R62" s="8" t="s">
        <v>8320</v>
      </c>
      <c r="S62" s="12">
        <f t="shared" si="2"/>
        <v>41419.429560185185</v>
      </c>
      <c r="T62" s="12">
        <f t="shared" si="3"/>
        <v>41389.429560185185</v>
      </c>
    </row>
    <row r="63" spans="1:20" ht="45" x14ac:dyDescent="0.25">
      <c r="A63">
        <v>1580</v>
      </c>
      <c r="B63" s="3" t="s">
        <v>1581</v>
      </c>
      <c r="C63" s="3" t="s">
        <v>5690</v>
      </c>
      <c r="D63">
        <v>1750</v>
      </c>
      <c r="E63">
        <v>0</v>
      </c>
      <c r="F63" t="s">
        <v>8219</v>
      </c>
      <c r="G63" t="s">
        <v>8223</v>
      </c>
      <c r="H63" t="s">
        <v>8245</v>
      </c>
      <c r="I63">
        <v>1337562726</v>
      </c>
      <c r="J63">
        <v>1332378726</v>
      </c>
      <c r="K63" t="b">
        <v>0</v>
      </c>
      <c r="L63">
        <v>0</v>
      </c>
      <c r="M63" t="b">
        <v>0</v>
      </c>
      <c r="N63" t="s">
        <v>8289</v>
      </c>
      <c r="O63" s="5">
        <f t="shared" si="0"/>
        <v>0</v>
      </c>
      <c r="P63" t="e">
        <f t="shared" si="1"/>
        <v>#DIV/0!</v>
      </c>
      <c r="Q63" s="8" t="s">
        <v>8318</v>
      </c>
      <c r="R63" s="8" t="s">
        <v>8320</v>
      </c>
      <c r="S63" s="12">
        <f t="shared" si="2"/>
        <v>41049.800069444442</v>
      </c>
      <c r="T63" s="12">
        <f t="shared" si="3"/>
        <v>40989.800069444442</v>
      </c>
    </row>
    <row r="64" spans="1:20" ht="45" x14ac:dyDescent="0.25">
      <c r="A64">
        <v>2341</v>
      </c>
      <c r="B64" s="3" t="s">
        <v>2342</v>
      </c>
      <c r="C64" s="3" t="s">
        <v>6451</v>
      </c>
      <c r="D64">
        <v>5000</v>
      </c>
      <c r="E64">
        <v>0</v>
      </c>
      <c r="F64" t="s">
        <v>8219</v>
      </c>
      <c r="G64" t="s">
        <v>8223</v>
      </c>
      <c r="H64" t="s">
        <v>8245</v>
      </c>
      <c r="I64">
        <v>1436729504</v>
      </c>
      <c r="J64">
        <v>1434137504</v>
      </c>
      <c r="K64" t="b">
        <v>0</v>
      </c>
      <c r="L64">
        <v>0</v>
      </c>
      <c r="M64" t="b">
        <v>0</v>
      </c>
      <c r="N64" t="s">
        <v>8271</v>
      </c>
      <c r="O64" s="5">
        <f t="shared" si="0"/>
        <v>0</v>
      </c>
      <c r="P64" t="e">
        <f t="shared" si="1"/>
        <v>#DIV/0!</v>
      </c>
      <c r="Q64" s="8" t="s">
        <v>8311</v>
      </c>
      <c r="R64" s="8" t="s">
        <v>8312</v>
      </c>
      <c r="S64" s="12">
        <f t="shared" si="2"/>
        <v>42197.563703703709</v>
      </c>
      <c r="T64" s="12">
        <f t="shared" si="3"/>
        <v>42167.563703703709</v>
      </c>
    </row>
    <row r="65" spans="1:20" ht="60" x14ac:dyDescent="0.25">
      <c r="A65">
        <v>2342</v>
      </c>
      <c r="B65" s="3" t="s">
        <v>2343</v>
      </c>
      <c r="C65" s="3" t="s">
        <v>6452</v>
      </c>
      <c r="D65">
        <v>5500</v>
      </c>
      <c r="E65">
        <v>0</v>
      </c>
      <c r="F65" t="s">
        <v>8219</v>
      </c>
      <c r="G65" t="s">
        <v>8223</v>
      </c>
      <c r="H65" t="s">
        <v>8245</v>
      </c>
      <c r="I65">
        <v>1412571600</v>
      </c>
      <c r="J65">
        <v>1410799870</v>
      </c>
      <c r="K65" t="b">
        <v>0</v>
      </c>
      <c r="L65">
        <v>0</v>
      </c>
      <c r="M65" t="b">
        <v>0</v>
      </c>
      <c r="N65" t="s">
        <v>8271</v>
      </c>
      <c r="O65" s="5">
        <f t="shared" si="0"/>
        <v>0</v>
      </c>
      <c r="P65" t="e">
        <f t="shared" si="1"/>
        <v>#DIV/0!</v>
      </c>
      <c r="Q65" s="8" t="s">
        <v>8311</v>
      </c>
      <c r="R65" s="8" t="s">
        <v>8312</v>
      </c>
      <c r="S65" s="12">
        <f t="shared" si="2"/>
        <v>41917.958333333336</v>
      </c>
      <c r="T65" s="12">
        <f t="shared" si="3"/>
        <v>41897.452199074076</v>
      </c>
    </row>
    <row r="66" spans="1:20" ht="60" x14ac:dyDescent="0.25">
      <c r="A66">
        <v>2345</v>
      </c>
      <c r="B66" s="3" t="s">
        <v>2346</v>
      </c>
      <c r="C66" s="3" t="s">
        <v>6455</v>
      </c>
      <c r="D66">
        <v>3000</v>
      </c>
      <c r="E66">
        <v>0</v>
      </c>
      <c r="F66" t="s">
        <v>8219</v>
      </c>
      <c r="G66" t="s">
        <v>8223</v>
      </c>
      <c r="H66" t="s">
        <v>8245</v>
      </c>
      <c r="I66">
        <v>1427845140</v>
      </c>
      <c r="J66">
        <v>1424822556</v>
      </c>
      <c r="K66" t="b">
        <v>0</v>
      </c>
      <c r="L66">
        <v>0</v>
      </c>
      <c r="M66" t="b">
        <v>0</v>
      </c>
      <c r="N66" t="s">
        <v>8271</v>
      </c>
      <c r="O66" s="5">
        <f t="shared" ref="O66:O129" si="4">E66/D66</f>
        <v>0</v>
      </c>
      <c r="P66" t="e">
        <f t="shared" si="1"/>
        <v>#DIV/0!</v>
      </c>
      <c r="Q66" s="8" t="s">
        <v>8311</v>
      </c>
      <c r="R66" s="8" t="s">
        <v>8312</v>
      </c>
      <c r="S66" s="12">
        <f t="shared" si="2"/>
        <v>42094.735416666663</v>
      </c>
      <c r="T66" s="12">
        <f t="shared" si="3"/>
        <v>42059.751805555556</v>
      </c>
    </row>
    <row r="67" spans="1:20" ht="45" x14ac:dyDescent="0.25">
      <c r="A67">
        <v>2349</v>
      </c>
      <c r="B67" s="3" t="s">
        <v>2350</v>
      </c>
      <c r="C67" s="3" t="s">
        <v>6459</v>
      </c>
      <c r="D67">
        <v>474900</v>
      </c>
      <c r="E67">
        <v>0</v>
      </c>
      <c r="F67" t="s">
        <v>8219</v>
      </c>
      <c r="G67" t="s">
        <v>8234</v>
      </c>
      <c r="H67" t="s">
        <v>8254</v>
      </c>
      <c r="I67">
        <v>1439318228</v>
      </c>
      <c r="J67">
        <v>1436812628</v>
      </c>
      <c r="K67" t="b">
        <v>0</v>
      </c>
      <c r="L67">
        <v>0</v>
      </c>
      <c r="M67" t="b">
        <v>0</v>
      </c>
      <c r="N67" t="s">
        <v>8271</v>
      </c>
      <c r="O67" s="5">
        <f t="shared" si="4"/>
        <v>0</v>
      </c>
      <c r="P67" t="e">
        <f t="shared" ref="P67:P130" si="5">E67/L67</f>
        <v>#DIV/0!</v>
      </c>
      <c r="Q67" s="8" t="s">
        <v>8311</v>
      </c>
      <c r="R67" s="8" t="s">
        <v>8312</v>
      </c>
      <c r="S67" s="12">
        <f t="shared" ref="S67:S130" si="6">(I67/86400)+25569+(-6/24)</f>
        <v>42227.525787037041</v>
      </c>
      <c r="T67" s="12">
        <f t="shared" ref="T67:T130" si="7">(J67/86400)+25569+(-6/24)</f>
        <v>42198.525787037041</v>
      </c>
    </row>
    <row r="68" spans="1:20" ht="45" x14ac:dyDescent="0.25">
      <c r="A68">
        <v>2350</v>
      </c>
      <c r="B68" s="3" t="s">
        <v>2351</v>
      </c>
      <c r="C68" s="3" t="s">
        <v>6460</v>
      </c>
      <c r="D68">
        <v>50000</v>
      </c>
      <c r="E68">
        <v>0</v>
      </c>
      <c r="F68" t="s">
        <v>8219</v>
      </c>
      <c r="G68" t="s">
        <v>8240</v>
      </c>
      <c r="H68" t="s">
        <v>8248</v>
      </c>
      <c r="I68">
        <v>1483474370</v>
      </c>
      <c r="J68">
        <v>1480882370</v>
      </c>
      <c r="K68" t="b">
        <v>0</v>
      </c>
      <c r="L68">
        <v>0</v>
      </c>
      <c r="M68" t="b">
        <v>0</v>
      </c>
      <c r="N68" t="s">
        <v>8271</v>
      </c>
      <c r="O68" s="5">
        <f t="shared" si="4"/>
        <v>0</v>
      </c>
      <c r="P68" t="e">
        <f t="shared" si="5"/>
        <v>#DIV/0!</v>
      </c>
      <c r="Q68" s="8" t="s">
        <v>8311</v>
      </c>
      <c r="R68" s="8" t="s">
        <v>8312</v>
      </c>
      <c r="S68" s="12">
        <f t="shared" si="6"/>
        <v>42738.592245370368</v>
      </c>
      <c r="T68" s="12">
        <f t="shared" si="7"/>
        <v>42708.592245370368</v>
      </c>
    </row>
    <row r="69" spans="1:20" ht="45" x14ac:dyDescent="0.25">
      <c r="A69">
        <v>2352</v>
      </c>
      <c r="B69" s="3" t="s">
        <v>2353</v>
      </c>
      <c r="C69" s="3" t="s">
        <v>6462</v>
      </c>
      <c r="D69">
        <v>2000</v>
      </c>
      <c r="E69">
        <v>0</v>
      </c>
      <c r="F69" t="s">
        <v>8219</v>
      </c>
      <c r="G69" t="s">
        <v>8223</v>
      </c>
      <c r="H69" t="s">
        <v>8245</v>
      </c>
      <c r="I69">
        <v>1433603552</v>
      </c>
      <c r="J69">
        <v>1428419552</v>
      </c>
      <c r="K69" t="b">
        <v>0</v>
      </c>
      <c r="L69">
        <v>0</v>
      </c>
      <c r="M69" t="b">
        <v>0</v>
      </c>
      <c r="N69" t="s">
        <v>8271</v>
      </c>
      <c r="O69" s="5">
        <f t="shared" si="4"/>
        <v>0</v>
      </c>
      <c r="P69" t="e">
        <f t="shared" si="5"/>
        <v>#DIV/0!</v>
      </c>
      <c r="Q69" s="8" t="s">
        <v>8311</v>
      </c>
      <c r="R69" s="8" t="s">
        <v>8312</v>
      </c>
      <c r="S69" s="12">
        <f t="shared" si="6"/>
        <v>42161.383703703701</v>
      </c>
      <c r="T69" s="12">
        <f t="shared" si="7"/>
        <v>42101.383703703701</v>
      </c>
    </row>
    <row r="70" spans="1:20" ht="60" x14ac:dyDescent="0.25">
      <c r="A70">
        <v>2353</v>
      </c>
      <c r="B70" s="3" t="s">
        <v>2354</v>
      </c>
      <c r="C70" s="3" t="s">
        <v>6463</v>
      </c>
      <c r="D70">
        <v>1000</v>
      </c>
      <c r="E70">
        <v>0</v>
      </c>
      <c r="F70" t="s">
        <v>8219</v>
      </c>
      <c r="G70" t="s">
        <v>8223</v>
      </c>
      <c r="H70" t="s">
        <v>8245</v>
      </c>
      <c r="I70">
        <v>1429632822</v>
      </c>
      <c r="J70">
        <v>1428596022</v>
      </c>
      <c r="K70" t="b">
        <v>0</v>
      </c>
      <c r="L70">
        <v>0</v>
      </c>
      <c r="M70" t="b">
        <v>0</v>
      </c>
      <c r="N70" t="s">
        <v>8271</v>
      </c>
      <c r="O70" s="5">
        <f t="shared" si="4"/>
        <v>0</v>
      </c>
      <c r="P70" t="e">
        <f t="shared" si="5"/>
        <v>#DIV/0!</v>
      </c>
      <c r="Q70" s="8" t="s">
        <v>8311</v>
      </c>
      <c r="R70" s="8" t="s">
        <v>8312</v>
      </c>
      <c r="S70" s="12">
        <f t="shared" si="6"/>
        <v>42115.426180555558</v>
      </c>
      <c r="T70" s="12">
        <f t="shared" si="7"/>
        <v>42103.426180555558</v>
      </c>
    </row>
    <row r="71" spans="1:20" ht="30" x14ac:dyDescent="0.25">
      <c r="A71">
        <v>2356</v>
      </c>
      <c r="B71" s="3" t="s">
        <v>2357</v>
      </c>
      <c r="C71" s="3" t="s">
        <v>6466</v>
      </c>
      <c r="D71">
        <v>10000</v>
      </c>
      <c r="E71">
        <v>0</v>
      </c>
      <c r="F71" t="s">
        <v>8219</v>
      </c>
      <c r="G71" t="s">
        <v>8232</v>
      </c>
      <c r="H71" t="s">
        <v>8248</v>
      </c>
      <c r="I71">
        <v>1433530104</v>
      </c>
      <c r="J71">
        <v>1430938104</v>
      </c>
      <c r="K71" t="b">
        <v>0</v>
      </c>
      <c r="L71">
        <v>0</v>
      </c>
      <c r="M71" t="b">
        <v>0</v>
      </c>
      <c r="N71" t="s">
        <v>8271</v>
      </c>
      <c r="O71" s="5">
        <f t="shared" si="4"/>
        <v>0</v>
      </c>
      <c r="P71" t="e">
        <f t="shared" si="5"/>
        <v>#DIV/0!</v>
      </c>
      <c r="Q71" s="8" t="s">
        <v>8311</v>
      </c>
      <c r="R71" s="8" t="s">
        <v>8312</v>
      </c>
      <c r="S71" s="12">
        <f t="shared" si="6"/>
        <v>42160.53361111111</v>
      </c>
      <c r="T71" s="12">
        <f t="shared" si="7"/>
        <v>42130.53361111111</v>
      </c>
    </row>
    <row r="72" spans="1:20" ht="45" x14ac:dyDescent="0.25">
      <c r="A72">
        <v>2357</v>
      </c>
      <c r="B72" s="3" t="s">
        <v>2358</v>
      </c>
      <c r="C72" s="3" t="s">
        <v>6467</v>
      </c>
      <c r="D72">
        <v>27000</v>
      </c>
      <c r="E72">
        <v>0</v>
      </c>
      <c r="F72" t="s">
        <v>8219</v>
      </c>
      <c r="G72" t="s">
        <v>8224</v>
      </c>
      <c r="H72" t="s">
        <v>8246</v>
      </c>
      <c r="I72">
        <v>1445093578</v>
      </c>
      <c r="J72">
        <v>1442501578</v>
      </c>
      <c r="K72" t="b">
        <v>0</v>
      </c>
      <c r="L72">
        <v>0</v>
      </c>
      <c r="M72" t="b">
        <v>0</v>
      </c>
      <c r="N72" t="s">
        <v>8271</v>
      </c>
      <c r="O72" s="5">
        <f t="shared" si="4"/>
        <v>0</v>
      </c>
      <c r="P72" t="e">
        <f t="shared" si="5"/>
        <v>#DIV/0!</v>
      </c>
      <c r="Q72" s="8" t="s">
        <v>8311</v>
      </c>
      <c r="R72" s="8" t="s">
        <v>8312</v>
      </c>
      <c r="S72" s="12">
        <f t="shared" si="6"/>
        <v>42294.370115740741</v>
      </c>
      <c r="T72" s="12">
        <f t="shared" si="7"/>
        <v>42264.370115740741</v>
      </c>
    </row>
    <row r="73" spans="1:20" ht="45" x14ac:dyDescent="0.25">
      <c r="A73">
        <v>2358</v>
      </c>
      <c r="B73" s="3" t="s">
        <v>2359</v>
      </c>
      <c r="C73" s="3" t="s">
        <v>6468</v>
      </c>
      <c r="D73">
        <v>1500</v>
      </c>
      <c r="E73">
        <v>0</v>
      </c>
      <c r="F73" t="s">
        <v>8219</v>
      </c>
      <c r="G73" t="s">
        <v>8224</v>
      </c>
      <c r="H73" t="s">
        <v>8246</v>
      </c>
      <c r="I73">
        <v>1422664740</v>
      </c>
      <c r="J73">
        <v>1417818036</v>
      </c>
      <c r="K73" t="b">
        <v>0</v>
      </c>
      <c r="L73">
        <v>0</v>
      </c>
      <c r="M73" t="b">
        <v>0</v>
      </c>
      <c r="N73" t="s">
        <v>8271</v>
      </c>
      <c r="O73" s="5">
        <f t="shared" si="4"/>
        <v>0</v>
      </c>
      <c r="P73" t="e">
        <f t="shared" si="5"/>
        <v>#DIV/0!</v>
      </c>
      <c r="Q73" s="8" t="s">
        <v>8311</v>
      </c>
      <c r="R73" s="8" t="s">
        <v>8312</v>
      </c>
      <c r="S73" s="12">
        <f t="shared" si="6"/>
        <v>42034.777083333334</v>
      </c>
      <c r="T73" s="12">
        <f t="shared" si="7"/>
        <v>41978.680972222224</v>
      </c>
    </row>
    <row r="74" spans="1:20" ht="60" x14ac:dyDescent="0.25">
      <c r="A74">
        <v>2361</v>
      </c>
      <c r="B74" s="3" t="s">
        <v>2362</v>
      </c>
      <c r="C74" s="3" t="s">
        <v>6471</v>
      </c>
      <c r="D74">
        <v>200</v>
      </c>
      <c r="E74">
        <v>0</v>
      </c>
      <c r="F74" t="s">
        <v>8219</v>
      </c>
      <c r="G74" t="s">
        <v>8228</v>
      </c>
      <c r="H74" t="s">
        <v>8250</v>
      </c>
      <c r="I74">
        <v>1462053600</v>
      </c>
      <c r="J74">
        <v>1459975008</v>
      </c>
      <c r="K74" t="b">
        <v>0</v>
      </c>
      <c r="L74">
        <v>0</v>
      </c>
      <c r="M74" t="b">
        <v>0</v>
      </c>
      <c r="N74" t="s">
        <v>8271</v>
      </c>
      <c r="O74" s="5">
        <f t="shared" si="4"/>
        <v>0</v>
      </c>
      <c r="P74" t="e">
        <f t="shared" si="5"/>
        <v>#DIV/0!</v>
      </c>
      <c r="Q74" s="8" t="s">
        <v>8311</v>
      </c>
      <c r="R74" s="8" t="s">
        <v>8312</v>
      </c>
      <c r="S74" s="12">
        <f t="shared" si="6"/>
        <v>42490.666666666672</v>
      </c>
      <c r="T74" s="12">
        <f t="shared" si="7"/>
        <v>42466.608888888892</v>
      </c>
    </row>
    <row r="75" spans="1:20" ht="60" x14ac:dyDescent="0.25">
      <c r="A75">
        <v>2363</v>
      </c>
      <c r="B75" s="3" t="s">
        <v>2364</v>
      </c>
      <c r="C75" s="3" t="s">
        <v>6473</v>
      </c>
      <c r="D75">
        <v>175000</v>
      </c>
      <c r="E75">
        <v>0</v>
      </c>
      <c r="F75" t="s">
        <v>8219</v>
      </c>
      <c r="G75" t="s">
        <v>8223</v>
      </c>
      <c r="H75" t="s">
        <v>8245</v>
      </c>
      <c r="I75">
        <v>1451348200</v>
      </c>
      <c r="J75">
        <v>1447460200</v>
      </c>
      <c r="K75" t="b">
        <v>0</v>
      </c>
      <c r="L75">
        <v>0</v>
      </c>
      <c r="M75" t="b">
        <v>0</v>
      </c>
      <c r="N75" t="s">
        <v>8271</v>
      </c>
      <c r="O75" s="5">
        <f t="shared" si="4"/>
        <v>0</v>
      </c>
      <c r="P75" t="e">
        <f t="shared" si="5"/>
        <v>#DIV/0!</v>
      </c>
      <c r="Q75" s="8" t="s">
        <v>8311</v>
      </c>
      <c r="R75" s="8" t="s">
        <v>8312</v>
      </c>
      <c r="S75" s="12">
        <f t="shared" si="6"/>
        <v>42366.761574074073</v>
      </c>
      <c r="T75" s="12">
        <f t="shared" si="7"/>
        <v>42321.761574074073</v>
      </c>
    </row>
    <row r="76" spans="1:20" ht="45" x14ac:dyDescent="0.25">
      <c r="A76">
        <v>2364</v>
      </c>
      <c r="B76" s="3" t="s">
        <v>2365</v>
      </c>
      <c r="C76" s="3" t="s">
        <v>6474</v>
      </c>
      <c r="D76">
        <v>128</v>
      </c>
      <c r="E76">
        <v>0</v>
      </c>
      <c r="F76" t="s">
        <v>8219</v>
      </c>
      <c r="G76" t="s">
        <v>8223</v>
      </c>
      <c r="H76" t="s">
        <v>8245</v>
      </c>
      <c r="I76">
        <v>1445898356</v>
      </c>
      <c r="J76">
        <v>1441146356</v>
      </c>
      <c r="K76" t="b">
        <v>0</v>
      </c>
      <c r="L76">
        <v>0</v>
      </c>
      <c r="M76" t="b">
        <v>0</v>
      </c>
      <c r="N76" t="s">
        <v>8271</v>
      </c>
      <c r="O76" s="5">
        <f t="shared" si="4"/>
        <v>0</v>
      </c>
      <c r="P76" t="e">
        <f t="shared" si="5"/>
        <v>#DIV/0!</v>
      </c>
      <c r="Q76" s="8" t="s">
        <v>8311</v>
      </c>
      <c r="R76" s="8" t="s">
        <v>8312</v>
      </c>
      <c r="S76" s="12">
        <f t="shared" si="6"/>
        <v>42303.684675925921</v>
      </c>
      <c r="T76" s="12">
        <f t="shared" si="7"/>
        <v>42248.684675925921</v>
      </c>
    </row>
    <row r="77" spans="1:20" ht="60" x14ac:dyDescent="0.25">
      <c r="A77">
        <v>2365</v>
      </c>
      <c r="B77" s="3" t="s">
        <v>2366</v>
      </c>
      <c r="C77" s="3" t="s">
        <v>6475</v>
      </c>
      <c r="D77">
        <v>1000</v>
      </c>
      <c r="E77">
        <v>0</v>
      </c>
      <c r="F77" t="s">
        <v>8219</v>
      </c>
      <c r="G77" t="s">
        <v>8236</v>
      </c>
      <c r="H77" t="s">
        <v>8248</v>
      </c>
      <c r="I77">
        <v>1453071600</v>
      </c>
      <c r="J77">
        <v>1449596425</v>
      </c>
      <c r="K77" t="b">
        <v>0</v>
      </c>
      <c r="L77">
        <v>0</v>
      </c>
      <c r="M77" t="b">
        <v>0</v>
      </c>
      <c r="N77" t="s">
        <v>8271</v>
      </c>
      <c r="O77" s="5">
        <f t="shared" si="4"/>
        <v>0</v>
      </c>
      <c r="P77" t="e">
        <f t="shared" si="5"/>
        <v>#DIV/0!</v>
      </c>
      <c r="Q77" s="8" t="s">
        <v>8311</v>
      </c>
      <c r="R77" s="8" t="s">
        <v>8312</v>
      </c>
      <c r="S77" s="12">
        <f t="shared" si="6"/>
        <v>42386.708333333328</v>
      </c>
      <c r="T77" s="12">
        <f t="shared" si="7"/>
        <v>42346.486400462964</v>
      </c>
    </row>
    <row r="78" spans="1:20" ht="60" x14ac:dyDescent="0.25">
      <c r="A78">
        <v>2369</v>
      </c>
      <c r="B78" s="3" t="s">
        <v>2370</v>
      </c>
      <c r="C78" s="3" t="s">
        <v>6479</v>
      </c>
      <c r="D78">
        <v>25000</v>
      </c>
      <c r="E78">
        <v>0</v>
      </c>
      <c r="F78" t="s">
        <v>8219</v>
      </c>
      <c r="G78" t="s">
        <v>8223</v>
      </c>
      <c r="H78" t="s">
        <v>8245</v>
      </c>
      <c r="I78">
        <v>1455132611</v>
      </c>
      <c r="J78">
        <v>1452540611</v>
      </c>
      <c r="K78" t="b">
        <v>0</v>
      </c>
      <c r="L78">
        <v>0</v>
      </c>
      <c r="M78" t="b">
        <v>0</v>
      </c>
      <c r="N78" t="s">
        <v>8271</v>
      </c>
      <c r="O78" s="5">
        <f t="shared" si="4"/>
        <v>0</v>
      </c>
      <c r="P78" t="e">
        <f t="shared" si="5"/>
        <v>#DIV/0!</v>
      </c>
      <c r="Q78" s="8" t="s">
        <v>8311</v>
      </c>
      <c r="R78" s="8" t="s">
        <v>8312</v>
      </c>
      <c r="S78" s="12">
        <f t="shared" si="6"/>
        <v>42410.562627314815</v>
      </c>
      <c r="T78" s="12">
        <f t="shared" si="7"/>
        <v>42380.562627314815</v>
      </c>
    </row>
    <row r="79" spans="1:20" ht="60" x14ac:dyDescent="0.25">
      <c r="A79">
        <v>2371</v>
      </c>
      <c r="B79" s="3" t="s">
        <v>2372</v>
      </c>
      <c r="C79" s="3" t="s">
        <v>6481</v>
      </c>
      <c r="D79">
        <v>2000</v>
      </c>
      <c r="E79">
        <v>0</v>
      </c>
      <c r="F79" t="s">
        <v>8219</v>
      </c>
      <c r="G79" t="s">
        <v>8223</v>
      </c>
      <c r="H79" t="s">
        <v>8245</v>
      </c>
      <c r="I79">
        <v>1435257596</v>
      </c>
      <c r="J79">
        <v>1432665596</v>
      </c>
      <c r="K79" t="b">
        <v>0</v>
      </c>
      <c r="L79">
        <v>0</v>
      </c>
      <c r="M79" t="b">
        <v>0</v>
      </c>
      <c r="N79" t="s">
        <v>8271</v>
      </c>
      <c r="O79" s="5">
        <f t="shared" si="4"/>
        <v>0</v>
      </c>
      <c r="P79" t="e">
        <f t="shared" si="5"/>
        <v>#DIV/0!</v>
      </c>
      <c r="Q79" s="8" t="s">
        <v>8311</v>
      </c>
      <c r="R79" s="8" t="s">
        <v>8312</v>
      </c>
      <c r="S79" s="12">
        <f t="shared" si="6"/>
        <v>42180.527731481481</v>
      </c>
      <c r="T79" s="12">
        <f t="shared" si="7"/>
        <v>42150.527731481481</v>
      </c>
    </row>
    <row r="80" spans="1:20" ht="60" x14ac:dyDescent="0.25">
      <c r="A80">
        <v>2375</v>
      </c>
      <c r="B80" s="3" t="s">
        <v>2376</v>
      </c>
      <c r="C80" s="3" t="s">
        <v>6485</v>
      </c>
      <c r="D80">
        <v>10000</v>
      </c>
      <c r="E80">
        <v>0</v>
      </c>
      <c r="F80" t="s">
        <v>8219</v>
      </c>
      <c r="G80" t="s">
        <v>8223</v>
      </c>
      <c r="H80" t="s">
        <v>8245</v>
      </c>
      <c r="I80">
        <v>1473451437</v>
      </c>
      <c r="J80">
        <v>1470859437</v>
      </c>
      <c r="K80" t="b">
        <v>0</v>
      </c>
      <c r="L80">
        <v>0</v>
      </c>
      <c r="M80" t="b">
        <v>0</v>
      </c>
      <c r="N80" t="s">
        <v>8271</v>
      </c>
      <c r="O80" s="5">
        <f t="shared" si="4"/>
        <v>0</v>
      </c>
      <c r="P80" t="e">
        <f t="shared" si="5"/>
        <v>#DIV/0!</v>
      </c>
      <c r="Q80" s="8" t="s">
        <v>8311</v>
      </c>
      <c r="R80" s="8" t="s">
        <v>8312</v>
      </c>
      <c r="S80" s="12">
        <f t="shared" si="6"/>
        <v>42622.586076388892</v>
      </c>
      <c r="T80" s="12">
        <f t="shared" si="7"/>
        <v>42592.586076388892</v>
      </c>
    </row>
    <row r="81" spans="1:20" ht="45" x14ac:dyDescent="0.25">
      <c r="A81">
        <v>2377</v>
      </c>
      <c r="B81" s="3" t="s">
        <v>2378</v>
      </c>
      <c r="C81" s="3" t="s">
        <v>6487</v>
      </c>
      <c r="D81">
        <v>2500</v>
      </c>
      <c r="E81">
        <v>0</v>
      </c>
      <c r="F81" t="s">
        <v>8219</v>
      </c>
      <c r="G81" t="s">
        <v>8228</v>
      </c>
      <c r="H81" t="s">
        <v>8250</v>
      </c>
      <c r="I81">
        <v>1480110783</v>
      </c>
      <c r="J81">
        <v>1477515183</v>
      </c>
      <c r="K81" t="b">
        <v>0</v>
      </c>
      <c r="L81">
        <v>0</v>
      </c>
      <c r="M81" t="b">
        <v>0</v>
      </c>
      <c r="N81" t="s">
        <v>8271</v>
      </c>
      <c r="O81" s="5">
        <f t="shared" si="4"/>
        <v>0</v>
      </c>
      <c r="P81" t="e">
        <f t="shared" si="5"/>
        <v>#DIV/0!</v>
      </c>
      <c r="Q81" s="8" t="s">
        <v>8311</v>
      </c>
      <c r="R81" s="8" t="s">
        <v>8312</v>
      </c>
      <c r="S81" s="12">
        <f t="shared" si="6"/>
        <v>42699.661840277782</v>
      </c>
      <c r="T81" s="12">
        <f t="shared" si="7"/>
        <v>42669.620173611111</v>
      </c>
    </row>
    <row r="82" spans="1:20" ht="45" x14ac:dyDescent="0.25">
      <c r="A82">
        <v>2378</v>
      </c>
      <c r="B82" s="3" t="s">
        <v>2379</v>
      </c>
      <c r="C82" s="3" t="s">
        <v>6488</v>
      </c>
      <c r="D82">
        <v>110000</v>
      </c>
      <c r="E82">
        <v>0</v>
      </c>
      <c r="F82" t="s">
        <v>8219</v>
      </c>
      <c r="G82" t="s">
        <v>8223</v>
      </c>
      <c r="H82" t="s">
        <v>8245</v>
      </c>
      <c r="I82">
        <v>1440548330</v>
      </c>
      <c r="J82">
        <v>1438042730</v>
      </c>
      <c r="K82" t="b">
        <v>0</v>
      </c>
      <c r="L82">
        <v>0</v>
      </c>
      <c r="M82" t="b">
        <v>0</v>
      </c>
      <c r="N82" t="s">
        <v>8271</v>
      </c>
      <c r="O82" s="5">
        <f t="shared" si="4"/>
        <v>0</v>
      </c>
      <c r="P82" t="e">
        <f t="shared" si="5"/>
        <v>#DIV/0!</v>
      </c>
      <c r="Q82" s="8" t="s">
        <v>8311</v>
      </c>
      <c r="R82" s="8" t="s">
        <v>8312</v>
      </c>
      <c r="S82" s="12">
        <f t="shared" si="6"/>
        <v>42241.763078703705</v>
      </c>
      <c r="T82" s="12">
        <f t="shared" si="7"/>
        <v>42212.763078703705</v>
      </c>
    </row>
    <row r="83" spans="1:20" ht="45" x14ac:dyDescent="0.25">
      <c r="A83">
        <v>2379</v>
      </c>
      <c r="B83" s="3" t="s">
        <v>2380</v>
      </c>
      <c r="C83" s="3" t="s">
        <v>6489</v>
      </c>
      <c r="D83">
        <v>30000</v>
      </c>
      <c r="E83">
        <v>0</v>
      </c>
      <c r="F83" t="s">
        <v>8219</v>
      </c>
      <c r="G83" t="s">
        <v>8223</v>
      </c>
      <c r="H83" t="s">
        <v>8245</v>
      </c>
      <c r="I83">
        <v>1444004616</v>
      </c>
      <c r="J83">
        <v>1440116616</v>
      </c>
      <c r="K83" t="b">
        <v>0</v>
      </c>
      <c r="L83">
        <v>0</v>
      </c>
      <c r="M83" t="b">
        <v>0</v>
      </c>
      <c r="N83" t="s">
        <v>8271</v>
      </c>
      <c r="O83" s="5">
        <f t="shared" si="4"/>
        <v>0</v>
      </c>
      <c r="P83" t="e">
        <f t="shared" si="5"/>
        <v>#DIV/0!</v>
      </c>
      <c r="Q83" s="8" t="s">
        <v>8311</v>
      </c>
      <c r="R83" s="8" t="s">
        <v>8312</v>
      </c>
      <c r="S83" s="12">
        <f t="shared" si="6"/>
        <v>42281.766388888893</v>
      </c>
      <c r="T83" s="12">
        <f t="shared" si="7"/>
        <v>42236.766388888893</v>
      </c>
    </row>
    <row r="84" spans="1:20" ht="45" x14ac:dyDescent="0.25">
      <c r="A84">
        <v>2386</v>
      </c>
      <c r="B84" s="3" t="s">
        <v>2387</v>
      </c>
      <c r="C84" s="3" t="s">
        <v>6496</v>
      </c>
      <c r="D84">
        <v>30000</v>
      </c>
      <c r="E84">
        <v>0</v>
      </c>
      <c r="F84" t="s">
        <v>8219</v>
      </c>
      <c r="G84" t="s">
        <v>8228</v>
      </c>
      <c r="H84" t="s">
        <v>8250</v>
      </c>
      <c r="I84">
        <v>1420920424</v>
      </c>
      <c r="J84">
        <v>1415736424</v>
      </c>
      <c r="K84" t="b">
        <v>0</v>
      </c>
      <c r="L84">
        <v>0</v>
      </c>
      <c r="M84" t="b">
        <v>0</v>
      </c>
      <c r="N84" t="s">
        <v>8271</v>
      </c>
      <c r="O84" s="5">
        <f t="shared" si="4"/>
        <v>0</v>
      </c>
      <c r="P84" t="e">
        <f t="shared" si="5"/>
        <v>#DIV/0!</v>
      </c>
      <c r="Q84" s="8" t="s">
        <v>8311</v>
      </c>
      <c r="R84" s="8" t="s">
        <v>8312</v>
      </c>
      <c r="S84" s="12">
        <f t="shared" si="6"/>
        <v>42014.588240740741</v>
      </c>
      <c r="T84" s="12">
        <f t="shared" si="7"/>
        <v>41954.588240740741</v>
      </c>
    </row>
    <row r="85" spans="1:20" ht="60" x14ac:dyDescent="0.25">
      <c r="A85">
        <v>2390</v>
      </c>
      <c r="B85" s="3" t="s">
        <v>2391</v>
      </c>
      <c r="C85" s="3" t="s">
        <v>6500</v>
      </c>
      <c r="D85">
        <v>510000</v>
      </c>
      <c r="E85">
        <v>0</v>
      </c>
      <c r="F85" t="s">
        <v>8219</v>
      </c>
      <c r="G85" t="s">
        <v>8225</v>
      </c>
      <c r="H85" t="s">
        <v>8247</v>
      </c>
      <c r="I85">
        <v>1420352264</v>
      </c>
      <c r="J85">
        <v>1416896264</v>
      </c>
      <c r="K85" t="b">
        <v>0</v>
      </c>
      <c r="L85">
        <v>0</v>
      </c>
      <c r="M85" t="b">
        <v>0</v>
      </c>
      <c r="N85" t="s">
        <v>8271</v>
      </c>
      <c r="O85" s="5">
        <f t="shared" si="4"/>
        <v>0</v>
      </c>
      <c r="P85" t="e">
        <f t="shared" si="5"/>
        <v>#DIV/0!</v>
      </c>
      <c r="Q85" s="8" t="s">
        <v>8311</v>
      </c>
      <c r="R85" s="8" t="s">
        <v>8312</v>
      </c>
      <c r="S85" s="12">
        <f t="shared" si="6"/>
        <v>42008.012314814812</v>
      </c>
      <c r="T85" s="12">
        <f t="shared" si="7"/>
        <v>41968.012314814812</v>
      </c>
    </row>
    <row r="86" spans="1:20" ht="60" x14ac:dyDescent="0.25">
      <c r="A86">
        <v>2392</v>
      </c>
      <c r="B86" s="3" t="s">
        <v>2393</v>
      </c>
      <c r="C86" s="3" t="s">
        <v>6502</v>
      </c>
      <c r="D86">
        <v>4200</v>
      </c>
      <c r="E86">
        <v>0</v>
      </c>
      <c r="F86" t="s">
        <v>8219</v>
      </c>
      <c r="G86" t="s">
        <v>8223</v>
      </c>
      <c r="H86" t="s">
        <v>8245</v>
      </c>
      <c r="I86">
        <v>1446087223</v>
      </c>
      <c r="J86">
        <v>1443495223</v>
      </c>
      <c r="K86" t="b">
        <v>0</v>
      </c>
      <c r="L86">
        <v>0</v>
      </c>
      <c r="M86" t="b">
        <v>0</v>
      </c>
      <c r="N86" t="s">
        <v>8271</v>
      </c>
      <c r="O86" s="5">
        <f t="shared" si="4"/>
        <v>0</v>
      </c>
      <c r="P86" t="e">
        <f t="shared" si="5"/>
        <v>#DIV/0!</v>
      </c>
      <c r="Q86" s="8" t="s">
        <v>8311</v>
      </c>
      <c r="R86" s="8" t="s">
        <v>8312</v>
      </c>
      <c r="S86" s="12">
        <f t="shared" si="6"/>
        <v>42305.870636574073</v>
      </c>
      <c r="T86" s="12">
        <f t="shared" si="7"/>
        <v>42275.870636574073</v>
      </c>
    </row>
    <row r="87" spans="1:20" ht="45" x14ac:dyDescent="0.25">
      <c r="A87">
        <v>2395</v>
      </c>
      <c r="B87" s="3" t="s">
        <v>2396</v>
      </c>
      <c r="C87" s="3" t="s">
        <v>6505</v>
      </c>
      <c r="D87">
        <v>33000</v>
      </c>
      <c r="E87">
        <v>0</v>
      </c>
      <c r="F87" t="s">
        <v>8219</v>
      </c>
      <c r="G87" t="s">
        <v>8223</v>
      </c>
      <c r="H87" t="s">
        <v>8245</v>
      </c>
      <c r="I87">
        <v>1484038620</v>
      </c>
      <c r="J87">
        <v>1481597687</v>
      </c>
      <c r="K87" t="b">
        <v>0</v>
      </c>
      <c r="L87">
        <v>0</v>
      </c>
      <c r="M87" t="b">
        <v>0</v>
      </c>
      <c r="N87" t="s">
        <v>8271</v>
      </c>
      <c r="O87" s="5">
        <f t="shared" si="4"/>
        <v>0</v>
      </c>
      <c r="P87" t="e">
        <f t="shared" si="5"/>
        <v>#DIV/0!</v>
      </c>
      <c r="Q87" s="8" t="s">
        <v>8311</v>
      </c>
      <c r="R87" s="8" t="s">
        <v>8312</v>
      </c>
      <c r="S87" s="12">
        <f t="shared" si="6"/>
        <v>42745.122916666667</v>
      </c>
      <c r="T87" s="12">
        <f t="shared" si="7"/>
        <v>42716.871377314819</v>
      </c>
    </row>
    <row r="88" spans="1:20" ht="60" x14ac:dyDescent="0.25">
      <c r="A88">
        <v>2397</v>
      </c>
      <c r="B88" s="3" t="s">
        <v>2398</v>
      </c>
      <c r="C88" s="3" t="s">
        <v>6507</v>
      </c>
      <c r="D88">
        <v>124000</v>
      </c>
      <c r="E88">
        <v>0</v>
      </c>
      <c r="F88" t="s">
        <v>8219</v>
      </c>
      <c r="G88" t="s">
        <v>8223</v>
      </c>
      <c r="H88" t="s">
        <v>8245</v>
      </c>
      <c r="I88">
        <v>1420233256</v>
      </c>
      <c r="J88">
        <v>1417641256</v>
      </c>
      <c r="K88" t="b">
        <v>0</v>
      </c>
      <c r="L88">
        <v>0</v>
      </c>
      <c r="M88" t="b">
        <v>0</v>
      </c>
      <c r="N88" t="s">
        <v>8271</v>
      </c>
      <c r="O88" s="5">
        <f t="shared" si="4"/>
        <v>0</v>
      </c>
      <c r="P88" t="e">
        <f t="shared" si="5"/>
        <v>#DIV/0!</v>
      </c>
      <c r="Q88" s="8" t="s">
        <v>8311</v>
      </c>
      <c r="R88" s="8" t="s">
        <v>8312</v>
      </c>
      <c r="S88" s="12">
        <f t="shared" si="6"/>
        <v>42006.63490740741</v>
      </c>
      <c r="T88" s="12">
        <f t="shared" si="7"/>
        <v>41976.63490740741</v>
      </c>
    </row>
    <row r="89" spans="1:20" ht="60" x14ac:dyDescent="0.25">
      <c r="A89">
        <v>2398</v>
      </c>
      <c r="B89" s="3" t="s">
        <v>2399</v>
      </c>
      <c r="C89" s="3" t="s">
        <v>6508</v>
      </c>
      <c r="D89">
        <v>4000</v>
      </c>
      <c r="E89">
        <v>0</v>
      </c>
      <c r="F89" t="s">
        <v>8219</v>
      </c>
      <c r="G89" t="s">
        <v>8223</v>
      </c>
      <c r="H89" t="s">
        <v>8245</v>
      </c>
      <c r="I89">
        <v>1435874384</v>
      </c>
      <c r="J89">
        <v>1433282384</v>
      </c>
      <c r="K89" t="b">
        <v>0</v>
      </c>
      <c r="L89">
        <v>0</v>
      </c>
      <c r="M89" t="b">
        <v>0</v>
      </c>
      <c r="N89" t="s">
        <v>8271</v>
      </c>
      <c r="O89" s="5">
        <f t="shared" si="4"/>
        <v>0</v>
      </c>
      <c r="P89" t="e">
        <f t="shared" si="5"/>
        <v>#DIV/0!</v>
      </c>
      <c r="Q89" s="8" t="s">
        <v>8311</v>
      </c>
      <c r="R89" s="8" t="s">
        <v>8312</v>
      </c>
      <c r="S89" s="12">
        <f t="shared" si="6"/>
        <v>42187.666481481487</v>
      </c>
      <c r="T89" s="12">
        <f t="shared" si="7"/>
        <v>42157.666481481487</v>
      </c>
    </row>
    <row r="90" spans="1:20" ht="45" x14ac:dyDescent="0.25">
      <c r="A90">
        <v>2399</v>
      </c>
      <c r="B90" s="3" t="s">
        <v>2400</v>
      </c>
      <c r="C90" s="3" t="s">
        <v>6509</v>
      </c>
      <c r="D90">
        <v>13000</v>
      </c>
      <c r="E90">
        <v>0</v>
      </c>
      <c r="F90" t="s">
        <v>8219</v>
      </c>
      <c r="G90" t="s">
        <v>8234</v>
      </c>
      <c r="H90" t="s">
        <v>8254</v>
      </c>
      <c r="I90">
        <v>1418934506</v>
      </c>
      <c r="J90">
        <v>1415910506</v>
      </c>
      <c r="K90" t="b">
        <v>0</v>
      </c>
      <c r="L90">
        <v>0</v>
      </c>
      <c r="M90" t="b">
        <v>0</v>
      </c>
      <c r="N90" t="s">
        <v>8271</v>
      </c>
      <c r="O90" s="5">
        <f t="shared" si="4"/>
        <v>0</v>
      </c>
      <c r="P90" t="e">
        <f t="shared" si="5"/>
        <v>#DIV/0!</v>
      </c>
      <c r="Q90" s="8" t="s">
        <v>8311</v>
      </c>
      <c r="R90" s="8" t="s">
        <v>8312</v>
      </c>
      <c r="S90" s="12">
        <f t="shared" si="6"/>
        <v>41991.603078703702</v>
      </c>
      <c r="T90" s="12">
        <f t="shared" si="7"/>
        <v>41956.603078703702</v>
      </c>
    </row>
    <row r="91" spans="1:20" ht="60" x14ac:dyDescent="0.25">
      <c r="A91">
        <v>2400</v>
      </c>
      <c r="B91" s="3" t="s">
        <v>2401</v>
      </c>
      <c r="C91" s="3" t="s">
        <v>6510</v>
      </c>
      <c r="D91">
        <v>50000</v>
      </c>
      <c r="E91">
        <v>0</v>
      </c>
      <c r="F91" t="s">
        <v>8219</v>
      </c>
      <c r="G91" t="s">
        <v>8225</v>
      </c>
      <c r="H91" t="s">
        <v>8247</v>
      </c>
      <c r="I91">
        <v>1460615164</v>
      </c>
      <c r="J91">
        <v>1458023164</v>
      </c>
      <c r="K91" t="b">
        <v>0</v>
      </c>
      <c r="L91">
        <v>0</v>
      </c>
      <c r="M91" t="b">
        <v>0</v>
      </c>
      <c r="N91" t="s">
        <v>8271</v>
      </c>
      <c r="O91" s="5">
        <f t="shared" si="4"/>
        <v>0</v>
      </c>
      <c r="P91" t="e">
        <f t="shared" si="5"/>
        <v>#DIV/0!</v>
      </c>
      <c r="Q91" s="8" t="s">
        <v>8311</v>
      </c>
      <c r="R91" s="8" t="s">
        <v>8312</v>
      </c>
      <c r="S91" s="12">
        <f t="shared" si="6"/>
        <v>42474.018101851849</v>
      </c>
      <c r="T91" s="12">
        <f t="shared" si="7"/>
        <v>42444.018101851849</v>
      </c>
    </row>
    <row r="92" spans="1:20" ht="60" x14ac:dyDescent="0.25">
      <c r="A92">
        <v>2561</v>
      </c>
      <c r="B92" s="3" t="s">
        <v>2561</v>
      </c>
      <c r="C92" s="3" t="s">
        <v>6671</v>
      </c>
      <c r="D92">
        <v>100000</v>
      </c>
      <c r="E92">
        <v>0</v>
      </c>
      <c r="F92" t="s">
        <v>8219</v>
      </c>
      <c r="G92" t="s">
        <v>8228</v>
      </c>
      <c r="H92" t="s">
        <v>8250</v>
      </c>
      <c r="I92">
        <v>1444740089</v>
      </c>
      <c r="J92">
        <v>1442148089</v>
      </c>
      <c r="K92" t="b">
        <v>0</v>
      </c>
      <c r="L92">
        <v>0</v>
      </c>
      <c r="M92" t="b">
        <v>0</v>
      </c>
      <c r="N92" t="s">
        <v>8283</v>
      </c>
      <c r="O92" s="5">
        <f t="shared" si="4"/>
        <v>0</v>
      </c>
      <c r="P92" t="e">
        <f t="shared" si="5"/>
        <v>#DIV/0!</v>
      </c>
      <c r="Q92" s="8" t="s">
        <v>8321</v>
      </c>
      <c r="R92" s="8" t="s">
        <v>8322</v>
      </c>
      <c r="S92" s="12">
        <f t="shared" si="6"/>
        <v>42290.278807870374</v>
      </c>
      <c r="T92" s="12">
        <f t="shared" si="7"/>
        <v>42260.278807870374</v>
      </c>
    </row>
    <row r="93" spans="1:20" ht="30" x14ac:dyDescent="0.25">
      <c r="A93">
        <v>2563</v>
      </c>
      <c r="B93" s="3" t="s">
        <v>2563</v>
      </c>
      <c r="C93" s="3" t="s">
        <v>6673</v>
      </c>
      <c r="D93">
        <v>20000</v>
      </c>
      <c r="E93">
        <v>0</v>
      </c>
      <c r="F93" t="s">
        <v>8219</v>
      </c>
      <c r="G93" t="s">
        <v>8223</v>
      </c>
      <c r="H93" t="s">
        <v>8245</v>
      </c>
      <c r="I93">
        <v>1438226451</v>
      </c>
      <c r="J93">
        <v>1433042451</v>
      </c>
      <c r="K93" t="b">
        <v>0</v>
      </c>
      <c r="L93">
        <v>0</v>
      </c>
      <c r="M93" t="b">
        <v>0</v>
      </c>
      <c r="N93" t="s">
        <v>8283</v>
      </c>
      <c r="O93" s="5">
        <f t="shared" si="4"/>
        <v>0</v>
      </c>
      <c r="P93" t="e">
        <f t="shared" si="5"/>
        <v>#DIV/0!</v>
      </c>
      <c r="Q93" s="8" t="s">
        <v>8321</v>
      </c>
      <c r="R93" s="8" t="s">
        <v>8322</v>
      </c>
      <c r="S93" s="12">
        <f t="shared" si="6"/>
        <v>42214.889479166668</v>
      </c>
      <c r="T93" s="12">
        <f t="shared" si="7"/>
        <v>42154.889479166668</v>
      </c>
    </row>
    <row r="94" spans="1:20" ht="45" x14ac:dyDescent="0.25">
      <c r="A94">
        <v>2564</v>
      </c>
      <c r="B94" s="3" t="s">
        <v>2564</v>
      </c>
      <c r="C94" s="3" t="s">
        <v>6674</v>
      </c>
      <c r="D94">
        <v>40000</v>
      </c>
      <c r="E94">
        <v>0</v>
      </c>
      <c r="F94" t="s">
        <v>8219</v>
      </c>
      <c r="G94" t="s">
        <v>8228</v>
      </c>
      <c r="H94" t="s">
        <v>8250</v>
      </c>
      <c r="I94">
        <v>1406854699</v>
      </c>
      <c r="J94">
        <v>1404262699</v>
      </c>
      <c r="K94" t="b">
        <v>0</v>
      </c>
      <c r="L94">
        <v>0</v>
      </c>
      <c r="M94" t="b">
        <v>0</v>
      </c>
      <c r="N94" t="s">
        <v>8283</v>
      </c>
      <c r="O94" s="5">
        <f t="shared" si="4"/>
        <v>0</v>
      </c>
      <c r="P94" t="e">
        <f t="shared" si="5"/>
        <v>#DIV/0!</v>
      </c>
      <c r="Q94" s="8" t="s">
        <v>8321</v>
      </c>
      <c r="R94" s="8" t="s">
        <v>8322</v>
      </c>
      <c r="S94" s="12">
        <f t="shared" si="6"/>
        <v>41851.790497685186</v>
      </c>
      <c r="T94" s="12">
        <f t="shared" si="7"/>
        <v>41821.790497685186</v>
      </c>
    </row>
    <row r="95" spans="1:20" ht="45" x14ac:dyDescent="0.25">
      <c r="A95">
        <v>2566</v>
      </c>
      <c r="B95" s="3" t="s">
        <v>2566</v>
      </c>
      <c r="C95" s="3" t="s">
        <v>6676</v>
      </c>
      <c r="D95">
        <v>35000</v>
      </c>
      <c r="E95">
        <v>0</v>
      </c>
      <c r="F95" t="s">
        <v>8219</v>
      </c>
      <c r="G95" t="s">
        <v>8223</v>
      </c>
      <c r="H95" t="s">
        <v>8245</v>
      </c>
      <c r="I95">
        <v>1408663948</v>
      </c>
      <c r="J95">
        <v>1406071948</v>
      </c>
      <c r="K95" t="b">
        <v>0</v>
      </c>
      <c r="L95">
        <v>0</v>
      </c>
      <c r="M95" t="b">
        <v>0</v>
      </c>
      <c r="N95" t="s">
        <v>8283</v>
      </c>
      <c r="O95" s="5">
        <f t="shared" si="4"/>
        <v>0</v>
      </c>
      <c r="P95" t="e">
        <f t="shared" si="5"/>
        <v>#DIV/0!</v>
      </c>
      <c r="Q95" s="8" t="s">
        <v>8321</v>
      </c>
      <c r="R95" s="8" t="s">
        <v>8322</v>
      </c>
      <c r="S95" s="12">
        <f t="shared" si="6"/>
        <v>41872.730879629627</v>
      </c>
      <c r="T95" s="12">
        <f t="shared" si="7"/>
        <v>41842.730879629627</v>
      </c>
    </row>
    <row r="96" spans="1:20" ht="45" x14ac:dyDescent="0.25">
      <c r="A96">
        <v>2572</v>
      </c>
      <c r="B96" s="3" t="s">
        <v>2572</v>
      </c>
      <c r="C96" s="3" t="s">
        <v>6682</v>
      </c>
      <c r="D96">
        <v>30000</v>
      </c>
      <c r="E96">
        <v>0</v>
      </c>
      <c r="F96" t="s">
        <v>8219</v>
      </c>
      <c r="G96" t="s">
        <v>8223</v>
      </c>
      <c r="H96" t="s">
        <v>8245</v>
      </c>
      <c r="I96">
        <v>1428893517</v>
      </c>
      <c r="J96">
        <v>1426301517</v>
      </c>
      <c r="K96" t="b">
        <v>0</v>
      </c>
      <c r="L96">
        <v>0</v>
      </c>
      <c r="M96" t="b">
        <v>0</v>
      </c>
      <c r="N96" t="s">
        <v>8283</v>
      </c>
      <c r="O96" s="5">
        <f t="shared" si="4"/>
        <v>0</v>
      </c>
      <c r="P96" t="e">
        <f t="shared" si="5"/>
        <v>#DIV/0!</v>
      </c>
      <c r="Q96" s="8" t="s">
        <v>8321</v>
      </c>
      <c r="R96" s="8" t="s">
        <v>8322</v>
      </c>
      <c r="S96" s="12">
        <f t="shared" si="6"/>
        <v>42106.869409722218</v>
      </c>
      <c r="T96" s="12">
        <f t="shared" si="7"/>
        <v>42076.869409722218</v>
      </c>
    </row>
    <row r="97" spans="1:20" ht="60" x14ac:dyDescent="0.25">
      <c r="A97">
        <v>2573</v>
      </c>
      <c r="B97" s="3" t="s">
        <v>2573</v>
      </c>
      <c r="C97" s="3" t="s">
        <v>6683</v>
      </c>
      <c r="D97">
        <v>8000</v>
      </c>
      <c r="E97">
        <v>0</v>
      </c>
      <c r="F97" t="s">
        <v>8219</v>
      </c>
      <c r="G97" t="s">
        <v>8223</v>
      </c>
      <c r="H97" t="s">
        <v>8245</v>
      </c>
      <c r="I97">
        <v>1408803149</v>
      </c>
      <c r="J97">
        <v>1404915149</v>
      </c>
      <c r="K97" t="b">
        <v>0</v>
      </c>
      <c r="L97">
        <v>0</v>
      </c>
      <c r="M97" t="b">
        <v>0</v>
      </c>
      <c r="N97" t="s">
        <v>8283</v>
      </c>
      <c r="O97" s="5">
        <f t="shared" si="4"/>
        <v>0</v>
      </c>
      <c r="P97" t="e">
        <f t="shared" si="5"/>
        <v>#DIV/0!</v>
      </c>
      <c r="Q97" s="8" t="s">
        <v>8321</v>
      </c>
      <c r="R97" s="8" t="s">
        <v>8322</v>
      </c>
      <c r="S97" s="12">
        <f t="shared" si="6"/>
        <v>41874.342002314814</v>
      </c>
      <c r="T97" s="12">
        <f t="shared" si="7"/>
        <v>41829.342002314814</v>
      </c>
    </row>
    <row r="98" spans="1:20" ht="60" x14ac:dyDescent="0.25">
      <c r="A98">
        <v>2574</v>
      </c>
      <c r="B98" s="3" t="s">
        <v>2574</v>
      </c>
      <c r="C98" s="3" t="s">
        <v>6684</v>
      </c>
      <c r="D98">
        <v>10000</v>
      </c>
      <c r="E98">
        <v>0</v>
      </c>
      <c r="F98" t="s">
        <v>8219</v>
      </c>
      <c r="G98" t="s">
        <v>8223</v>
      </c>
      <c r="H98" t="s">
        <v>8245</v>
      </c>
      <c r="I98">
        <v>1463600945</v>
      </c>
      <c r="J98">
        <v>1461786545</v>
      </c>
      <c r="K98" t="b">
        <v>0</v>
      </c>
      <c r="L98">
        <v>0</v>
      </c>
      <c r="M98" t="b">
        <v>0</v>
      </c>
      <c r="N98" t="s">
        <v>8283</v>
      </c>
      <c r="O98" s="5">
        <f t="shared" si="4"/>
        <v>0</v>
      </c>
      <c r="P98" t="e">
        <f t="shared" si="5"/>
        <v>#DIV/0!</v>
      </c>
      <c r="Q98" s="8" t="s">
        <v>8321</v>
      </c>
      <c r="R98" s="8" t="s">
        <v>8322</v>
      </c>
      <c r="S98" s="12">
        <f t="shared" si="6"/>
        <v>42508.575752314813</v>
      </c>
      <c r="T98" s="12">
        <f t="shared" si="7"/>
        <v>42487.575752314813</v>
      </c>
    </row>
    <row r="99" spans="1:20" ht="60" x14ac:dyDescent="0.25">
      <c r="A99">
        <v>2575</v>
      </c>
      <c r="B99" s="3" t="s">
        <v>2575</v>
      </c>
      <c r="C99" s="3" t="s">
        <v>6685</v>
      </c>
      <c r="D99">
        <v>85000</v>
      </c>
      <c r="E99">
        <v>0</v>
      </c>
      <c r="F99" t="s">
        <v>8219</v>
      </c>
      <c r="G99" t="s">
        <v>8223</v>
      </c>
      <c r="H99" t="s">
        <v>8245</v>
      </c>
      <c r="I99">
        <v>1421030194</v>
      </c>
      <c r="J99">
        <v>1418438194</v>
      </c>
      <c r="K99" t="b">
        <v>0</v>
      </c>
      <c r="L99">
        <v>0</v>
      </c>
      <c r="M99" t="b">
        <v>0</v>
      </c>
      <c r="N99" t="s">
        <v>8283</v>
      </c>
      <c r="O99" s="5">
        <f t="shared" si="4"/>
        <v>0</v>
      </c>
      <c r="P99" t="e">
        <f t="shared" si="5"/>
        <v>#DIV/0!</v>
      </c>
      <c r="Q99" s="8" t="s">
        <v>8321</v>
      </c>
      <c r="R99" s="8" t="s">
        <v>8322</v>
      </c>
      <c r="S99" s="12">
        <f t="shared" si="6"/>
        <v>42015.858726851853</v>
      </c>
      <c r="T99" s="12">
        <f t="shared" si="7"/>
        <v>41985.858726851853</v>
      </c>
    </row>
    <row r="100" spans="1:20" ht="30" x14ac:dyDescent="0.25">
      <c r="A100">
        <v>2576</v>
      </c>
      <c r="B100" s="3" t="s">
        <v>2576</v>
      </c>
      <c r="C100" s="3" t="s">
        <v>6686</v>
      </c>
      <c r="D100">
        <v>10000</v>
      </c>
      <c r="E100">
        <v>0</v>
      </c>
      <c r="F100" t="s">
        <v>8219</v>
      </c>
      <c r="G100" t="s">
        <v>8223</v>
      </c>
      <c r="H100" t="s">
        <v>8245</v>
      </c>
      <c r="I100">
        <v>1428707647</v>
      </c>
      <c r="J100">
        <v>1424823247</v>
      </c>
      <c r="K100" t="b">
        <v>0</v>
      </c>
      <c r="L100">
        <v>0</v>
      </c>
      <c r="M100" t="b">
        <v>0</v>
      </c>
      <c r="N100" t="s">
        <v>8283</v>
      </c>
      <c r="O100" s="5">
        <f t="shared" si="4"/>
        <v>0</v>
      </c>
      <c r="P100" t="e">
        <f t="shared" si="5"/>
        <v>#DIV/0!</v>
      </c>
      <c r="Q100" s="8" t="s">
        <v>8321</v>
      </c>
      <c r="R100" s="8" t="s">
        <v>8322</v>
      </c>
      <c r="S100" s="12">
        <f t="shared" si="6"/>
        <v>42104.718136574069</v>
      </c>
      <c r="T100" s="12">
        <f t="shared" si="7"/>
        <v>42059.75980324074</v>
      </c>
    </row>
    <row r="101" spans="1:20" ht="60" x14ac:dyDescent="0.25">
      <c r="A101">
        <v>2577</v>
      </c>
      <c r="B101" s="3" t="s">
        <v>2577</v>
      </c>
      <c r="C101" s="3" t="s">
        <v>6687</v>
      </c>
      <c r="D101">
        <v>15000</v>
      </c>
      <c r="E101">
        <v>0</v>
      </c>
      <c r="F101" t="s">
        <v>8219</v>
      </c>
      <c r="G101" t="s">
        <v>8223</v>
      </c>
      <c r="H101" t="s">
        <v>8245</v>
      </c>
      <c r="I101">
        <v>1407181297</v>
      </c>
      <c r="J101">
        <v>1405021297</v>
      </c>
      <c r="K101" t="b">
        <v>0</v>
      </c>
      <c r="L101">
        <v>0</v>
      </c>
      <c r="M101" t="b">
        <v>0</v>
      </c>
      <c r="N101" t="s">
        <v>8283</v>
      </c>
      <c r="O101" s="5">
        <f t="shared" si="4"/>
        <v>0</v>
      </c>
      <c r="P101" t="e">
        <f t="shared" si="5"/>
        <v>#DIV/0!</v>
      </c>
      <c r="Q101" s="8" t="s">
        <v>8321</v>
      </c>
      <c r="R101" s="8" t="s">
        <v>8322</v>
      </c>
      <c r="S101" s="12">
        <f t="shared" si="6"/>
        <v>41855.570567129631</v>
      </c>
      <c r="T101" s="12">
        <f t="shared" si="7"/>
        <v>41830.570567129631</v>
      </c>
    </row>
    <row r="102" spans="1:20" ht="60" x14ac:dyDescent="0.25">
      <c r="A102">
        <v>2578</v>
      </c>
      <c r="B102" s="3" t="s">
        <v>2578</v>
      </c>
      <c r="C102" s="3" t="s">
        <v>6688</v>
      </c>
      <c r="D102">
        <v>6000</v>
      </c>
      <c r="E102">
        <v>0</v>
      </c>
      <c r="F102" t="s">
        <v>8219</v>
      </c>
      <c r="G102" t="s">
        <v>8223</v>
      </c>
      <c r="H102" t="s">
        <v>8245</v>
      </c>
      <c r="I102">
        <v>1444410000</v>
      </c>
      <c r="J102">
        <v>1440203579</v>
      </c>
      <c r="K102" t="b">
        <v>0</v>
      </c>
      <c r="L102">
        <v>0</v>
      </c>
      <c r="M102" t="b">
        <v>0</v>
      </c>
      <c r="N102" t="s">
        <v>8283</v>
      </c>
      <c r="O102" s="5">
        <f t="shared" si="4"/>
        <v>0</v>
      </c>
      <c r="P102" t="e">
        <f t="shared" si="5"/>
        <v>#DIV/0!</v>
      </c>
      <c r="Q102" s="8" t="s">
        <v>8321</v>
      </c>
      <c r="R102" s="8" t="s">
        <v>8322</v>
      </c>
      <c r="S102" s="12">
        <f t="shared" si="6"/>
        <v>42286.458333333328</v>
      </c>
      <c r="T102" s="12">
        <f t="shared" si="7"/>
        <v>42237.772905092592</v>
      </c>
    </row>
    <row r="103" spans="1:20" ht="45" x14ac:dyDescent="0.25">
      <c r="A103">
        <v>2954</v>
      </c>
      <c r="B103" s="3" t="s">
        <v>2954</v>
      </c>
      <c r="C103" s="3" t="s">
        <v>7064</v>
      </c>
      <c r="D103">
        <v>15000</v>
      </c>
      <c r="E103">
        <v>0</v>
      </c>
      <c r="F103" t="s">
        <v>8219</v>
      </c>
      <c r="G103" t="s">
        <v>8223</v>
      </c>
      <c r="H103" t="s">
        <v>8245</v>
      </c>
      <c r="I103">
        <v>1489669203</v>
      </c>
      <c r="J103">
        <v>1487944803</v>
      </c>
      <c r="K103" t="b">
        <v>0</v>
      </c>
      <c r="L103">
        <v>0</v>
      </c>
      <c r="M103" t="b">
        <v>0</v>
      </c>
      <c r="N103" t="s">
        <v>8302</v>
      </c>
      <c r="O103" s="5">
        <f t="shared" si="4"/>
        <v>0</v>
      </c>
      <c r="P103" t="e">
        <f t="shared" si="5"/>
        <v>#DIV/0!</v>
      </c>
      <c r="Q103" s="8" t="s">
        <v>8323</v>
      </c>
      <c r="R103" s="8" t="s">
        <v>8324</v>
      </c>
      <c r="S103" s="12">
        <f t="shared" si="6"/>
        <v>42810.291701388887</v>
      </c>
      <c r="T103" s="12">
        <f t="shared" si="7"/>
        <v>42790.333368055552</v>
      </c>
    </row>
    <row r="104" spans="1:20" ht="45" x14ac:dyDescent="0.25">
      <c r="A104">
        <v>2958</v>
      </c>
      <c r="B104" s="3" t="s">
        <v>2958</v>
      </c>
      <c r="C104" s="3" t="s">
        <v>7068</v>
      </c>
      <c r="D104">
        <v>80000</v>
      </c>
      <c r="E104">
        <v>0</v>
      </c>
      <c r="F104" t="s">
        <v>8219</v>
      </c>
      <c r="G104" t="s">
        <v>8223</v>
      </c>
      <c r="H104" t="s">
        <v>8245</v>
      </c>
      <c r="I104">
        <v>1462729317</v>
      </c>
      <c r="J104">
        <v>1457548917</v>
      </c>
      <c r="K104" t="b">
        <v>0</v>
      </c>
      <c r="L104">
        <v>0</v>
      </c>
      <c r="M104" t="b">
        <v>0</v>
      </c>
      <c r="N104" t="s">
        <v>8302</v>
      </c>
      <c r="O104" s="5">
        <f t="shared" si="4"/>
        <v>0</v>
      </c>
      <c r="P104" t="e">
        <f t="shared" si="5"/>
        <v>#DIV/0!</v>
      </c>
      <c r="Q104" s="8" t="s">
        <v>8323</v>
      </c>
      <c r="R104" s="8" t="s">
        <v>8324</v>
      </c>
      <c r="S104" s="12">
        <f t="shared" si="6"/>
        <v>42498.48746527778</v>
      </c>
      <c r="T104" s="12">
        <f t="shared" si="7"/>
        <v>42438.529131944444</v>
      </c>
    </row>
    <row r="105" spans="1:20" ht="60" x14ac:dyDescent="0.25">
      <c r="A105">
        <v>2959</v>
      </c>
      <c r="B105" s="3" t="s">
        <v>2959</v>
      </c>
      <c r="C105" s="3" t="s">
        <v>7069</v>
      </c>
      <c r="D105">
        <v>10000</v>
      </c>
      <c r="E105">
        <v>0</v>
      </c>
      <c r="F105" t="s">
        <v>8219</v>
      </c>
      <c r="G105" t="s">
        <v>8224</v>
      </c>
      <c r="H105" t="s">
        <v>8246</v>
      </c>
      <c r="I105">
        <v>1465258325</v>
      </c>
      <c r="J105">
        <v>1462666325</v>
      </c>
      <c r="K105" t="b">
        <v>0</v>
      </c>
      <c r="L105">
        <v>0</v>
      </c>
      <c r="M105" t="b">
        <v>0</v>
      </c>
      <c r="N105" t="s">
        <v>8302</v>
      </c>
      <c r="O105" s="5">
        <f t="shared" si="4"/>
        <v>0</v>
      </c>
      <c r="P105" t="e">
        <f t="shared" si="5"/>
        <v>#DIV/0!</v>
      </c>
      <c r="Q105" s="8" t="s">
        <v>8323</v>
      </c>
      <c r="R105" s="8" t="s">
        <v>8324</v>
      </c>
      <c r="S105" s="12">
        <f t="shared" si="6"/>
        <v>42527.758391203708</v>
      </c>
      <c r="T105" s="12">
        <f t="shared" si="7"/>
        <v>42497.758391203708</v>
      </c>
    </row>
    <row r="106" spans="1:20" ht="45" x14ac:dyDescent="0.25">
      <c r="A106">
        <v>2960</v>
      </c>
      <c r="B106" s="3" t="s">
        <v>2960</v>
      </c>
      <c r="C106" s="3" t="s">
        <v>7070</v>
      </c>
      <c r="D106">
        <v>30000000</v>
      </c>
      <c r="E106">
        <v>0</v>
      </c>
      <c r="F106" t="s">
        <v>8219</v>
      </c>
      <c r="G106" t="s">
        <v>8223</v>
      </c>
      <c r="H106" t="s">
        <v>8245</v>
      </c>
      <c r="I106">
        <v>1410459023</v>
      </c>
      <c r="J106">
        <v>1407867023</v>
      </c>
      <c r="K106" t="b">
        <v>0</v>
      </c>
      <c r="L106">
        <v>0</v>
      </c>
      <c r="M106" t="b">
        <v>0</v>
      </c>
      <c r="N106" t="s">
        <v>8302</v>
      </c>
      <c r="O106" s="5">
        <f t="shared" si="4"/>
        <v>0</v>
      </c>
      <c r="P106" t="e">
        <f t="shared" si="5"/>
        <v>#DIV/0!</v>
      </c>
      <c r="Q106" s="8" t="s">
        <v>8323</v>
      </c>
      <c r="R106" s="8" t="s">
        <v>8324</v>
      </c>
      <c r="S106" s="12">
        <f t="shared" si="6"/>
        <v>41893.507210648146</v>
      </c>
      <c r="T106" s="12">
        <f t="shared" si="7"/>
        <v>41863.507210648146</v>
      </c>
    </row>
    <row r="107" spans="1:20" x14ac:dyDescent="0.25">
      <c r="A107">
        <v>3125</v>
      </c>
      <c r="B107" s="3" t="s">
        <v>3125</v>
      </c>
      <c r="C107" s="3" t="s">
        <v>7235</v>
      </c>
      <c r="D107">
        <v>1500000</v>
      </c>
      <c r="E107">
        <v>0</v>
      </c>
      <c r="F107" t="s">
        <v>8219</v>
      </c>
      <c r="G107" t="s">
        <v>8223</v>
      </c>
      <c r="H107" t="s">
        <v>8245</v>
      </c>
      <c r="I107">
        <v>1452142672</v>
      </c>
      <c r="J107">
        <v>1449550672</v>
      </c>
      <c r="K107" t="b">
        <v>0</v>
      </c>
      <c r="L107">
        <v>0</v>
      </c>
      <c r="M107" t="b">
        <v>0</v>
      </c>
      <c r="N107" t="s">
        <v>8302</v>
      </c>
      <c r="O107" s="5">
        <f t="shared" si="4"/>
        <v>0</v>
      </c>
      <c r="P107" t="e">
        <f t="shared" si="5"/>
        <v>#DIV/0!</v>
      </c>
      <c r="Q107" s="8" t="s">
        <v>8323</v>
      </c>
      <c r="R107" s="8" t="s">
        <v>8324</v>
      </c>
      <c r="S107" s="12">
        <f t="shared" si="6"/>
        <v>42375.95685185185</v>
      </c>
      <c r="T107" s="12">
        <f t="shared" si="7"/>
        <v>42345.95685185185</v>
      </c>
    </row>
    <row r="108" spans="1:20" ht="60" x14ac:dyDescent="0.25">
      <c r="A108">
        <v>3127</v>
      </c>
      <c r="B108" s="3" t="s">
        <v>3127</v>
      </c>
      <c r="C108" s="3" t="s">
        <v>7237</v>
      </c>
      <c r="D108">
        <v>100000</v>
      </c>
      <c r="E108">
        <v>0</v>
      </c>
      <c r="F108" t="s">
        <v>8219</v>
      </c>
      <c r="G108" t="s">
        <v>8223</v>
      </c>
      <c r="H108" t="s">
        <v>8245</v>
      </c>
      <c r="I108">
        <v>1425242029</v>
      </c>
      <c r="J108">
        <v>1422650029</v>
      </c>
      <c r="K108" t="b">
        <v>0</v>
      </c>
      <c r="L108">
        <v>0</v>
      </c>
      <c r="M108" t="b">
        <v>0</v>
      </c>
      <c r="N108" t="s">
        <v>8302</v>
      </c>
      <c r="O108" s="5">
        <f t="shared" si="4"/>
        <v>0</v>
      </c>
      <c r="P108" t="e">
        <f t="shared" si="5"/>
        <v>#DIV/0!</v>
      </c>
      <c r="Q108" s="8" t="s">
        <v>8323</v>
      </c>
      <c r="R108" s="8" t="s">
        <v>8324</v>
      </c>
      <c r="S108" s="12">
        <f t="shared" si="6"/>
        <v>42064.606817129628</v>
      </c>
      <c r="T108" s="12">
        <f t="shared" si="7"/>
        <v>42034.606817129628</v>
      </c>
    </row>
    <row r="109" spans="1:20" ht="60" x14ac:dyDescent="0.25">
      <c r="A109">
        <v>3872</v>
      </c>
      <c r="B109" s="3" t="s">
        <v>3869</v>
      </c>
      <c r="C109" s="3" t="s">
        <v>7981</v>
      </c>
      <c r="D109">
        <v>15000</v>
      </c>
      <c r="E109">
        <v>0</v>
      </c>
      <c r="F109" t="s">
        <v>8219</v>
      </c>
      <c r="G109" t="s">
        <v>8223</v>
      </c>
      <c r="H109" t="s">
        <v>8245</v>
      </c>
      <c r="I109">
        <v>1439522996</v>
      </c>
      <c r="J109">
        <v>1435202996</v>
      </c>
      <c r="K109" t="b">
        <v>0</v>
      </c>
      <c r="L109">
        <v>0</v>
      </c>
      <c r="M109" t="b">
        <v>0</v>
      </c>
      <c r="N109" t="s">
        <v>8304</v>
      </c>
      <c r="O109" s="5">
        <f t="shared" si="4"/>
        <v>0</v>
      </c>
      <c r="P109" t="e">
        <f t="shared" si="5"/>
        <v>#DIV/0!</v>
      </c>
      <c r="Q109" s="8" t="s">
        <v>8323</v>
      </c>
      <c r="R109" s="8" t="s">
        <v>8325</v>
      </c>
      <c r="S109" s="12">
        <f t="shared" si="6"/>
        <v>42229.895787037036</v>
      </c>
      <c r="T109" s="12">
        <f t="shared" si="7"/>
        <v>42179.895787037036</v>
      </c>
    </row>
    <row r="110" spans="1:20" ht="60" x14ac:dyDescent="0.25">
      <c r="A110">
        <v>3873</v>
      </c>
      <c r="B110" s="3" t="s">
        <v>3870</v>
      </c>
      <c r="C110" s="3" t="s">
        <v>7982</v>
      </c>
      <c r="D110">
        <v>5500</v>
      </c>
      <c r="E110">
        <v>0</v>
      </c>
      <c r="F110" t="s">
        <v>8219</v>
      </c>
      <c r="G110" t="s">
        <v>8223</v>
      </c>
      <c r="H110" t="s">
        <v>8245</v>
      </c>
      <c r="I110">
        <v>1444322535</v>
      </c>
      <c r="J110">
        <v>1441730535</v>
      </c>
      <c r="K110" t="b">
        <v>0</v>
      </c>
      <c r="L110">
        <v>0</v>
      </c>
      <c r="M110" t="b">
        <v>0</v>
      </c>
      <c r="N110" t="s">
        <v>8304</v>
      </c>
      <c r="O110" s="5">
        <f t="shared" si="4"/>
        <v>0</v>
      </c>
      <c r="P110" t="e">
        <f t="shared" si="5"/>
        <v>#DIV/0!</v>
      </c>
      <c r="Q110" s="8" t="s">
        <v>8323</v>
      </c>
      <c r="R110" s="8" t="s">
        <v>8325</v>
      </c>
      <c r="S110" s="12">
        <f t="shared" si="6"/>
        <v>42285.446006944447</v>
      </c>
      <c r="T110" s="12">
        <f t="shared" si="7"/>
        <v>42255.446006944447</v>
      </c>
    </row>
    <row r="111" spans="1:20" ht="60" x14ac:dyDescent="0.25">
      <c r="A111">
        <v>3874</v>
      </c>
      <c r="B111" s="3" t="s">
        <v>3871</v>
      </c>
      <c r="C111" s="3" t="s">
        <v>7983</v>
      </c>
      <c r="D111">
        <v>620</v>
      </c>
      <c r="E111">
        <v>0</v>
      </c>
      <c r="F111" t="s">
        <v>8219</v>
      </c>
      <c r="G111" t="s">
        <v>8227</v>
      </c>
      <c r="H111" t="s">
        <v>8249</v>
      </c>
      <c r="I111">
        <v>1422061200</v>
      </c>
      <c r="J111">
        <v>1420244622</v>
      </c>
      <c r="K111" t="b">
        <v>0</v>
      </c>
      <c r="L111">
        <v>0</v>
      </c>
      <c r="M111" t="b">
        <v>0</v>
      </c>
      <c r="N111" t="s">
        <v>8304</v>
      </c>
      <c r="O111" s="5">
        <f t="shared" si="4"/>
        <v>0</v>
      </c>
      <c r="P111" t="e">
        <f t="shared" si="5"/>
        <v>#DIV/0!</v>
      </c>
      <c r="Q111" s="8" t="s">
        <v>8323</v>
      </c>
      <c r="R111" s="8" t="s">
        <v>8325</v>
      </c>
      <c r="S111" s="12">
        <f t="shared" si="6"/>
        <v>42027.791666666672</v>
      </c>
      <c r="T111" s="12">
        <f t="shared" si="7"/>
        <v>42006.766458333332</v>
      </c>
    </row>
    <row r="112" spans="1:20" ht="45" x14ac:dyDescent="0.25">
      <c r="A112">
        <v>3875</v>
      </c>
      <c r="B112" s="3" t="s">
        <v>3872</v>
      </c>
      <c r="C112" s="3" t="s">
        <v>7984</v>
      </c>
      <c r="D112">
        <v>30000</v>
      </c>
      <c r="E112">
        <v>0</v>
      </c>
      <c r="F112" t="s">
        <v>8219</v>
      </c>
      <c r="G112" t="s">
        <v>8231</v>
      </c>
      <c r="H112" t="s">
        <v>8252</v>
      </c>
      <c r="I112">
        <v>1472896800</v>
      </c>
      <c r="J112">
        <v>1472804365</v>
      </c>
      <c r="K112" t="b">
        <v>0</v>
      </c>
      <c r="L112">
        <v>0</v>
      </c>
      <c r="M112" t="b">
        <v>0</v>
      </c>
      <c r="N112" t="s">
        <v>8304</v>
      </c>
      <c r="O112" s="5">
        <f t="shared" si="4"/>
        <v>0</v>
      </c>
      <c r="P112" t="e">
        <f t="shared" si="5"/>
        <v>#DIV/0!</v>
      </c>
      <c r="Q112" s="8" t="s">
        <v>8323</v>
      </c>
      <c r="R112" s="8" t="s">
        <v>8325</v>
      </c>
      <c r="S112" s="12">
        <f t="shared" si="6"/>
        <v>42616.166666666672</v>
      </c>
      <c r="T112" s="12">
        <f t="shared" si="7"/>
        <v>42615.096817129626</v>
      </c>
    </row>
    <row r="113" spans="1:20" ht="45" x14ac:dyDescent="0.25">
      <c r="A113">
        <v>3879</v>
      </c>
      <c r="B113" s="3" t="s">
        <v>3876</v>
      </c>
      <c r="C113" s="3" t="s">
        <v>7988</v>
      </c>
      <c r="D113">
        <v>15000</v>
      </c>
      <c r="E113">
        <v>0</v>
      </c>
      <c r="F113" t="s">
        <v>8219</v>
      </c>
      <c r="G113" t="s">
        <v>8224</v>
      </c>
      <c r="H113" t="s">
        <v>8246</v>
      </c>
      <c r="I113">
        <v>1422218396</v>
      </c>
      <c r="J113">
        <v>1419626396</v>
      </c>
      <c r="K113" t="b">
        <v>0</v>
      </c>
      <c r="L113">
        <v>0</v>
      </c>
      <c r="M113" t="b">
        <v>0</v>
      </c>
      <c r="N113" t="s">
        <v>8304</v>
      </c>
      <c r="O113" s="5">
        <f t="shared" si="4"/>
        <v>0</v>
      </c>
      <c r="P113" t="e">
        <f t="shared" si="5"/>
        <v>#DIV/0!</v>
      </c>
      <c r="Q113" s="8" t="s">
        <v>8323</v>
      </c>
      <c r="R113" s="8" t="s">
        <v>8325</v>
      </c>
      <c r="S113" s="12">
        <f t="shared" si="6"/>
        <v>42029.611064814817</v>
      </c>
      <c r="T113" s="12">
        <f t="shared" si="7"/>
        <v>41999.611064814817</v>
      </c>
    </row>
    <row r="114" spans="1:20" ht="60" x14ac:dyDescent="0.25">
      <c r="A114">
        <v>3882</v>
      </c>
      <c r="B114" s="3" t="s">
        <v>3879</v>
      </c>
      <c r="C114" s="3" t="s">
        <v>7991</v>
      </c>
      <c r="D114">
        <v>30000</v>
      </c>
      <c r="E114">
        <v>0</v>
      </c>
      <c r="F114" t="s">
        <v>8219</v>
      </c>
      <c r="G114" t="s">
        <v>8225</v>
      </c>
      <c r="H114" t="s">
        <v>8247</v>
      </c>
      <c r="I114">
        <v>1454281380</v>
      </c>
      <c r="J114">
        <v>1451950570</v>
      </c>
      <c r="K114" t="b">
        <v>0</v>
      </c>
      <c r="L114">
        <v>0</v>
      </c>
      <c r="M114" t="b">
        <v>0</v>
      </c>
      <c r="N114" t="s">
        <v>8304</v>
      </c>
      <c r="O114" s="5">
        <f t="shared" si="4"/>
        <v>0</v>
      </c>
      <c r="P114" t="e">
        <f t="shared" si="5"/>
        <v>#DIV/0!</v>
      </c>
      <c r="Q114" s="8" t="s">
        <v>8323</v>
      </c>
      <c r="R114" s="8" t="s">
        <v>8325</v>
      </c>
      <c r="S114" s="12">
        <f t="shared" si="6"/>
        <v>42400.710416666669</v>
      </c>
      <c r="T114" s="12">
        <f t="shared" si="7"/>
        <v>42373.733449074076</v>
      </c>
    </row>
    <row r="115" spans="1:20" ht="60" x14ac:dyDescent="0.25">
      <c r="A115">
        <v>3883</v>
      </c>
      <c r="B115" s="3" t="s">
        <v>3880</v>
      </c>
      <c r="C115" s="3" t="s">
        <v>7992</v>
      </c>
      <c r="D115">
        <v>15000</v>
      </c>
      <c r="E115">
        <v>0</v>
      </c>
      <c r="F115" t="s">
        <v>8219</v>
      </c>
      <c r="G115" t="s">
        <v>8224</v>
      </c>
      <c r="H115" t="s">
        <v>8246</v>
      </c>
      <c r="I115">
        <v>1409668069</v>
      </c>
      <c r="J115">
        <v>1407076069</v>
      </c>
      <c r="K115" t="b">
        <v>0</v>
      </c>
      <c r="L115">
        <v>0</v>
      </c>
      <c r="M115" t="b">
        <v>0</v>
      </c>
      <c r="N115" t="s">
        <v>8304</v>
      </c>
      <c r="O115" s="5">
        <f t="shared" si="4"/>
        <v>0</v>
      </c>
      <c r="P115" t="e">
        <f t="shared" si="5"/>
        <v>#DIV/0!</v>
      </c>
      <c r="Q115" s="8" t="s">
        <v>8323</v>
      </c>
      <c r="R115" s="8" t="s">
        <v>8325</v>
      </c>
      <c r="S115" s="12">
        <f t="shared" si="6"/>
        <v>41884.352650462963</v>
      </c>
      <c r="T115" s="12">
        <f t="shared" si="7"/>
        <v>41854.352650462963</v>
      </c>
    </row>
    <row r="116" spans="1:20" ht="45" x14ac:dyDescent="0.25">
      <c r="A116">
        <v>3884</v>
      </c>
      <c r="B116" s="3" t="s">
        <v>3881</v>
      </c>
      <c r="C116" s="3" t="s">
        <v>7993</v>
      </c>
      <c r="D116">
        <v>10000</v>
      </c>
      <c r="E116">
        <v>0</v>
      </c>
      <c r="F116" t="s">
        <v>8219</v>
      </c>
      <c r="G116" t="s">
        <v>8223</v>
      </c>
      <c r="H116" t="s">
        <v>8245</v>
      </c>
      <c r="I116">
        <v>1427479192</v>
      </c>
      <c r="J116">
        <v>1425322792</v>
      </c>
      <c r="K116" t="b">
        <v>0</v>
      </c>
      <c r="L116">
        <v>0</v>
      </c>
      <c r="M116" t="b">
        <v>0</v>
      </c>
      <c r="N116" t="s">
        <v>8304</v>
      </c>
      <c r="O116" s="5">
        <f t="shared" si="4"/>
        <v>0</v>
      </c>
      <c r="P116" t="e">
        <f t="shared" si="5"/>
        <v>#DIV/0!</v>
      </c>
      <c r="Q116" s="8" t="s">
        <v>8323</v>
      </c>
      <c r="R116" s="8" t="s">
        <v>8325</v>
      </c>
      <c r="S116" s="12">
        <f t="shared" si="6"/>
        <v>42090.499907407408</v>
      </c>
      <c r="T116" s="12">
        <f t="shared" si="7"/>
        <v>42065.541574074072</v>
      </c>
    </row>
    <row r="117" spans="1:20" ht="45" x14ac:dyDescent="0.25">
      <c r="A117">
        <v>3885</v>
      </c>
      <c r="B117" s="3" t="s">
        <v>3882</v>
      </c>
      <c r="C117" s="3" t="s">
        <v>7994</v>
      </c>
      <c r="D117">
        <v>375000</v>
      </c>
      <c r="E117">
        <v>0</v>
      </c>
      <c r="F117" t="s">
        <v>8219</v>
      </c>
      <c r="G117" t="s">
        <v>8223</v>
      </c>
      <c r="H117" t="s">
        <v>8245</v>
      </c>
      <c r="I117">
        <v>1462834191</v>
      </c>
      <c r="J117">
        <v>1460242191</v>
      </c>
      <c r="K117" t="b">
        <v>0</v>
      </c>
      <c r="L117">
        <v>0</v>
      </c>
      <c r="M117" t="b">
        <v>0</v>
      </c>
      <c r="N117" t="s">
        <v>8304</v>
      </c>
      <c r="O117" s="5">
        <f t="shared" si="4"/>
        <v>0</v>
      </c>
      <c r="P117" t="e">
        <f t="shared" si="5"/>
        <v>#DIV/0!</v>
      </c>
      <c r="Q117" s="8" t="s">
        <v>8323</v>
      </c>
      <c r="R117" s="8" t="s">
        <v>8325</v>
      </c>
      <c r="S117" s="12">
        <f t="shared" si="6"/>
        <v>42499.701284722221</v>
      </c>
      <c r="T117" s="12">
        <f t="shared" si="7"/>
        <v>42469.701284722221</v>
      </c>
    </row>
    <row r="118" spans="1:20" x14ac:dyDescent="0.25">
      <c r="A118">
        <v>3886</v>
      </c>
      <c r="B118" s="3" t="s">
        <v>3883</v>
      </c>
      <c r="C118" s="3">
        <v>1</v>
      </c>
      <c r="D118">
        <v>10000</v>
      </c>
      <c r="E118">
        <v>0</v>
      </c>
      <c r="F118" t="s">
        <v>8219</v>
      </c>
      <c r="G118" t="s">
        <v>8225</v>
      </c>
      <c r="H118" t="s">
        <v>8247</v>
      </c>
      <c r="I118">
        <v>1418275702</v>
      </c>
      <c r="J118">
        <v>1415683702</v>
      </c>
      <c r="K118" t="b">
        <v>0</v>
      </c>
      <c r="L118">
        <v>0</v>
      </c>
      <c r="M118" t="b">
        <v>0</v>
      </c>
      <c r="N118" t="s">
        <v>8304</v>
      </c>
      <c r="O118" s="5">
        <f t="shared" si="4"/>
        <v>0</v>
      </c>
      <c r="P118" t="e">
        <f t="shared" si="5"/>
        <v>#DIV/0!</v>
      </c>
      <c r="Q118" s="8" t="s">
        <v>8323</v>
      </c>
      <c r="R118" s="8" t="s">
        <v>8325</v>
      </c>
      <c r="S118" s="12">
        <f t="shared" si="6"/>
        <v>41983.978032407409</v>
      </c>
      <c r="T118" s="12">
        <f t="shared" si="7"/>
        <v>41953.978032407409</v>
      </c>
    </row>
    <row r="119" spans="1:20" ht="60" x14ac:dyDescent="0.25">
      <c r="A119">
        <v>160</v>
      </c>
      <c r="B119" s="3" t="s">
        <v>162</v>
      </c>
      <c r="C119" s="3" t="s">
        <v>4270</v>
      </c>
      <c r="D119">
        <v>5000</v>
      </c>
      <c r="E119">
        <v>0</v>
      </c>
      <c r="F119" t="s">
        <v>8220</v>
      </c>
      <c r="G119" t="s">
        <v>8223</v>
      </c>
      <c r="H119" t="s">
        <v>8245</v>
      </c>
      <c r="I119">
        <v>1439675691</v>
      </c>
      <c r="J119">
        <v>1434491691</v>
      </c>
      <c r="K119" t="b">
        <v>0</v>
      </c>
      <c r="L119">
        <v>0</v>
      </c>
      <c r="M119" t="b">
        <v>0</v>
      </c>
      <c r="N119" t="s">
        <v>8267</v>
      </c>
      <c r="O119" s="5">
        <f t="shared" si="4"/>
        <v>0</v>
      </c>
      <c r="P119" t="e">
        <f t="shared" si="5"/>
        <v>#DIV/0!</v>
      </c>
      <c r="Q119" s="8" t="s">
        <v>8309</v>
      </c>
      <c r="R119" s="8" t="s">
        <v>8326</v>
      </c>
      <c r="S119" s="12">
        <f t="shared" si="6"/>
        <v>42231.663090277776</v>
      </c>
      <c r="T119" s="12">
        <f t="shared" si="7"/>
        <v>42171.663090277776</v>
      </c>
    </row>
    <row r="120" spans="1:20" ht="60" x14ac:dyDescent="0.25">
      <c r="A120">
        <v>163</v>
      </c>
      <c r="B120" s="3" t="s">
        <v>165</v>
      </c>
      <c r="C120" s="3" t="s">
        <v>4273</v>
      </c>
      <c r="D120">
        <v>2000000</v>
      </c>
      <c r="E120">
        <v>0</v>
      </c>
      <c r="F120" t="s">
        <v>8220</v>
      </c>
      <c r="G120" t="s">
        <v>8223</v>
      </c>
      <c r="H120" t="s">
        <v>8245</v>
      </c>
      <c r="I120">
        <v>1443657600</v>
      </c>
      <c r="J120">
        <v>1440716654</v>
      </c>
      <c r="K120" t="b">
        <v>0</v>
      </c>
      <c r="L120">
        <v>0</v>
      </c>
      <c r="M120" t="b">
        <v>0</v>
      </c>
      <c r="N120" t="s">
        <v>8267</v>
      </c>
      <c r="O120" s="5">
        <f t="shared" si="4"/>
        <v>0</v>
      </c>
      <c r="P120" t="e">
        <f t="shared" si="5"/>
        <v>#DIV/0!</v>
      </c>
      <c r="Q120" s="8" t="s">
        <v>8309</v>
      </c>
      <c r="R120" s="8" t="s">
        <v>8326</v>
      </c>
      <c r="S120" s="12">
        <f t="shared" si="6"/>
        <v>42277.75</v>
      </c>
      <c r="T120" s="12">
        <f t="shared" si="7"/>
        <v>42243.711273148147</v>
      </c>
    </row>
    <row r="121" spans="1:20" ht="30" x14ac:dyDescent="0.25">
      <c r="A121">
        <v>165</v>
      </c>
      <c r="B121" s="3" t="s">
        <v>167</v>
      </c>
      <c r="C121" s="3" t="s">
        <v>4275</v>
      </c>
      <c r="D121">
        <v>17000</v>
      </c>
      <c r="E121">
        <v>0</v>
      </c>
      <c r="F121" t="s">
        <v>8220</v>
      </c>
      <c r="G121" t="s">
        <v>8224</v>
      </c>
      <c r="H121" t="s">
        <v>8246</v>
      </c>
      <c r="I121">
        <v>1452613724</v>
      </c>
      <c r="J121">
        <v>1450021724</v>
      </c>
      <c r="K121" t="b">
        <v>0</v>
      </c>
      <c r="L121">
        <v>0</v>
      </c>
      <c r="M121" t="b">
        <v>0</v>
      </c>
      <c r="N121" t="s">
        <v>8267</v>
      </c>
      <c r="O121" s="5">
        <f t="shared" si="4"/>
        <v>0</v>
      </c>
      <c r="P121" t="e">
        <f t="shared" si="5"/>
        <v>#DIV/0!</v>
      </c>
      <c r="Q121" s="8" t="s">
        <v>8309</v>
      </c>
      <c r="R121" s="8" t="s">
        <v>8326</v>
      </c>
      <c r="S121" s="12">
        <f t="shared" si="6"/>
        <v>42381.408842592587</v>
      </c>
      <c r="T121" s="12">
        <f t="shared" si="7"/>
        <v>42351.408842592587</v>
      </c>
    </row>
    <row r="122" spans="1:20" ht="45" x14ac:dyDescent="0.25">
      <c r="A122">
        <v>172</v>
      </c>
      <c r="B122" s="3" t="s">
        <v>174</v>
      </c>
      <c r="C122" s="3" t="s">
        <v>4282</v>
      </c>
      <c r="D122">
        <v>95000</v>
      </c>
      <c r="E122">
        <v>0</v>
      </c>
      <c r="F122" t="s">
        <v>8220</v>
      </c>
      <c r="G122" t="s">
        <v>8223</v>
      </c>
      <c r="H122" t="s">
        <v>8245</v>
      </c>
      <c r="I122">
        <v>1426753723</v>
      </c>
      <c r="J122">
        <v>1423733323</v>
      </c>
      <c r="K122" t="b">
        <v>0</v>
      </c>
      <c r="L122">
        <v>0</v>
      </c>
      <c r="M122" t="b">
        <v>0</v>
      </c>
      <c r="N122" t="s">
        <v>8267</v>
      </c>
      <c r="O122" s="5">
        <f t="shared" si="4"/>
        <v>0</v>
      </c>
      <c r="P122" t="e">
        <f t="shared" si="5"/>
        <v>#DIV/0!</v>
      </c>
      <c r="Q122" s="8" t="s">
        <v>8309</v>
      </c>
      <c r="R122" s="8" t="s">
        <v>8326</v>
      </c>
      <c r="S122" s="12">
        <f t="shared" si="6"/>
        <v>42082.103275462963</v>
      </c>
      <c r="T122" s="12">
        <f t="shared" si="7"/>
        <v>42047.144942129627</v>
      </c>
    </row>
    <row r="123" spans="1:20" ht="45" x14ac:dyDescent="0.25">
      <c r="A123">
        <v>173</v>
      </c>
      <c r="B123" s="3" t="s">
        <v>175</v>
      </c>
      <c r="C123" s="3" t="s">
        <v>4283</v>
      </c>
      <c r="D123">
        <v>1110</v>
      </c>
      <c r="E123">
        <v>0</v>
      </c>
      <c r="F123" t="s">
        <v>8220</v>
      </c>
      <c r="G123" t="s">
        <v>8224</v>
      </c>
      <c r="H123" t="s">
        <v>8246</v>
      </c>
      <c r="I123">
        <v>1425131108</v>
      </c>
      <c r="J123">
        <v>1422539108</v>
      </c>
      <c r="K123" t="b">
        <v>0</v>
      </c>
      <c r="L123">
        <v>0</v>
      </c>
      <c r="M123" t="b">
        <v>0</v>
      </c>
      <c r="N123" t="s">
        <v>8267</v>
      </c>
      <c r="O123" s="5">
        <f t="shared" si="4"/>
        <v>0</v>
      </c>
      <c r="P123" t="e">
        <f t="shared" si="5"/>
        <v>#DIV/0!</v>
      </c>
      <c r="Q123" s="8" t="s">
        <v>8309</v>
      </c>
      <c r="R123" s="8" t="s">
        <v>8326</v>
      </c>
      <c r="S123" s="12">
        <f t="shared" si="6"/>
        <v>42063.323009259257</v>
      </c>
      <c r="T123" s="12">
        <f t="shared" si="7"/>
        <v>42033.323009259257</v>
      </c>
    </row>
    <row r="124" spans="1:20" ht="60" x14ac:dyDescent="0.25">
      <c r="A124">
        <v>174</v>
      </c>
      <c r="B124" s="3" t="s">
        <v>176</v>
      </c>
      <c r="C124" s="3" t="s">
        <v>4284</v>
      </c>
      <c r="D124">
        <v>6000</v>
      </c>
      <c r="E124">
        <v>0</v>
      </c>
      <c r="F124" t="s">
        <v>8220</v>
      </c>
      <c r="G124" t="s">
        <v>8232</v>
      </c>
      <c r="H124" t="s">
        <v>8248</v>
      </c>
      <c r="I124">
        <v>1431108776</v>
      </c>
      <c r="J124">
        <v>1425924776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s="8" t="s">
        <v>8309</v>
      </c>
      <c r="R124" s="8" t="s">
        <v>8326</v>
      </c>
      <c r="S124" s="12">
        <f t="shared" si="6"/>
        <v>42132.508981481486</v>
      </c>
      <c r="T124" s="12">
        <f t="shared" si="7"/>
        <v>42072.508981481486</v>
      </c>
    </row>
    <row r="125" spans="1:20" ht="60" x14ac:dyDescent="0.25">
      <c r="A125">
        <v>176</v>
      </c>
      <c r="B125" s="3" t="s">
        <v>178</v>
      </c>
      <c r="C125" s="3" t="s">
        <v>4286</v>
      </c>
      <c r="D125">
        <v>1500</v>
      </c>
      <c r="E125">
        <v>0</v>
      </c>
      <c r="F125" t="s">
        <v>8220</v>
      </c>
      <c r="G125" t="s">
        <v>8223</v>
      </c>
      <c r="H125" t="s">
        <v>8245</v>
      </c>
      <c r="I125">
        <v>1438803999</v>
      </c>
      <c r="J125">
        <v>1436211999</v>
      </c>
      <c r="K125" t="b">
        <v>0</v>
      </c>
      <c r="L125">
        <v>0</v>
      </c>
      <c r="M125" t="b">
        <v>0</v>
      </c>
      <c r="N125" t="s">
        <v>8267</v>
      </c>
      <c r="O125" s="5">
        <f t="shared" si="4"/>
        <v>0</v>
      </c>
      <c r="P125" t="e">
        <f t="shared" si="5"/>
        <v>#DIV/0!</v>
      </c>
      <c r="Q125" s="8" t="s">
        <v>8309</v>
      </c>
      <c r="R125" s="8" t="s">
        <v>8326</v>
      </c>
      <c r="S125" s="12">
        <f t="shared" si="6"/>
        <v>42221.574062500003</v>
      </c>
      <c r="T125" s="12">
        <f t="shared" si="7"/>
        <v>42191.574062500003</v>
      </c>
    </row>
    <row r="126" spans="1:20" ht="45" x14ac:dyDescent="0.25">
      <c r="A126">
        <v>178</v>
      </c>
      <c r="B126" s="3" t="s">
        <v>180</v>
      </c>
      <c r="C126" s="3" t="s">
        <v>4288</v>
      </c>
      <c r="D126">
        <v>500000</v>
      </c>
      <c r="E126">
        <v>0</v>
      </c>
      <c r="F126" t="s">
        <v>8220</v>
      </c>
      <c r="G126" t="s">
        <v>8226</v>
      </c>
      <c r="H126" t="s">
        <v>8248</v>
      </c>
      <c r="I126">
        <v>1448582145</v>
      </c>
      <c r="J126">
        <v>1445986545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s="8" t="s">
        <v>8309</v>
      </c>
      <c r="R126" s="8" t="s">
        <v>8326</v>
      </c>
      <c r="S126" s="12">
        <f t="shared" si="6"/>
        <v>42334.747048611112</v>
      </c>
      <c r="T126" s="12">
        <f t="shared" si="7"/>
        <v>42304.705381944441</v>
      </c>
    </row>
    <row r="127" spans="1:20" ht="60" x14ac:dyDescent="0.25">
      <c r="A127">
        <v>182</v>
      </c>
      <c r="B127" s="3" t="s">
        <v>184</v>
      </c>
      <c r="C127" s="3" t="s">
        <v>4292</v>
      </c>
      <c r="D127">
        <v>1000</v>
      </c>
      <c r="E127">
        <v>0</v>
      </c>
      <c r="F127" t="s">
        <v>8220</v>
      </c>
      <c r="G127" t="s">
        <v>8223</v>
      </c>
      <c r="H127" t="s">
        <v>8245</v>
      </c>
      <c r="I127">
        <v>1483748232</v>
      </c>
      <c r="J127">
        <v>1481156232</v>
      </c>
      <c r="K127" t="b">
        <v>0</v>
      </c>
      <c r="L127">
        <v>0</v>
      </c>
      <c r="M127" t="b">
        <v>0</v>
      </c>
      <c r="N127" t="s">
        <v>8267</v>
      </c>
      <c r="O127" s="5">
        <f t="shared" si="4"/>
        <v>0</v>
      </c>
      <c r="P127" t="e">
        <f t="shared" si="5"/>
        <v>#DIV/0!</v>
      </c>
      <c r="Q127" s="8" t="s">
        <v>8309</v>
      </c>
      <c r="R127" s="8" t="s">
        <v>8326</v>
      </c>
      <c r="S127" s="12">
        <f t="shared" si="6"/>
        <v>42741.761944444443</v>
      </c>
      <c r="T127" s="12">
        <f t="shared" si="7"/>
        <v>42711.761944444443</v>
      </c>
    </row>
    <row r="128" spans="1:20" ht="60" x14ac:dyDescent="0.25">
      <c r="A128">
        <v>186</v>
      </c>
      <c r="B128" s="3" t="s">
        <v>188</v>
      </c>
      <c r="C128" s="3" t="s">
        <v>4296</v>
      </c>
      <c r="D128">
        <v>5000</v>
      </c>
      <c r="E128">
        <v>0</v>
      </c>
      <c r="F128" t="s">
        <v>8220</v>
      </c>
      <c r="G128" t="s">
        <v>8223</v>
      </c>
      <c r="H128" t="s">
        <v>8245</v>
      </c>
      <c r="I128">
        <v>1488571200</v>
      </c>
      <c r="J128">
        <v>1485977434</v>
      </c>
      <c r="K128" t="b">
        <v>0</v>
      </c>
      <c r="L128">
        <v>0</v>
      </c>
      <c r="M128" t="b">
        <v>0</v>
      </c>
      <c r="N128" t="s">
        <v>8267</v>
      </c>
      <c r="O128" s="5">
        <f t="shared" si="4"/>
        <v>0</v>
      </c>
      <c r="P128" t="e">
        <f t="shared" si="5"/>
        <v>#DIV/0!</v>
      </c>
      <c r="Q128" s="8" t="s">
        <v>8309</v>
      </c>
      <c r="R128" s="8" t="s">
        <v>8326</v>
      </c>
      <c r="S128" s="12">
        <f t="shared" si="6"/>
        <v>42797.583333333328</v>
      </c>
      <c r="T128" s="12">
        <f t="shared" si="7"/>
        <v>42767.562893518523</v>
      </c>
    </row>
    <row r="129" spans="1:20" ht="60" x14ac:dyDescent="0.25">
      <c r="A129">
        <v>188</v>
      </c>
      <c r="B129" s="3" t="s">
        <v>190</v>
      </c>
      <c r="C129" s="3" t="s">
        <v>4298</v>
      </c>
      <c r="D129">
        <v>1500</v>
      </c>
      <c r="E129">
        <v>0</v>
      </c>
      <c r="F129" t="s">
        <v>8220</v>
      </c>
      <c r="G129" t="s">
        <v>8223</v>
      </c>
      <c r="H129" t="s">
        <v>8245</v>
      </c>
      <c r="I129">
        <v>1409891015</v>
      </c>
      <c r="J129">
        <v>1407299015</v>
      </c>
      <c r="K129" t="b">
        <v>0</v>
      </c>
      <c r="L129">
        <v>0</v>
      </c>
      <c r="M129" t="b">
        <v>0</v>
      </c>
      <c r="N129" t="s">
        <v>8267</v>
      </c>
      <c r="O129" s="5">
        <f t="shared" si="4"/>
        <v>0</v>
      </c>
      <c r="P129" t="e">
        <f t="shared" si="5"/>
        <v>#DIV/0!</v>
      </c>
      <c r="Q129" s="8" t="s">
        <v>8309</v>
      </c>
      <c r="R129" s="8" t="s">
        <v>8326</v>
      </c>
      <c r="S129" s="12">
        <f t="shared" si="6"/>
        <v>41886.93304398148</v>
      </c>
      <c r="T129" s="12">
        <f t="shared" si="7"/>
        <v>41856.93304398148</v>
      </c>
    </row>
    <row r="130" spans="1:20" ht="60" x14ac:dyDescent="0.25">
      <c r="A130">
        <v>193</v>
      </c>
      <c r="B130" s="3" t="s">
        <v>195</v>
      </c>
      <c r="C130" s="3" t="s">
        <v>4303</v>
      </c>
      <c r="D130">
        <v>1000</v>
      </c>
      <c r="E130">
        <v>0</v>
      </c>
      <c r="F130" t="s">
        <v>8220</v>
      </c>
      <c r="G130" t="s">
        <v>8224</v>
      </c>
      <c r="H130" t="s">
        <v>8246</v>
      </c>
      <c r="I130">
        <v>1417217166</v>
      </c>
      <c r="J130">
        <v>1412029566</v>
      </c>
      <c r="K130" t="b">
        <v>0</v>
      </c>
      <c r="L130">
        <v>0</v>
      </c>
      <c r="M130" t="b">
        <v>0</v>
      </c>
      <c r="N130" t="s">
        <v>8267</v>
      </c>
      <c r="O130" s="5">
        <f t="shared" ref="O130:O193" si="8">E130/D130</f>
        <v>0</v>
      </c>
      <c r="P130" t="e">
        <f t="shared" si="5"/>
        <v>#DIV/0!</v>
      </c>
      <c r="Q130" s="8" t="s">
        <v>8309</v>
      </c>
      <c r="R130" s="8" t="s">
        <v>8326</v>
      </c>
      <c r="S130" s="12">
        <f t="shared" si="6"/>
        <v>41971.726458333331</v>
      </c>
      <c r="T130" s="12">
        <f t="shared" si="7"/>
        <v>41911.684791666667</v>
      </c>
    </row>
    <row r="131" spans="1:20" ht="45" x14ac:dyDescent="0.25">
      <c r="A131">
        <v>195</v>
      </c>
      <c r="B131" s="3" t="s">
        <v>197</v>
      </c>
      <c r="C131" s="3" t="s">
        <v>4305</v>
      </c>
      <c r="D131">
        <v>2000000</v>
      </c>
      <c r="E131">
        <v>0</v>
      </c>
      <c r="F131" t="s">
        <v>8220</v>
      </c>
      <c r="G131" t="s">
        <v>8223</v>
      </c>
      <c r="H131" t="s">
        <v>8245</v>
      </c>
      <c r="I131">
        <v>1436544332</v>
      </c>
      <c r="J131">
        <v>1431360332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t="e">
        <f t="shared" ref="P131:P194" si="9">E131/L131</f>
        <v>#DIV/0!</v>
      </c>
      <c r="Q131" s="8" t="s">
        <v>8309</v>
      </c>
      <c r="R131" s="8" t="s">
        <v>8326</v>
      </c>
      <c r="S131" s="12">
        <f t="shared" ref="S131:S194" si="10">(I131/86400)+25569+(-6/24)</f>
        <v>42195.42050925926</v>
      </c>
      <c r="T131" s="12">
        <f t="shared" ref="T131:T194" si="11">(J131/86400)+25569+(-6/24)</f>
        <v>42135.42050925926</v>
      </c>
    </row>
    <row r="132" spans="1:20" ht="60" x14ac:dyDescent="0.25">
      <c r="A132">
        <v>199</v>
      </c>
      <c r="B132" s="3" t="s">
        <v>201</v>
      </c>
      <c r="C132" s="3" t="s">
        <v>4309</v>
      </c>
      <c r="D132">
        <v>10000</v>
      </c>
      <c r="E132">
        <v>0</v>
      </c>
      <c r="F132" t="s">
        <v>8220</v>
      </c>
      <c r="G132" t="s">
        <v>8223</v>
      </c>
      <c r="H132" t="s">
        <v>8245</v>
      </c>
      <c r="I132">
        <v>1472698702</v>
      </c>
      <c r="J132">
        <v>1470106702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s="8" t="s">
        <v>8309</v>
      </c>
      <c r="R132" s="8" t="s">
        <v>8326</v>
      </c>
      <c r="S132" s="12">
        <f t="shared" si="10"/>
        <v>42613.873865740738</v>
      </c>
      <c r="T132" s="12">
        <f t="shared" si="11"/>
        <v>42583.873865740738</v>
      </c>
    </row>
    <row r="133" spans="1:20" x14ac:dyDescent="0.25">
      <c r="A133">
        <v>202</v>
      </c>
      <c r="B133" s="3" t="s">
        <v>204</v>
      </c>
      <c r="C133" s="3" t="s">
        <v>4312</v>
      </c>
      <c r="D133">
        <v>6000</v>
      </c>
      <c r="E133">
        <v>0</v>
      </c>
      <c r="F133" t="s">
        <v>8220</v>
      </c>
      <c r="G133" t="s">
        <v>8223</v>
      </c>
      <c r="H133" t="s">
        <v>8245</v>
      </c>
      <c r="I133">
        <v>1444337940</v>
      </c>
      <c r="J133">
        <v>1441750564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s="8" t="s">
        <v>8309</v>
      </c>
      <c r="R133" s="8" t="s">
        <v>8326</v>
      </c>
      <c r="S133" s="12">
        <f t="shared" si="10"/>
        <v>42285.624305555553</v>
      </c>
      <c r="T133" s="12">
        <f t="shared" si="11"/>
        <v>42255.677824074075</v>
      </c>
    </row>
    <row r="134" spans="1:20" ht="45" x14ac:dyDescent="0.25">
      <c r="A134">
        <v>206</v>
      </c>
      <c r="B134" s="3" t="s">
        <v>208</v>
      </c>
      <c r="C134" s="3" t="s">
        <v>4316</v>
      </c>
      <c r="D134">
        <v>12700</v>
      </c>
      <c r="E134">
        <v>0</v>
      </c>
      <c r="F134" t="s">
        <v>8220</v>
      </c>
      <c r="G134" t="s">
        <v>8223</v>
      </c>
      <c r="H134" t="s">
        <v>8245</v>
      </c>
      <c r="I134">
        <v>1470441983</v>
      </c>
      <c r="J134">
        <v>1468627583</v>
      </c>
      <c r="K134" t="b">
        <v>0</v>
      </c>
      <c r="L134">
        <v>0</v>
      </c>
      <c r="M134" t="b">
        <v>0</v>
      </c>
      <c r="N134" t="s">
        <v>8267</v>
      </c>
      <c r="O134" s="5">
        <f t="shared" si="8"/>
        <v>0</v>
      </c>
      <c r="P134" t="e">
        <f t="shared" si="9"/>
        <v>#DIV/0!</v>
      </c>
      <c r="Q134" s="8" t="s">
        <v>8309</v>
      </c>
      <c r="R134" s="8" t="s">
        <v>8326</v>
      </c>
      <c r="S134" s="12">
        <f t="shared" si="10"/>
        <v>42587.754432870366</v>
      </c>
      <c r="T134" s="12">
        <f t="shared" si="11"/>
        <v>42566.754432870366</v>
      </c>
    </row>
    <row r="135" spans="1:20" ht="60" x14ac:dyDescent="0.25">
      <c r="A135">
        <v>208</v>
      </c>
      <c r="B135" s="3" t="s">
        <v>210</v>
      </c>
      <c r="C135" s="3" t="s">
        <v>4318</v>
      </c>
      <c r="D135">
        <v>50000</v>
      </c>
      <c r="E135">
        <v>0</v>
      </c>
      <c r="F135" t="s">
        <v>8220</v>
      </c>
      <c r="G135" t="s">
        <v>8225</v>
      </c>
      <c r="H135" t="s">
        <v>8247</v>
      </c>
      <c r="I135">
        <v>1418719967</v>
      </c>
      <c r="J135">
        <v>1416127967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s="8" t="s">
        <v>8309</v>
      </c>
      <c r="R135" s="8" t="s">
        <v>8326</v>
      </c>
      <c r="S135" s="12">
        <f t="shared" si="10"/>
        <v>41989.119988425926</v>
      </c>
      <c r="T135" s="12">
        <f t="shared" si="11"/>
        <v>41959.119988425926</v>
      </c>
    </row>
    <row r="136" spans="1:20" ht="60" x14ac:dyDescent="0.25">
      <c r="A136">
        <v>209</v>
      </c>
      <c r="B136" s="3" t="s">
        <v>211</v>
      </c>
      <c r="C136" s="3" t="s">
        <v>4319</v>
      </c>
      <c r="D136">
        <v>25000</v>
      </c>
      <c r="E136">
        <v>0</v>
      </c>
      <c r="F136" t="s">
        <v>8220</v>
      </c>
      <c r="G136" t="s">
        <v>8223</v>
      </c>
      <c r="H136" t="s">
        <v>8245</v>
      </c>
      <c r="I136">
        <v>1436566135</v>
      </c>
      <c r="J136">
        <v>1433974135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s="8" t="s">
        <v>8309</v>
      </c>
      <c r="R136" s="8" t="s">
        <v>8326</v>
      </c>
      <c r="S136" s="12">
        <f t="shared" si="10"/>
        <v>42195.672858796301</v>
      </c>
      <c r="T136" s="12">
        <f t="shared" si="11"/>
        <v>42165.672858796301</v>
      </c>
    </row>
    <row r="137" spans="1:20" ht="30" x14ac:dyDescent="0.25">
      <c r="A137">
        <v>221</v>
      </c>
      <c r="B137" s="3" t="s">
        <v>223</v>
      </c>
      <c r="C137" s="3" t="s">
        <v>4331</v>
      </c>
      <c r="D137">
        <v>50000</v>
      </c>
      <c r="E137">
        <v>0</v>
      </c>
      <c r="F137" t="s">
        <v>8220</v>
      </c>
      <c r="G137" t="s">
        <v>8223</v>
      </c>
      <c r="H137" t="s">
        <v>8245</v>
      </c>
      <c r="I137">
        <v>1427569564</v>
      </c>
      <c r="J137">
        <v>1422389164</v>
      </c>
      <c r="K137" t="b">
        <v>0</v>
      </c>
      <c r="L137">
        <v>0</v>
      </c>
      <c r="M137" t="b">
        <v>0</v>
      </c>
      <c r="N137" t="s">
        <v>8267</v>
      </c>
      <c r="O137" s="5">
        <f t="shared" si="8"/>
        <v>0</v>
      </c>
      <c r="P137" t="e">
        <f t="shared" si="9"/>
        <v>#DIV/0!</v>
      </c>
      <c r="Q137" s="8" t="s">
        <v>8309</v>
      </c>
      <c r="R137" s="8" t="s">
        <v>8326</v>
      </c>
      <c r="S137" s="12">
        <f t="shared" si="10"/>
        <v>42091.54587962963</v>
      </c>
      <c r="T137" s="12">
        <f t="shared" si="11"/>
        <v>42031.587546296301</v>
      </c>
    </row>
    <row r="138" spans="1:20" ht="60" x14ac:dyDescent="0.25">
      <c r="A138">
        <v>223</v>
      </c>
      <c r="B138" s="3" t="s">
        <v>225</v>
      </c>
      <c r="C138" s="3" t="s">
        <v>4333</v>
      </c>
      <c r="D138">
        <v>1500000</v>
      </c>
      <c r="E138">
        <v>0</v>
      </c>
      <c r="F138" t="s">
        <v>8220</v>
      </c>
      <c r="G138" t="s">
        <v>8223</v>
      </c>
      <c r="H138" t="s">
        <v>8245</v>
      </c>
      <c r="I138">
        <v>1463879100</v>
      </c>
      <c r="J138">
        <v>1461287350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s="8" t="s">
        <v>8309</v>
      </c>
      <c r="R138" s="8" t="s">
        <v>8326</v>
      </c>
      <c r="S138" s="12">
        <f t="shared" si="10"/>
        <v>42511.795138888891</v>
      </c>
      <c r="T138" s="12">
        <f t="shared" si="11"/>
        <v>42481.798032407409</v>
      </c>
    </row>
    <row r="139" spans="1:20" ht="60" x14ac:dyDescent="0.25">
      <c r="A139">
        <v>224</v>
      </c>
      <c r="B139" s="3" t="s">
        <v>226</v>
      </c>
      <c r="C139" s="3" t="s">
        <v>4334</v>
      </c>
      <c r="D139">
        <v>6000000</v>
      </c>
      <c r="E139">
        <v>0</v>
      </c>
      <c r="F139" t="s">
        <v>8220</v>
      </c>
      <c r="G139" t="s">
        <v>8225</v>
      </c>
      <c r="H139" t="s">
        <v>8247</v>
      </c>
      <c r="I139">
        <v>1436506726</v>
      </c>
      <c r="J139">
        <v>1431322726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s="8" t="s">
        <v>8309</v>
      </c>
      <c r="R139" s="8" t="s">
        <v>8326</v>
      </c>
      <c r="S139" s="12">
        <f t="shared" si="10"/>
        <v>42194.985254629632</v>
      </c>
      <c r="T139" s="12">
        <f t="shared" si="11"/>
        <v>42134.985254629632</v>
      </c>
    </row>
    <row r="140" spans="1:20" ht="45" x14ac:dyDescent="0.25">
      <c r="A140">
        <v>225</v>
      </c>
      <c r="B140" s="3" t="s">
        <v>227</v>
      </c>
      <c r="C140" s="3" t="s">
        <v>4335</v>
      </c>
      <c r="D140">
        <v>200</v>
      </c>
      <c r="E140">
        <v>0</v>
      </c>
      <c r="F140" t="s">
        <v>8220</v>
      </c>
      <c r="G140" t="s">
        <v>8223</v>
      </c>
      <c r="H140" t="s">
        <v>8245</v>
      </c>
      <c r="I140">
        <v>1460153054</v>
      </c>
      <c r="J140">
        <v>1457564654</v>
      </c>
      <c r="K140" t="b">
        <v>0</v>
      </c>
      <c r="L140">
        <v>0</v>
      </c>
      <c r="M140" t="b">
        <v>0</v>
      </c>
      <c r="N140" t="s">
        <v>8267</v>
      </c>
      <c r="O140" s="5">
        <f t="shared" si="8"/>
        <v>0</v>
      </c>
      <c r="P140" t="e">
        <f t="shared" si="9"/>
        <v>#DIV/0!</v>
      </c>
      <c r="Q140" s="8" t="s">
        <v>8309</v>
      </c>
      <c r="R140" s="8" t="s">
        <v>8326</v>
      </c>
      <c r="S140" s="12">
        <f t="shared" si="10"/>
        <v>42468.669606481482</v>
      </c>
      <c r="T140" s="12">
        <f t="shared" si="11"/>
        <v>42438.711273148147</v>
      </c>
    </row>
    <row r="141" spans="1:20" ht="45" x14ac:dyDescent="0.25">
      <c r="A141">
        <v>227</v>
      </c>
      <c r="B141" s="3" t="s">
        <v>229</v>
      </c>
      <c r="C141" s="3" t="s">
        <v>4337</v>
      </c>
      <c r="D141">
        <v>28000</v>
      </c>
      <c r="E141">
        <v>0</v>
      </c>
      <c r="F141" t="s">
        <v>8220</v>
      </c>
      <c r="G141" t="s">
        <v>8223</v>
      </c>
      <c r="H141" t="s">
        <v>8245</v>
      </c>
      <c r="I141">
        <v>1436477241</v>
      </c>
      <c r="J141">
        <v>1433885241</v>
      </c>
      <c r="K141" t="b">
        <v>0</v>
      </c>
      <c r="L141">
        <v>0</v>
      </c>
      <c r="M141" t="b">
        <v>0</v>
      </c>
      <c r="N141" t="s">
        <v>8267</v>
      </c>
      <c r="O141" s="5">
        <f t="shared" si="8"/>
        <v>0</v>
      </c>
      <c r="P141" t="e">
        <f t="shared" si="9"/>
        <v>#DIV/0!</v>
      </c>
      <c r="Q141" s="8" t="s">
        <v>8309</v>
      </c>
      <c r="R141" s="8" t="s">
        <v>8326</v>
      </c>
      <c r="S141" s="12">
        <f t="shared" si="10"/>
        <v>42194.643993055557</v>
      </c>
      <c r="T141" s="12">
        <f t="shared" si="11"/>
        <v>42164.643993055557</v>
      </c>
    </row>
    <row r="142" spans="1:20" ht="30" x14ac:dyDescent="0.25">
      <c r="A142">
        <v>228</v>
      </c>
      <c r="B142" s="3" t="s">
        <v>230</v>
      </c>
      <c r="C142" s="3" t="s">
        <v>4338</v>
      </c>
      <c r="D142">
        <v>8000</v>
      </c>
      <c r="E142">
        <v>0</v>
      </c>
      <c r="F142" t="s">
        <v>8220</v>
      </c>
      <c r="G142" t="s">
        <v>8224</v>
      </c>
      <c r="H142" t="s">
        <v>8246</v>
      </c>
      <c r="I142">
        <v>1433176105</v>
      </c>
      <c r="J142">
        <v>1427992105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s="8" t="s">
        <v>8309</v>
      </c>
      <c r="R142" s="8" t="s">
        <v>8326</v>
      </c>
      <c r="S142" s="12">
        <f t="shared" si="10"/>
        <v>42156.436400462961</v>
      </c>
      <c r="T142" s="12">
        <f t="shared" si="11"/>
        <v>42096.436400462961</v>
      </c>
    </row>
    <row r="143" spans="1:20" ht="60" x14ac:dyDescent="0.25">
      <c r="A143">
        <v>229</v>
      </c>
      <c r="B143" s="3" t="s">
        <v>231</v>
      </c>
      <c r="C143" s="3" t="s">
        <v>4339</v>
      </c>
      <c r="D143">
        <v>3000</v>
      </c>
      <c r="E143">
        <v>0</v>
      </c>
      <c r="F143" t="s">
        <v>8220</v>
      </c>
      <c r="G143" t="s">
        <v>8235</v>
      </c>
      <c r="H143" t="s">
        <v>8248</v>
      </c>
      <c r="I143">
        <v>1455402297</v>
      </c>
      <c r="J143">
        <v>1452810297</v>
      </c>
      <c r="K143" t="b">
        <v>0</v>
      </c>
      <c r="L143">
        <v>0</v>
      </c>
      <c r="M143" t="b">
        <v>0</v>
      </c>
      <c r="N143" t="s">
        <v>8267</v>
      </c>
      <c r="O143" s="5">
        <f t="shared" si="8"/>
        <v>0</v>
      </c>
      <c r="P143" t="e">
        <f t="shared" si="9"/>
        <v>#DIV/0!</v>
      </c>
      <c r="Q143" s="8" t="s">
        <v>8309</v>
      </c>
      <c r="R143" s="8" t="s">
        <v>8326</v>
      </c>
      <c r="S143" s="12">
        <f t="shared" si="10"/>
        <v>42413.683993055558</v>
      </c>
      <c r="T143" s="12">
        <f t="shared" si="11"/>
        <v>42383.683993055558</v>
      </c>
    </row>
    <row r="144" spans="1:20" ht="60" x14ac:dyDescent="0.25">
      <c r="A144">
        <v>231</v>
      </c>
      <c r="B144" s="3" t="s">
        <v>233</v>
      </c>
      <c r="C144" s="3" t="s">
        <v>4341</v>
      </c>
      <c r="D144">
        <v>1500000</v>
      </c>
      <c r="E144">
        <v>0</v>
      </c>
      <c r="F144" t="s">
        <v>8220</v>
      </c>
      <c r="G144" t="s">
        <v>8223</v>
      </c>
      <c r="H144" t="s">
        <v>8245</v>
      </c>
      <c r="I144">
        <v>1451775651</v>
      </c>
      <c r="J144">
        <v>1449183651</v>
      </c>
      <c r="K144" t="b">
        <v>0</v>
      </c>
      <c r="L144">
        <v>0</v>
      </c>
      <c r="M144" t="b">
        <v>0</v>
      </c>
      <c r="N144" t="s">
        <v>8267</v>
      </c>
      <c r="O144" s="5">
        <f t="shared" si="8"/>
        <v>0</v>
      </c>
      <c r="P144" t="e">
        <f t="shared" si="9"/>
        <v>#DIV/0!</v>
      </c>
      <c r="Q144" s="8" t="s">
        <v>8309</v>
      </c>
      <c r="R144" s="8" t="s">
        <v>8326</v>
      </c>
      <c r="S144" s="12">
        <f t="shared" si="10"/>
        <v>42371.708923611106</v>
      </c>
      <c r="T144" s="12">
        <f t="shared" si="11"/>
        <v>42341.708923611106</v>
      </c>
    </row>
    <row r="145" spans="1:20" ht="45" x14ac:dyDescent="0.25">
      <c r="A145">
        <v>233</v>
      </c>
      <c r="B145" s="3" t="s">
        <v>235</v>
      </c>
      <c r="C145" s="3" t="s">
        <v>4343</v>
      </c>
      <c r="D145">
        <v>350000</v>
      </c>
      <c r="E145">
        <v>0</v>
      </c>
      <c r="F145" t="s">
        <v>8220</v>
      </c>
      <c r="G145" t="s">
        <v>8223</v>
      </c>
      <c r="H145" t="s">
        <v>8245</v>
      </c>
      <c r="I145">
        <v>1475185972</v>
      </c>
      <c r="J145">
        <v>1472593972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s="8" t="s">
        <v>8309</v>
      </c>
      <c r="R145" s="8" t="s">
        <v>8326</v>
      </c>
      <c r="S145" s="12">
        <f t="shared" si="10"/>
        <v>42642.661712962959</v>
      </c>
      <c r="T145" s="12">
        <f t="shared" si="11"/>
        <v>42612.661712962959</v>
      </c>
    </row>
    <row r="146" spans="1:20" ht="45" x14ac:dyDescent="0.25">
      <c r="A146">
        <v>235</v>
      </c>
      <c r="B146" s="3" t="s">
        <v>237</v>
      </c>
      <c r="C146" s="3" t="s">
        <v>4345</v>
      </c>
      <c r="D146">
        <v>10000</v>
      </c>
      <c r="E146">
        <v>0</v>
      </c>
      <c r="F146" t="s">
        <v>8220</v>
      </c>
      <c r="G146" t="s">
        <v>8223</v>
      </c>
      <c r="H146" t="s">
        <v>8245</v>
      </c>
      <c r="I146">
        <v>1436478497</v>
      </c>
      <c r="J146">
        <v>1433886497</v>
      </c>
      <c r="K146" t="b">
        <v>0</v>
      </c>
      <c r="L146">
        <v>0</v>
      </c>
      <c r="M146" t="b">
        <v>0</v>
      </c>
      <c r="N146" t="s">
        <v>8267</v>
      </c>
      <c r="O146" s="5">
        <f t="shared" si="8"/>
        <v>0</v>
      </c>
      <c r="P146" t="e">
        <f t="shared" si="9"/>
        <v>#DIV/0!</v>
      </c>
      <c r="Q146" s="8" t="s">
        <v>8309</v>
      </c>
      <c r="R146" s="8" t="s">
        <v>8326</v>
      </c>
      <c r="S146" s="12">
        <f t="shared" si="10"/>
        <v>42194.658530092594</v>
      </c>
      <c r="T146" s="12">
        <f t="shared" si="11"/>
        <v>42164.658530092594</v>
      </c>
    </row>
    <row r="147" spans="1:20" ht="60" x14ac:dyDescent="0.25">
      <c r="A147">
        <v>236</v>
      </c>
      <c r="B147" s="3" t="s">
        <v>238</v>
      </c>
      <c r="C147" s="3" t="s">
        <v>4346</v>
      </c>
      <c r="D147">
        <v>150000</v>
      </c>
      <c r="E147">
        <v>0</v>
      </c>
      <c r="F147" t="s">
        <v>8220</v>
      </c>
      <c r="G147" t="s">
        <v>8223</v>
      </c>
      <c r="H147" t="s">
        <v>8245</v>
      </c>
      <c r="I147">
        <v>1451952000</v>
      </c>
      <c r="J147">
        <v>1447380099</v>
      </c>
      <c r="K147" t="b">
        <v>0</v>
      </c>
      <c r="L147">
        <v>0</v>
      </c>
      <c r="M147" t="b">
        <v>0</v>
      </c>
      <c r="N147" t="s">
        <v>8267</v>
      </c>
      <c r="O147" s="5">
        <f t="shared" si="8"/>
        <v>0</v>
      </c>
      <c r="P147" t="e">
        <f t="shared" si="9"/>
        <v>#DIV/0!</v>
      </c>
      <c r="Q147" s="8" t="s">
        <v>8309</v>
      </c>
      <c r="R147" s="8" t="s">
        <v>8326</v>
      </c>
      <c r="S147" s="12">
        <f t="shared" si="10"/>
        <v>42373.75</v>
      </c>
      <c r="T147" s="12">
        <f t="shared" si="11"/>
        <v>42320.834479166668</v>
      </c>
    </row>
    <row r="148" spans="1:20" ht="60" x14ac:dyDescent="0.25">
      <c r="A148">
        <v>238</v>
      </c>
      <c r="B148" s="3" t="s">
        <v>240</v>
      </c>
      <c r="C148" s="3" t="s">
        <v>4348</v>
      </c>
      <c r="D148">
        <v>26000</v>
      </c>
      <c r="E148">
        <v>0</v>
      </c>
      <c r="F148" t="s">
        <v>8220</v>
      </c>
      <c r="G148" t="s">
        <v>8223</v>
      </c>
      <c r="H148" t="s">
        <v>8245</v>
      </c>
      <c r="I148">
        <v>1483088400</v>
      </c>
      <c r="J148">
        <v>1481324760</v>
      </c>
      <c r="K148" t="b">
        <v>0</v>
      </c>
      <c r="L148">
        <v>0</v>
      </c>
      <c r="M148" t="b">
        <v>0</v>
      </c>
      <c r="N148" t="s">
        <v>8267</v>
      </c>
      <c r="O148" s="5">
        <f t="shared" si="8"/>
        <v>0</v>
      </c>
      <c r="P148" t="e">
        <f t="shared" si="9"/>
        <v>#DIV/0!</v>
      </c>
      <c r="Q148" s="8" t="s">
        <v>8309</v>
      </c>
      <c r="R148" s="8" t="s">
        <v>8326</v>
      </c>
      <c r="S148" s="12">
        <f t="shared" si="10"/>
        <v>42734.125</v>
      </c>
      <c r="T148" s="12">
        <f t="shared" si="11"/>
        <v>42713.712500000001</v>
      </c>
    </row>
    <row r="149" spans="1:20" ht="60" x14ac:dyDescent="0.25">
      <c r="A149">
        <v>427</v>
      </c>
      <c r="B149" s="3" t="s">
        <v>428</v>
      </c>
      <c r="C149" s="3" t="s">
        <v>4537</v>
      </c>
      <c r="D149">
        <v>6500</v>
      </c>
      <c r="E149">
        <v>0</v>
      </c>
      <c r="F149" t="s">
        <v>8220</v>
      </c>
      <c r="G149" t="s">
        <v>8223</v>
      </c>
      <c r="H149" t="s">
        <v>8245</v>
      </c>
      <c r="I149">
        <v>1445540340</v>
      </c>
      <c r="J149">
        <v>1444340940</v>
      </c>
      <c r="K149" t="b">
        <v>0</v>
      </c>
      <c r="L149">
        <v>0</v>
      </c>
      <c r="M149" t="b">
        <v>0</v>
      </c>
      <c r="N149" t="s">
        <v>8269</v>
      </c>
      <c r="O149" s="5">
        <f t="shared" si="8"/>
        <v>0</v>
      </c>
      <c r="P149" t="e">
        <f t="shared" si="9"/>
        <v>#DIV/0!</v>
      </c>
      <c r="Q149" s="8" t="s">
        <v>8309</v>
      </c>
      <c r="R149" s="8" t="s">
        <v>8327</v>
      </c>
      <c r="S149" s="12">
        <f t="shared" si="10"/>
        <v>42299.540972222225</v>
      </c>
      <c r="T149" s="12">
        <f t="shared" si="11"/>
        <v>42285.65902777778</v>
      </c>
    </row>
    <row r="150" spans="1:20" ht="60" x14ac:dyDescent="0.25">
      <c r="A150">
        <v>429</v>
      </c>
      <c r="B150" s="3" t="s">
        <v>430</v>
      </c>
      <c r="C150" s="3" t="s">
        <v>4539</v>
      </c>
      <c r="D150">
        <v>5000</v>
      </c>
      <c r="E150">
        <v>0</v>
      </c>
      <c r="F150" t="s">
        <v>8220</v>
      </c>
      <c r="G150" t="s">
        <v>8223</v>
      </c>
      <c r="H150" t="s">
        <v>8245</v>
      </c>
      <c r="I150">
        <v>1259297940</v>
      </c>
      <c r="J150">
        <v>1252964282</v>
      </c>
      <c r="K150" t="b">
        <v>0</v>
      </c>
      <c r="L150">
        <v>0</v>
      </c>
      <c r="M150" t="b">
        <v>0</v>
      </c>
      <c r="N150" t="s">
        <v>8269</v>
      </c>
      <c r="O150" s="5">
        <f t="shared" si="8"/>
        <v>0</v>
      </c>
      <c r="P150" t="e">
        <f t="shared" si="9"/>
        <v>#DIV/0!</v>
      </c>
      <c r="Q150" s="8" t="s">
        <v>8309</v>
      </c>
      <c r="R150" s="8" t="s">
        <v>8327</v>
      </c>
      <c r="S150" s="12">
        <f t="shared" si="10"/>
        <v>40143.957638888889</v>
      </c>
      <c r="T150" s="12">
        <f t="shared" si="11"/>
        <v>40070.651412037041</v>
      </c>
    </row>
    <row r="151" spans="1:20" ht="60" x14ac:dyDescent="0.25">
      <c r="A151">
        <v>433</v>
      </c>
      <c r="B151" s="3" t="s">
        <v>434</v>
      </c>
      <c r="C151" s="3" t="s">
        <v>4543</v>
      </c>
      <c r="D151">
        <v>3000</v>
      </c>
      <c r="E151">
        <v>0</v>
      </c>
      <c r="F151" t="s">
        <v>8220</v>
      </c>
      <c r="G151" t="s">
        <v>8223</v>
      </c>
      <c r="H151" t="s">
        <v>8245</v>
      </c>
      <c r="I151">
        <v>1444576022</v>
      </c>
      <c r="J151">
        <v>1439392022</v>
      </c>
      <c r="K151" t="b">
        <v>0</v>
      </c>
      <c r="L151">
        <v>0</v>
      </c>
      <c r="M151" t="b">
        <v>0</v>
      </c>
      <c r="N151" t="s">
        <v>8269</v>
      </c>
      <c r="O151" s="5">
        <f t="shared" si="8"/>
        <v>0</v>
      </c>
      <c r="P151" t="e">
        <f t="shared" si="9"/>
        <v>#DIV/0!</v>
      </c>
      <c r="Q151" s="8" t="s">
        <v>8309</v>
      </c>
      <c r="R151" s="8" t="s">
        <v>8327</v>
      </c>
      <c r="S151" s="12">
        <f t="shared" si="10"/>
        <v>42288.379884259259</v>
      </c>
      <c r="T151" s="12">
        <f t="shared" si="11"/>
        <v>42228.379884259259</v>
      </c>
    </row>
    <row r="152" spans="1:20" ht="45" x14ac:dyDescent="0.25">
      <c r="A152">
        <v>436</v>
      </c>
      <c r="B152" s="3" t="s">
        <v>437</v>
      </c>
      <c r="C152" s="3" t="s">
        <v>4546</v>
      </c>
      <c r="D152">
        <v>1000</v>
      </c>
      <c r="E152">
        <v>0</v>
      </c>
      <c r="F152" t="s">
        <v>8220</v>
      </c>
      <c r="G152" t="s">
        <v>8223</v>
      </c>
      <c r="H152" t="s">
        <v>8245</v>
      </c>
      <c r="I152">
        <v>1375260113</v>
      </c>
      <c r="J152">
        <v>1372668113</v>
      </c>
      <c r="K152" t="b">
        <v>0</v>
      </c>
      <c r="L152">
        <v>0</v>
      </c>
      <c r="M152" t="b">
        <v>0</v>
      </c>
      <c r="N152" t="s">
        <v>8269</v>
      </c>
      <c r="O152" s="5">
        <f t="shared" si="8"/>
        <v>0</v>
      </c>
      <c r="P152" t="e">
        <f t="shared" si="9"/>
        <v>#DIV/0!</v>
      </c>
      <c r="Q152" s="8" t="s">
        <v>8309</v>
      </c>
      <c r="R152" s="8" t="s">
        <v>8327</v>
      </c>
      <c r="S152" s="12">
        <f t="shared" si="10"/>
        <v>41486.11241898148</v>
      </c>
      <c r="T152" s="12">
        <f t="shared" si="11"/>
        <v>41456.11241898148</v>
      </c>
    </row>
    <row r="153" spans="1:20" ht="45" x14ac:dyDescent="0.25">
      <c r="A153">
        <v>437</v>
      </c>
      <c r="B153" s="3" t="s">
        <v>438</v>
      </c>
      <c r="C153" s="3" t="s">
        <v>4547</v>
      </c>
      <c r="D153">
        <v>7000</v>
      </c>
      <c r="E153">
        <v>0</v>
      </c>
      <c r="F153" t="s">
        <v>8220</v>
      </c>
      <c r="G153" t="s">
        <v>8228</v>
      </c>
      <c r="H153" t="s">
        <v>8250</v>
      </c>
      <c r="I153">
        <v>1475912326</v>
      </c>
      <c r="J153">
        <v>1470728326</v>
      </c>
      <c r="K153" t="b">
        <v>0</v>
      </c>
      <c r="L153">
        <v>0</v>
      </c>
      <c r="M153" t="b">
        <v>0</v>
      </c>
      <c r="N153" t="s">
        <v>8269</v>
      </c>
      <c r="O153" s="5">
        <f t="shared" si="8"/>
        <v>0</v>
      </c>
      <c r="P153" t="e">
        <f t="shared" si="9"/>
        <v>#DIV/0!</v>
      </c>
      <c r="Q153" s="8" t="s">
        <v>8309</v>
      </c>
      <c r="R153" s="8" t="s">
        <v>8327</v>
      </c>
      <c r="S153" s="12">
        <f t="shared" si="10"/>
        <v>42651.06858796296</v>
      </c>
      <c r="T153" s="12">
        <f t="shared" si="11"/>
        <v>42591.06858796296</v>
      </c>
    </row>
    <row r="154" spans="1:20" ht="60" x14ac:dyDescent="0.25">
      <c r="A154">
        <v>439</v>
      </c>
      <c r="B154" s="3" t="s">
        <v>440</v>
      </c>
      <c r="C154" s="3" t="s">
        <v>4549</v>
      </c>
      <c r="D154">
        <v>450</v>
      </c>
      <c r="E154">
        <v>0</v>
      </c>
      <c r="F154" t="s">
        <v>8220</v>
      </c>
      <c r="G154" t="s">
        <v>8223</v>
      </c>
      <c r="H154" t="s">
        <v>8245</v>
      </c>
      <c r="I154">
        <v>1413569818</v>
      </c>
      <c r="J154">
        <v>1412705818</v>
      </c>
      <c r="K154" t="b">
        <v>0</v>
      </c>
      <c r="L154">
        <v>0</v>
      </c>
      <c r="M154" t="b">
        <v>0</v>
      </c>
      <c r="N154" t="s">
        <v>8269</v>
      </c>
      <c r="O154" s="5">
        <f t="shared" si="8"/>
        <v>0</v>
      </c>
      <c r="P154" t="e">
        <f t="shared" si="9"/>
        <v>#DIV/0!</v>
      </c>
      <c r="Q154" s="8" t="s">
        <v>8309</v>
      </c>
      <c r="R154" s="8" t="s">
        <v>8327</v>
      </c>
      <c r="S154" s="12">
        <f t="shared" si="10"/>
        <v>41929.511782407411</v>
      </c>
      <c r="T154" s="12">
        <f t="shared" si="11"/>
        <v>41919.511782407411</v>
      </c>
    </row>
    <row r="155" spans="1:20" ht="60" x14ac:dyDescent="0.25">
      <c r="A155">
        <v>441</v>
      </c>
      <c r="B155" s="3" t="s">
        <v>442</v>
      </c>
      <c r="C155" s="3" t="s">
        <v>4551</v>
      </c>
      <c r="D155">
        <v>400</v>
      </c>
      <c r="E155">
        <v>0</v>
      </c>
      <c r="F155" t="s">
        <v>8220</v>
      </c>
      <c r="G155" t="s">
        <v>8224</v>
      </c>
      <c r="H155" t="s">
        <v>8246</v>
      </c>
      <c r="I155">
        <v>1383418996</v>
      </c>
      <c r="J155">
        <v>1380826996</v>
      </c>
      <c r="K155" t="b">
        <v>0</v>
      </c>
      <c r="L155">
        <v>0</v>
      </c>
      <c r="M155" t="b">
        <v>0</v>
      </c>
      <c r="N155" t="s">
        <v>8269</v>
      </c>
      <c r="O155" s="5">
        <f t="shared" si="8"/>
        <v>0</v>
      </c>
      <c r="P155" t="e">
        <f t="shared" si="9"/>
        <v>#DIV/0!</v>
      </c>
      <c r="Q155" s="8" t="s">
        <v>8309</v>
      </c>
      <c r="R155" s="8" t="s">
        <v>8327</v>
      </c>
      <c r="S155" s="12">
        <f t="shared" si="10"/>
        <v>41580.543935185182</v>
      </c>
      <c r="T155" s="12">
        <f t="shared" si="11"/>
        <v>41550.543935185182</v>
      </c>
    </row>
    <row r="156" spans="1:20" ht="60" x14ac:dyDescent="0.25">
      <c r="A156">
        <v>451</v>
      </c>
      <c r="B156" s="3" t="s">
        <v>452</v>
      </c>
      <c r="C156" s="3" t="s">
        <v>4561</v>
      </c>
      <c r="D156">
        <v>20000</v>
      </c>
      <c r="E156">
        <v>0</v>
      </c>
      <c r="F156" t="s">
        <v>8220</v>
      </c>
      <c r="G156" t="s">
        <v>8223</v>
      </c>
      <c r="H156" t="s">
        <v>8245</v>
      </c>
      <c r="I156">
        <v>1390669791</v>
      </c>
      <c r="J156">
        <v>1388077791</v>
      </c>
      <c r="K156" t="b">
        <v>0</v>
      </c>
      <c r="L156">
        <v>0</v>
      </c>
      <c r="M156" t="b">
        <v>0</v>
      </c>
      <c r="N156" t="s">
        <v>8269</v>
      </c>
      <c r="O156" s="5">
        <f t="shared" si="8"/>
        <v>0</v>
      </c>
      <c r="P156" t="e">
        <f t="shared" si="9"/>
        <v>#DIV/0!</v>
      </c>
      <c r="Q156" s="8" t="s">
        <v>8309</v>
      </c>
      <c r="R156" s="8" t="s">
        <v>8327</v>
      </c>
      <c r="S156" s="12">
        <f t="shared" si="10"/>
        <v>41664.465173611112</v>
      </c>
      <c r="T156" s="12">
        <f t="shared" si="11"/>
        <v>41634.465173611112</v>
      </c>
    </row>
    <row r="157" spans="1:20" ht="60" x14ac:dyDescent="0.25">
      <c r="A157">
        <v>457</v>
      </c>
      <c r="B157" s="3" t="s">
        <v>458</v>
      </c>
      <c r="C157" s="3" t="s">
        <v>4567</v>
      </c>
      <c r="D157">
        <v>20000</v>
      </c>
      <c r="E157">
        <v>0</v>
      </c>
      <c r="F157" t="s">
        <v>8220</v>
      </c>
      <c r="G157" t="s">
        <v>8228</v>
      </c>
      <c r="H157" t="s">
        <v>8250</v>
      </c>
      <c r="I157">
        <v>1408213512</v>
      </c>
      <c r="J157">
        <v>1405621512</v>
      </c>
      <c r="K157" t="b">
        <v>0</v>
      </c>
      <c r="L157">
        <v>0</v>
      </c>
      <c r="M157" t="b">
        <v>0</v>
      </c>
      <c r="N157" t="s">
        <v>8269</v>
      </c>
      <c r="O157" s="5">
        <f t="shared" si="8"/>
        <v>0</v>
      </c>
      <c r="P157" t="e">
        <f t="shared" si="9"/>
        <v>#DIV/0!</v>
      </c>
      <c r="Q157" s="8" t="s">
        <v>8309</v>
      </c>
      <c r="R157" s="8" t="s">
        <v>8327</v>
      </c>
      <c r="S157" s="12">
        <f t="shared" si="10"/>
        <v>41867.517500000002</v>
      </c>
      <c r="T157" s="12">
        <f t="shared" si="11"/>
        <v>41837.517500000002</v>
      </c>
    </row>
    <row r="158" spans="1:20" ht="60" x14ac:dyDescent="0.25">
      <c r="A158">
        <v>461</v>
      </c>
      <c r="B158" s="3" t="s">
        <v>462</v>
      </c>
      <c r="C158" s="3" t="s">
        <v>4571</v>
      </c>
      <c r="D158">
        <v>550</v>
      </c>
      <c r="E158">
        <v>0</v>
      </c>
      <c r="F158" t="s">
        <v>8220</v>
      </c>
      <c r="G158" t="s">
        <v>8224</v>
      </c>
      <c r="H158" t="s">
        <v>8246</v>
      </c>
      <c r="I158">
        <v>1370204367</v>
      </c>
      <c r="J158">
        <v>1368476367</v>
      </c>
      <c r="K158" t="b">
        <v>0</v>
      </c>
      <c r="L158">
        <v>0</v>
      </c>
      <c r="M158" t="b">
        <v>0</v>
      </c>
      <c r="N158" t="s">
        <v>8269</v>
      </c>
      <c r="O158" s="5">
        <f t="shared" si="8"/>
        <v>0</v>
      </c>
      <c r="P158" t="e">
        <f t="shared" si="9"/>
        <v>#DIV/0!</v>
      </c>
      <c r="Q158" s="8" t="s">
        <v>8309</v>
      </c>
      <c r="R158" s="8" t="s">
        <v>8327</v>
      </c>
      <c r="S158" s="12">
        <f t="shared" si="10"/>
        <v>41427.59684027778</v>
      </c>
      <c r="T158" s="12">
        <f t="shared" si="11"/>
        <v>41407.59684027778</v>
      </c>
    </row>
    <row r="159" spans="1:20" ht="60" x14ac:dyDescent="0.25">
      <c r="A159">
        <v>462</v>
      </c>
      <c r="B159" s="3" t="s">
        <v>463</v>
      </c>
      <c r="C159" s="3" t="s">
        <v>4572</v>
      </c>
      <c r="D159">
        <v>100000</v>
      </c>
      <c r="E159">
        <v>0</v>
      </c>
      <c r="F159" t="s">
        <v>8220</v>
      </c>
      <c r="G159" t="s">
        <v>8223</v>
      </c>
      <c r="H159" t="s">
        <v>8245</v>
      </c>
      <c r="I159">
        <v>1312945341</v>
      </c>
      <c r="J159">
        <v>1307761341</v>
      </c>
      <c r="K159" t="b">
        <v>0</v>
      </c>
      <c r="L159">
        <v>0</v>
      </c>
      <c r="M159" t="b">
        <v>0</v>
      </c>
      <c r="N159" t="s">
        <v>8269</v>
      </c>
      <c r="O159" s="5">
        <f t="shared" si="8"/>
        <v>0</v>
      </c>
      <c r="P159" t="e">
        <f t="shared" si="9"/>
        <v>#DIV/0!</v>
      </c>
      <c r="Q159" s="8" t="s">
        <v>8309</v>
      </c>
      <c r="R159" s="8" t="s">
        <v>8327</v>
      </c>
      <c r="S159" s="12">
        <f t="shared" si="10"/>
        <v>40764.87663194444</v>
      </c>
      <c r="T159" s="12">
        <f t="shared" si="11"/>
        <v>40704.87663194444</v>
      </c>
    </row>
    <row r="160" spans="1:20" ht="60" x14ac:dyDescent="0.25">
      <c r="A160">
        <v>468</v>
      </c>
      <c r="B160" s="3" t="s">
        <v>469</v>
      </c>
      <c r="C160" s="3" t="s">
        <v>4578</v>
      </c>
      <c r="D160">
        <v>7500</v>
      </c>
      <c r="E160">
        <v>0</v>
      </c>
      <c r="F160" t="s">
        <v>8220</v>
      </c>
      <c r="G160" t="s">
        <v>8223</v>
      </c>
      <c r="H160" t="s">
        <v>8245</v>
      </c>
      <c r="I160">
        <v>1341978665</v>
      </c>
      <c r="J160">
        <v>1336795283</v>
      </c>
      <c r="K160" t="b">
        <v>0</v>
      </c>
      <c r="L160">
        <v>0</v>
      </c>
      <c r="M160" t="b">
        <v>0</v>
      </c>
      <c r="N160" t="s">
        <v>8269</v>
      </c>
      <c r="O160" s="5">
        <f t="shared" si="8"/>
        <v>0</v>
      </c>
      <c r="P160" t="e">
        <f t="shared" si="9"/>
        <v>#DIV/0!</v>
      </c>
      <c r="Q160" s="8" t="s">
        <v>8309</v>
      </c>
      <c r="R160" s="8" t="s">
        <v>8327</v>
      </c>
      <c r="S160" s="12">
        <f t="shared" si="10"/>
        <v>41100.910474537035</v>
      </c>
      <c r="T160" s="12">
        <f t="shared" si="11"/>
        <v>41040.917627314819</v>
      </c>
    </row>
    <row r="161" spans="1:20" ht="30" x14ac:dyDescent="0.25">
      <c r="A161">
        <v>469</v>
      </c>
      <c r="B161" s="3" t="s">
        <v>470</v>
      </c>
      <c r="C161" s="3" t="s">
        <v>4579</v>
      </c>
      <c r="D161">
        <v>6000</v>
      </c>
      <c r="E161">
        <v>0</v>
      </c>
      <c r="F161" t="s">
        <v>8220</v>
      </c>
      <c r="G161" t="s">
        <v>8224</v>
      </c>
      <c r="H161" t="s">
        <v>8246</v>
      </c>
      <c r="I161">
        <v>1409960724</v>
      </c>
      <c r="J161">
        <v>1404776724</v>
      </c>
      <c r="K161" t="b">
        <v>0</v>
      </c>
      <c r="L161">
        <v>0</v>
      </c>
      <c r="M161" t="b">
        <v>0</v>
      </c>
      <c r="N161" t="s">
        <v>8269</v>
      </c>
      <c r="O161" s="5">
        <f t="shared" si="8"/>
        <v>0</v>
      </c>
      <c r="P161" t="e">
        <f t="shared" si="9"/>
        <v>#DIV/0!</v>
      </c>
      <c r="Q161" s="8" t="s">
        <v>8309</v>
      </c>
      <c r="R161" s="8" t="s">
        <v>8327</v>
      </c>
      <c r="S161" s="12">
        <f t="shared" si="10"/>
        <v>41887.739861111113</v>
      </c>
      <c r="T161" s="12">
        <f t="shared" si="11"/>
        <v>41827.739861111113</v>
      </c>
    </row>
    <row r="162" spans="1:20" ht="60" x14ac:dyDescent="0.25">
      <c r="A162">
        <v>475</v>
      </c>
      <c r="B162" s="3" t="s">
        <v>476</v>
      </c>
      <c r="C162" s="3" t="s">
        <v>4585</v>
      </c>
      <c r="D162">
        <v>2000</v>
      </c>
      <c r="E162">
        <v>0</v>
      </c>
      <c r="F162" t="s">
        <v>8220</v>
      </c>
      <c r="G162" t="s">
        <v>8223</v>
      </c>
      <c r="H162" t="s">
        <v>8245</v>
      </c>
      <c r="I162">
        <v>1430877843</v>
      </c>
      <c r="J162">
        <v>1428285843</v>
      </c>
      <c r="K162" t="b">
        <v>0</v>
      </c>
      <c r="L162">
        <v>0</v>
      </c>
      <c r="M162" t="b">
        <v>0</v>
      </c>
      <c r="N162" t="s">
        <v>8269</v>
      </c>
      <c r="O162" s="5">
        <f t="shared" si="8"/>
        <v>0</v>
      </c>
      <c r="P162" t="e">
        <f t="shared" si="9"/>
        <v>#DIV/0!</v>
      </c>
      <c r="Q162" s="8" t="s">
        <v>8309</v>
      </c>
      <c r="R162" s="8" t="s">
        <v>8327</v>
      </c>
      <c r="S162" s="12">
        <f t="shared" si="10"/>
        <v>42129.836145833338</v>
      </c>
      <c r="T162" s="12">
        <f t="shared" si="11"/>
        <v>42099.836145833338</v>
      </c>
    </row>
    <row r="163" spans="1:20" ht="60" x14ac:dyDescent="0.25">
      <c r="A163">
        <v>477</v>
      </c>
      <c r="B163" s="3" t="s">
        <v>478</v>
      </c>
      <c r="C163" s="3" t="s">
        <v>4587</v>
      </c>
      <c r="D163">
        <v>1500</v>
      </c>
      <c r="E163">
        <v>0</v>
      </c>
      <c r="F163" t="s">
        <v>8220</v>
      </c>
      <c r="G163" t="s">
        <v>8223</v>
      </c>
      <c r="H163" t="s">
        <v>8245</v>
      </c>
      <c r="I163">
        <v>1337371334</v>
      </c>
      <c r="J163">
        <v>1332187334</v>
      </c>
      <c r="K163" t="b">
        <v>0</v>
      </c>
      <c r="L163">
        <v>0</v>
      </c>
      <c r="M163" t="b">
        <v>0</v>
      </c>
      <c r="N163" t="s">
        <v>8269</v>
      </c>
      <c r="O163" s="5">
        <f t="shared" si="8"/>
        <v>0</v>
      </c>
      <c r="P163" t="e">
        <f t="shared" si="9"/>
        <v>#DIV/0!</v>
      </c>
      <c r="Q163" s="8" t="s">
        <v>8309</v>
      </c>
      <c r="R163" s="8" t="s">
        <v>8327</v>
      </c>
      <c r="S163" s="12">
        <f t="shared" si="10"/>
        <v>41047.58488425926</v>
      </c>
      <c r="T163" s="12">
        <f t="shared" si="11"/>
        <v>40987.58488425926</v>
      </c>
    </row>
    <row r="164" spans="1:20" ht="45" x14ac:dyDescent="0.25">
      <c r="A164">
        <v>478</v>
      </c>
      <c r="B164" s="3" t="s">
        <v>479</v>
      </c>
      <c r="C164" s="3" t="s">
        <v>4588</v>
      </c>
      <c r="D164">
        <v>10000</v>
      </c>
      <c r="E164">
        <v>0</v>
      </c>
      <c r="F164" t="s">
        <v>8220</v>
      </c>
      <c r="G164" t="s">
        <v>8223</v>
      </c>
      <c r="H164" t="s">
        <v>8245</v>
      </c>
      <c r="I164">
        <v>1427921509</v>
      </c>
      <c r="J164">
        <v>1425333109</v>
      </c>
      <c r="K164" t="b">
        <v>0</v>
      </c>
      <c r="L164">
        <v>0</v>
      </c>
      <c r="M164" t="b">
        <v>0</v>
      </c>
      <c r="N164" t="s">
        <v>8269</v>
      </c>
      <c r="O164" s="5">
        <f t="shared" si="8"/>
        <v>0</v>
      </c>
      <c r="P164" t="e">
        <f t="shared" si="9"/>
        <v>#DIV/0!</v>
      </c>
      <c r="Q164" s="8" t="s">
        <v>8309</v>
      </c>
      <c r="R164" s="8" t="s">
        <v>8327</v>
      </c>
      <c r="S164" s="12">
        <f t="shared" si="10"/>
        <v>42095.619317129633</v>
      </c>
      <c r="T164" s="12">
        <f t="shared" si="11"/>
        <v>42065.660983796297</v>
      </c>
    </row>
    <row r="165" spans="1:20" ht="60" x14ac:dyDescent="0.25">
      <c r="A165">
        <v>487</v>
      </c>
      <c r="B165" s="3" t="s">
        <v>488</v>
      </c>
      <c r="C165" s="3" t="s">
        <v>4597</v>
      </c>
      <c r="D165">
        <v>50000</v>
      </c>
      <c r="E165">
        <v>0</v>
      </c>
      <c r="F165" t="s">
        <v>8220</v>
      </c>
      <c r="G165" t="s">
        <v>8228</v>
      </c>
      <c r="H165" t="s">
        <v>8250</v>
      </c>
      <c r="I165">
        <v>1482678994</v>
      </c>
      <c r="J165">
        <v>1477491394</v>
      </c>
      <c r="K165" t="b">
        <v>0</v>
      </c>
      <c r="L165">
        <v>0</v>
      </c>
      <c r="M165" t="b">
        <v>0</v>
      </c>
      <c r="N165" t="s">
        <v>8269</v>
      </c>
      <c r="O165" s="5">
        <f t="shared" si="8"/>
        <v>0</v>
      </c>
      <c r="P165" t="e">
        <f t="shared" si="9"/>
        <v>#DIV/0!</v>
      </c>
      <c r="Q165" s="8" t="s">
        <v>8309</v>
      </c>
      <c r="R165" s="8" t="s">
        <v>8327</v>
      </c>
      <c r="S165" s="12">
        <f t="shared" si="10"/>
        <v>42729.386504629627</v>
      </c>
      <c r="T165" s="12">
        <f t="shared" si="11"/>
        <v>42669.344837962963</v>
      </c>
    </row>
    <row r="166" spans="1:20" ht="45" x14ac:dyDescent="0.25">
      <c r="A166">
        <v>488</v>
      </c>
      <c r="B166" s="3" t="s">
        <v>489</v>
      </c>
      <c r="C166" s="3" t="s">
        <v>4598</v>
      </c>
      <c r="D166">
        <v>12000</v>
      </c>
      <c r="E166">
        <v>0</v>
      </c>
      <c r="F166" t="s">
        <v>8220</v>
      </c>
      <c r="G166" t="s">
        <v>8223</v>
      </c>
      <c r="H166" t="s">
        <v>8245</v>
      </c>
      <c r="I166">
        <v>1483924700</v>
      </c>
      <c r="J166">
        <v>1481332700</v>
      </c>
      <c r="K166" t="b">
        <v>0</v>
      </c>
      <c r="L166">
        <v>0</v>
      </c>
      <c r="M166" t="b">
        <v>0</v>
      </c>
      <c r="N166" t="s">
        <v>8269</v>
      </c>
      <c r="O166" s="5">
        <f t="shared" si="8"/>
        <v>0</v>
      </c>
      <c r="P166" t="e">
        <f t="shared" si="9"/>
        <v>#DIV/0!</v>
      </c>
      <c r="Q166" s="8" t="s">
        <v>8309</v>
      </c>
      <c r="R166" s="8" t="s">
        <v>8327</v>
      </c>
      <c r="S166" s="12">
        <f t="shared" si="10"/>
        <v>42743.804398148146</v>
      </c>
      <c r="T166" s="12">
        <f t="shared" si="11"/>
        <v>42713.804398148146</v>
      </c>
    </row>
    <row r="167" spans="1:20" x14ac:dyDescent="0.25">
      <c r="A167">
        <v>490</v>
      </c>
      <c r="B167" s="3" t="s">
        <v>491</v>
      </c>
      <c r="C167" s="3" t="s">
        <v>4600</v>
      </c>
      <c r="D167">
        <v>1000</v>
      </c>
      <c r="E167">
        <v>0</v>
      </c>
      <c r="F167" t="s">
        <v>8220</v>
      </c>
      <c r="G167" t="s">
        <v>8223</v>
      </c>
      <c r="H167" t="s">
        <v>8245</v>
      </c>
      <c r="I167">
        <v>1345677285</v>
      </c>
      <c r="J167">
        <v>1343085285</v>
      </c>
      <c r="K167" t="b">
        <v>0</v>
      </c>
      <c r="L167">
        <v>0</v>
      </c>
      <c r="M167" t="b">
        <v>0</v>
      </c>
      <c r="N167" t="s">
        <v>8269</v>
      </c>
      <c r="O167" s="5">
        <f t="shared" si="8"/>
        <v>0</v>
      </c>
      <c r="P167" t="e">
        <f t="shared" si="9"/>
        <v>#DIV/0!</v>
      </c>
      <c r="Q167" s="8" t="s">
        <v>8309</v>
      </c>
      <c r="R167" s="8" t="s">
        <v>8327</v>
      </c>
      <c r="S167" s="12">
        <f t="shared" si="10"/>
        <v>41143.718576388885</v>
      </c>
      <c r="T167" s="12">
        <f t="shared" si="11"/>
        <v>41113.718576388885</v>
      </c>
    </row>
    <row r="168" spans="1:20" ht="45" x14ac:dyDescent="0.25">
      <c r="A168">
        <v>491</v>
      </c>
      <c r="B168" s="3" t="s">
        <v>492</v>
      </c>
      <c r="C168" s="3" t="s">
        <v>4601</v>
      </c>
      <c r="D168">
        <v>10000</v>
      </c>
      <c r="E168">
        <v>0</v>
      </c>
      <c r="F168" t="s">
        <v>8220</v>
      </c>
      <c r="G168" t="s">
        <v>8223</v>
      </c>
      <c r="H168" t="s">
        <v>8245</v>
      </c>
      <c r="I168">
        <v>1453937699</v>
      </c>
      <c r="J168">
        <v>1451345699</v>
      </c>
      <c r="K168" t="b">
        <v>0</v>
      </c>
      <c r="L168">
        <v>0</v>
      </c>
      <c r="M168" t="b">
        <v>0</v>
      </c>
      <c r="N168" t="s">
        <v>8269</v>
      </c>
      <c r="O168" s="5">
        <f t="shared" si="8"/>
        <v>0</v>
      </c>
      <c r="P168" t="e">
        <f t="shared" si="9"/>
        <v>#DIV/0!</v>
      </c>
      <c r="Q168" s="8" t="s">
        <v>8309</v>
      </c>
      <c r="R168" s="8" t="s">
        <v>8327</v>
      </c>
      <c r="S168" s="12">
        <f t="shared" si="10"/>
        <v>42396.732627314814</v>
      </c>
      <c r="T168" s="12">
        <f t="shared" si="11"/>
        <v>42366.732627314814</v>
      </c>
    </row>
    <row r="169" spans="1:20" ht="60" x14ac:dyDescent="0.25">
      <c r="A169">
        <v>492</v>
      </c>
      <c r="B169" s="3" t="s">
        <v>493</v>
      </c>
      <c r="C169" s="3" t="s">
        <v>4602</v>
      </c>
      <c r="D169">
        <v>10000000</v>
      </c>
      <c r="E169">
        <v>0</v>
      </c>
      <c r="F169" t="s">
        <v>8220</v>
      </c>
      <c r="G169" t="s">
        <v>8234</v>
      </c>
      <c r="H169" t="s">
        <v>8254</v>
      </c>
      <c r="I169">
        <v>1476319830</v>
      </c>
      <c r="J169">
        <v>1471135830</v>
      </c>
      <c r="K169" t="b">
        <v>0</v>
      </c>
      <c r="L169">
        <v>0</v>
      </c>
      <c r="M169" t="b">
        <v>0</v>
      </c>
      <c r="N169" t="s">
        <v>8269</v>
      </c>
      <c r="O169" s="5">
        <f t="shared" si="8"/>
        <v>0</v>
      </c>
      <c r="P169" t="e">
        <f t="shared" si="9"/>
        <v>#DIV/0!</v>
      </c>
      <c r="Q169" s="8" t="s">
        <v>8309</v>
      </c>
      <c r="R169" s="8" t="s">
        <v>8327</v>
      </c>
      <c r="S169" s="12">
        <f t="shared" si="10"/>
        <v>42655.78506944445</v>
      </c>
      <c r="T169" s="12">
        <f t="shared" si="11"/>
        <v>42595.78506944445</v>
      </c>
    </row>
    <row r="170" spans="1:20" ht="45" x14ac:dyDescent="0.25">
      <c r="A170">
        <v>493</v>
      </c>
      <c r="B170" s="3" t="s">
        <v>494</v>
      </c>
      <c r="C170" s="3" t="s">
        <v>4603</v>
      </c>
      <c r="D170">
        <v>30000</v>
      </c>
      <c r="E170">
        <v>0</v>
      </c>
      <c r="F170" t="s">
        <v>8220</v>
      </c>
      <c r="G170" t="s">
        <v>8224</v>
      </c>
      <c r="H170" t="s">
        <v>8246</v>
      </c>
      <c r="I170">
        <v>1432142738</v>
      </c>
      <c r="J170">
        <v>1429550738</v>
      </c>
      <c r="K170" t="b">
        <v>0</v>
      </c>
      <c r="L170">
        <v>0</v>
      </c>
      <c r="M170" t="b">
        <v>0</v>
      </c>
      <c r="N170" t="s">
        <v>8269</v>
      </c>
      <c r="O170" s="5">
        <f t="shared" si="8"/>
        <v>0</v>
      </c>
      <c r="P170" t="e">
        <f t="shared" si="9"/>
        <v>#DIV/0!</v>
      </c>
      <c r="Q170" s="8" t="s">
        <v>8309</v>
      </c>
      <c r="R170" s="8" t="s">
        <v>8327</v>
      </c>
      <c r="S170" s="12">
        <f t="shared" si="10"/>
        <v>42144.476134259261</v>
      </c>
      <c r="T170" s="12">
        <f t="shared" si="11"/>
        <v>42114.476134259261</v>
      </c>
    </row>
    <row r="171" spans="1:20" ht="45" x14ac:dyDescent="0.25">
      <c r="A171">
        <v>495</v>
      </c>
      <c r="B171" s="3" t="s">
        <v>496</v>
      </c>
      <c r="C171" s="3" t="s">
        <v>4605</v>
      </c>
      <c r="D171">
        <v>7000</v>
      </c>
      <c r="E171">
        <v>0</v>
      </c>
      <c r="F171" t="s">
        <v>8220</v>
      </c>
      <c r="G171" t="s">
        <v>8223</v>
      </c>
      <c r="H171" t="s">
        <v>8245</v>
      </c>
      <c r="I171">
        <v>1437076305</v>
      </c>
      <c r="J171">
        <v>1434484305</v>
      </c>
      <c r="K171" t="b">
        <v>0</v>
      </c>
      <c r="L171">
        <v>0</v>
      </c>
      <c r="M171" t="b">
        <v>0</v>
      </c>
      <c r="N171" t="s">
        <v>8269</v>
      </c>
      <c r="O171" s="5">
        <f t="shared" si="8"/>
        <v>0</v>
      </c>
      <c r="P171" t="e">
        <f t="shared" si="9"/>
        <v>#DIV/0!</v>
      </c>
      <c r="Q171" s="8" t="s">
        <v>8309</v>
      </c>
      <c r="R171" s="8" t="s">
        <v>8327</v>
      </c>
      <c r="S171" s="12">
        <f t="shared" si="10"/>
        <v>42201.577604166669</v>
      </c>
      <c r="T171" s="12">
        <f t="shared" si="11"/>
        <v>42171.577604166669</v>
      </c>
    </row>
    <row r="172" spans="1:20" ht="60" x14ac:dyDescent="0.25">
      <c r="A172">
        <v>501</v>
      </c>
      <c r="B172" s="3" t="s">
        <v>502</v>
      </c>
      <c r="C172" s="3" t="s">
        <v>4611</v>
      </c>
      <c r="D172">
        <v>10000</v>
      </c>
      <c r="E172">
        <v>0</v>
      </c>
      <c r="F172" t="s">
        <v>8220</v>
      </c>
      <c r="G172" t="s">
        <v>8223</v>
      </c>
      <c r="H172" t="s">
        <v>8245</v>
      </c>
      <c r="I172">
        <v>1310189851</v>
      </c>
      <c r="J172">
        <v>1307597851</v>
      </c>
      <c r="K172" t="b">
        <v>0</v>
      </c>
      <c r="L172">
        <v>0</v>
      </c>
      <c r="M172" t="b">
        <v>0</v>
      </c>
      <c r="N172" t="s">
        <v>8269</v>
      </c>
      <c r="O172" s="5">
        <f t="shared" si="8"/>
        <v>0</v>
      </c>
      <c r="P172" t="e">
        <f t="shared" si="9"/>
        <v>#DIV/0!</v>
      </c>
      <c r="Q172" s="8" t="s">
        <v>8309</v>
      </c>
      <c r="R172" s="8" t="s">
        <v>8327</v>
      </c>
      <c r="S172" s="12">
        <f t="shared" si="10"/>
        <v>40732.984386574077</v>
      </c>
      <c r="T172" s="12">
        <f t="shared" si="11"/>
        <v>40702.984386574077</v>
      </c>
    </row>
    <row r="173" spans="1:20" ht="45" x14ac:dyDescent="0.25">
      <c r="A173">
        <v>510</v>
      </c>
      <c r="B173" s="3" t="s">
        <v>511</v>
      </c>
      <c r="C173" s="3" t="s">
        <v>4620</v>
      </c>
      <c r="D173">
        <v>14000</v>
      </c>
      <c r="E173">
        <v>0</v>
      </c>
      <c r="F173" t="s">
        <v>8220</v>
      </c>
      <c r="G173" t="s">
        <v>8223</v>
      </c>
      <c r="H173" t="s">
        <v>8245</v>
      </c>
      <c r="I173">
        <v>1456805639</v>
      </c>
      <c r="J173">
        <v>1454213639</v>
      </c>
      <c r="K173" t="b">
        <v>0</v>
      </c>
      <c r="L173">
        <v>0</v>
      </c>
      <c r="M173" t="b">
        <v>0</v>
      </c>
      <c r="N173" t="s">
        <v>8269</v>
      </c>
      <c r="O173" s="5">
        <f t="shared" si="8"/>
        <v>0</v>
      </c>
      <c r="P173" t="e">
        <f t="shared" si="9"/>
        <v>#DIV/0!</v>
      </c>
      <c r="Q173" s="8" t="s">
        <v>8309</v>
      </c>
      <c r="R173" s="8" t="s">
        <v>8327</v>
      </c>
      <c r="S173" s="12">
        <f t="shared" si="10"/>
        <v>42429.926377314812</v>
      </c>
      <c r="T173" s="12">
        <f t="shared" si="11"/>
        <v>42399.926377314812</v>
      </c>
    </row>
    <row r="174" spans="1:20" ht="30" x14ac:dyDescent="0.25">
      <c r="A174">
        <v>516</v>
      </c>
      <c r="B174" s="3" t="s">
        <v>517</v>
      </c>
      <c r="C174" s="3" t="s">
        <v>4626</v>
      </c>
      <c r="D174">
        <v>5000</v>
      </c>
      <c r="E174">
        <v>0</v>
      </c>
      <c r="F174" t="s">
        <v>8220</v>
      </c>
      <c r="G174" t="s">
        <v>8224</v>
      </c>
      <c r="H174" t="s">
        <v>8246</v>
      </c>
      <c r="I174">
        <v>1432752080</v>
      </c>
      <c r="J174">
        <v>1427568080</v>
      </c>
      <c r="K174" t="b">
        <v>0</v>
      </c>
      <c r="L174">
        <v>0</v>
      </c>
      <c r="M174" t="b">
        <v>0</v>
      </c>
      <c r="N174" t="s">
        <v>8269</v>
      </c>
      <c r="O174" s="5">
        <f t="shared" si="8"/>
        <v>0</v>
      </c>
      <c r="P174" t="e">
        <f t="shared" si="9"/>
        <v>#DIV/0!</v>
      </c>
      <c r="Q174" s="8" t="s">
        <v>8309</v>
      </c>
      <c r="R174" s="8" t="s">
        <v>8327</v>
      </c>
      <c r="S174" s="12">
        <f t="shared" si="10"/>
        <v>42151.528703703705</v>
      </c>
      <c r="T174" s="12">
        <f t="shared" si="11"/>
        <v>42091.528703703705</v>
      </c>
    </row>
    <row r="175" spans="1:20" ht="60" x14ac:dyDescent="0.25">
      <c r="A175">
        <v>518</v>
      </c>
      <c r="B175" s="3" t="s">
        <v>519</v>
      </c>
      <c r="C175" s="3" t="s">
        <v>4628</v>
      </c>
      <c r="D175">
        <v>7175</v>
      </c>
      <c r="E175">
        <v>0</v>
      </c>
      <c r="F175" t="s">
        <v>8220</v>
      </c>
      <c r="G175" t="s">
        <v>8223</v>
      </c>
      <c r="H175" t="s">
        <v>8245</v>
      </c>
      <c r="I175">
        <v>1441550760</v>
      </c>
      <c r="J175">
        <v>1438958824</v>
      </c>
      <c r="K175" t="b">
        <v>0</v>
      </c>
      <c r="L175">
        <v>0</v>
      </c>
      <c r="M175" t="b">
        <v>0</v>
      </c>
      <c r="N175" t="s">
        <v>8269</v>
      </c>
      <c r="O175" s="5">
        <f t="shared" si="8"/>
        <v>0</v>
      </c>
      <c r="P175" t="e">
        <f t="shared" si="9"/>
        <v>#DIV/0!</v>
      </c>
      <c r="Q175" s="8" t="s">
        <v>8309</v>
      </c>
      <c r="R175" s="8" t="s">
        <v>8327</v>
      </c>
      <c r="S175" s="12">
        <f t="shared" si="10"/>
        <v>42253.365277777775</v>
      </c>
      <c r="T175" s="12">
        <f t="shared" si="11"/>
        <v>42223.366018518514</v>
      </c>
    </row>
    <row r="176" spans="1:20" ht="60" x14ac:dyDescent="0.25">
      <c r="A176">
        <v>547</v>
      </c>
      <c r="B176" s="3" t="s">
        <v>548</v>
      </c>
      <c r="C176" s="3" t="s">
        <v>4657</v>
      </c>
      <c r="D176">
        <v>7500</v>
      </c>
      <c r="E176">
        <v>0</v>
      </c>
      <c r="F176" t="s">
        <v>8220</v>
      </c>
      <c r="G176" t="s">
        <v>8224</v>
      </c>
      <c r="H176" t="s">
        <v>8246</v>
      </c>
      <c r="I176">
        <v>1455122564</v>
      </c>
      <c r="J176">
        <v>1452530564</v>
      </c>
      <c r="K176" t="b">
        <v>0</v>
      </c>
      <c r="L176">
        <v>0</v>
      </c>
      <c r="M176" t="b">
        <v>0</v>
      </c>
      <c r="N176" t="s">
        <v>8271</v>
      </c>
      <c r="O176" s="5">
        <f t="shared" si="8"/>
        <v>0</v>
      </c>
      <c r="P176" t="e">
        <f t="shared" si="9"/>
        <v>#DIV/0!</v>
      </c>
      <c r="Q176" s="8" t="s">
        <v>8311</v>
      </c>
      <c r="R176" s="8" t="s">
        <v>8312</v>
      </c>
      <c r="S176" s="12">
        <f t="shared" si="10"/>
        <v>42410.446342592593</v>
      </c>
      <c r="T176" s="12">
        <f t="shared" si="11"/>
        <v>42380.446342592593</v>
      </c>
    </row>
    <row r="177" spans="1:20" ht="45" x14ac:dyDescent="0.25">
      <c r="A177">
        <v>552</v>
      </c>
      <c r="B177" s="3" t="s">
        <v>553</v>
      </c>
      <c r="C177" s="3" t="s">
        <v>4662</v>
      </c>
      <c r="D177">
        <v>45000</v>
      </c>
      <c r="E177">
        <v>0</v>
      </c>
      <c r="F177" t="s">
        <v>8220</v>
      </c>
      <c r="G177" t="s">
        <v>8228</v>
      </c>
      <c r="H177" t="s">
        <v>8250</v>
      </c>
      <c r="I177">
        <v>1452350896</v>
      </c>
      <c r="J177">
        <v>1447166896</v>
      </c>
      <c r="K177" t="b">
        <v>0</v>
      </c>
      <c r="L177">
        <v>0</v>
      </c>
      <c r="M177" t="b">
        <v>0</v>
      </c>
      <c r="N177" t="s">
        <v>8271</v>
      </c>
      <c r="O177" s="5">
        <f t="shared" si="8"/>
        <v>0</v>
      </c>
      <c r="P177" t="e">
        <f t="shared" si="9"/>
        <v>#DIV/0!</v>
      </c>
      <c r="Q177" s="8" t="s">
        <v>8311</v>
      </c>
      <c r="R177" s="8" t="s">
        <v>8312</v>
      </c>
      <c r="S177" s="12">
        <f t="shared" si="10"/>
        <v>42378.366851851853</v>
      </c>
      <c r="T177" s="12">
        <f t="shared" si="11"/>
        <v>42318.366851851853</v>
      </c>
    </row>
    <row r="178" spans="1:20" ht="60" x14ac:dyDescent="0.25">
      <c r="A178">
        <v>555</v>
      </c>
      <c r="B178" s="3" t="s">
        <v>556</v>
      </c>
      <c r="C178" s="3" t="s">
        <v>4665</v>
      </c>
      <c r="D178">
        <v>7500</v>
      </c>
      <c r="E178">
        <v>0</v>
      </c>
      <c r="F178" t="s">
        <v>8220</v>
      </c>
      <c r="G178" t="s">
        <v>8224</v>
      </c>
      <c r="H178" t="s">
        <v>8246</v>
      </c>
      <c r="I178">
        <v>1465720143</v>
      </c>
      <c r="J178">
        <v>1463128143</v>
      </c>
      <c r="K178" t="b">
        <v>0</v>
      </c>
      <c r="L178">
        <v>0</v>
      </c>
      <c r="M178" t="b">
        <v>0</v>
      </c>
      <c r="N178" t="s">
        <v>8271</v>
      </c>
      <c r="O178" s="5">
        <f t="shared" si="8"/>
        <v>0</v>
      </c>
      <c r="P178" t="e">
        <f t="shared" si="9"/>
        <v>#DIV/0!</v>
      </c>
      <c r="Q178" s="8" t="s">
        <v>8311</v>
      </c>
      <c r="R178" s="8" t="s">
        <v>8312</v>
      </c>
      <c r="S178" s="12">
        <f t="shared" si="10"/>
        <v>42533.103506944448</v>
      </c>
      <c r="T178" s="12">
        <f t="shared" si="11"/>
        <v>42503.103506944448</v>
      </c>
    </row>
    <row r="179" spans="1:20" ht="60" x14ac:dyDescent="0.25">
      <c r="A179">
        <v>558</v>
      </c>
      <c r="B179" s="3" t="s">
        <v>559</v>
      </c>
      <c r="C179" s="3" t="s">
        <v>4668</v>
      </c>
      <c r="D179">
        <v>750</v>
      </c>
      <c r="E179">
        <v>0</v>
      </c>
      <c r="F179" t="s">
        <v>8220</v>
      </c>
      <c r="G179" t="s">
        <v>8223</v>
      </c>
      <c r="H179" t="s">
        <v>8245</v>
      </c>
      <c r="I179">
        <v>1427227905</v>
      </c>
      <c r="J179">
        <v>1424639505</v>
      </c>
      <c r="K179" t="b">
        <v>0</v>
      </c>
      <c r="L179">
        <v>0</v>
      </c>
      <c r="M179" t="b">
        <v>0</v>
      </c>
      <c r="N179" t="s">
        <v>8271</v>
      </c>
      <c r="O179" s="5">
        <f t="shared" si="8"/>
        <v>0</v>
      </c>
      <c r="P179" t="e">
        <f t="shared" si="9"/>
        <v>#DIV/0!</v>
      </c>
      <c r="Q179" s="8" t="s">
        <v>8311</v>
      </c>
      <c r="R179" s="8" t="s">
        <v>8312</v>
      </c>
      <c r="S179" s="12">
        <f t="shared" si="10"/>
        <v>42087.591493055559</v>
      </c>
      <c r="T179" s="12">
        <f t="shared" si="11"/>
        <v>42057.633159722223</v>
      </c>
    </row>
    <row r="180" spans="1:20" ht="60" x14ac:dyDescent="0.25">
      <c r="A180">
        <v>562</v>
      </c>
      <c r="B180" s="3" t="s">
        <v>563</v>
      </c>
      <c r="C180" s="3" t="s">
        <v>4672</v>
      </c>
      <c r="D180">
        <v>50000</v>
      </c>
      <c r="E180">
        <v>0</v>
      </c>
      <c r="F180" t="s">
        <v>8220</v>
      </c>
      <c r="G180" t="s">
        <v>8232</v>
      </c>
      <c r="H180" t="s">
        <v>8248</v>
      </c>
      <c r="I180">
        <v>1482052815</v>
      </c>
      <c r="J180">
        <v>1479460815</v>
      </c>
      <c r="K180" t="b">
        <v>0</v>
      </c>
      <c r="L180">
        <v>0</v>
      </c>
      <c r="M180" t="b">
        <v>0</v>
      </c>
      <c r="N180" t="s">
        <v>8271</v>
      </c>
      <c r="O180" s="5">
        <f t="shared" si="8"/>
        <v>0</v>
      </c>
      <c r="P180" t="e">
        <f t="shared" si="9"/>
        <v>#DIV/0!</v>
      </c>
      <c r="Q180" s="8" t="s">
        <v>8311</v>
      </c>
      <c r="R180" s="8" t="s">
        <v>8312</v>
      </c>
      <c r="S180" s="12">
        <f t="shared" si="10"/>
        <v>42722.139062499999</v>
      </c>
      <c r="T180" s="12">
        <f t="shared" si="11"/>
        <v>42692.139062499999</v>
      </c>
    </row>
    <row r="181" spans="1:20" ht="60" x14ac:dyDescent="0.25">
      <c r="A181">
        <v>565</v>
      </c>
      <c r="B181" s="3" t="s">
        <v>566</v>
      </c>
      <c r="C181" s="3" t="s">
        <v>4675</v>
      </c>
      <c r="D181">
        <v>25000</v>
      </c>
      <c r="E181">
        <v>0</v>
      </c>
      <c r="F181" t="s">
        <v>8220</v>
      </c>
      <c r="G181" t="s">
        <v>8224</v>
      </c>
      <c r="H181" t="s">
        <v>8246</v>
      </c>
      <c r="I181">
        <v>1436554249</v>
      </c>
      <c r="J181">
        <v>1433962249</v>
      </c>
      <c r="K181" t="b">
        <v>0</v>
      </c>
      <c r="L181">
        <v>0</v>
      </c>
      <c r="M181" t="b">
        <v>0</v>
      </c>
      <c r="N181" t="s">
        <v>8271</v>
      </c>
      <c r="O181" s="5">
        <f t="shared" si="8"/>
        <v>0</v>
      </c>
      <c r="P181" t="e">
        <f t="shared" si="9"/>
        <v>#DIV/0!</v>
      </c>
      <c r="Q181" s="8" t="s">
        <v>8311</v>
      </c>
      <c r="R181" s="8" t="s">
        <v>8312</v>
      </c>
      <c r="S181" s="12">
        <f t="shared" si="10"/>
        <v>42195.53528935185</v>
      </c>
      <c r="T181" s="12">
        <f t="shared" si="11"/>
        <v>42165.53528935185</v>
      </c>
    </row>
    <row r="182" spans="1:20" ht="60" x14ac:dyDescent="0.25">
      <c r="A182">
        <v>567</v>
      </c>
      <c r="B182" s="3" t="s">
        <v>568</v>
      </c>
      <c r="C182" s="3" t="s">
        <v>4677</v>
      </c>
      <c r="D182">
        <v>10000</v>
      </c>
      <c r="E182">
        <v>0</v>
      </c>
      <c r="F182" t="s">
        <v>8220</v>
      </c>
      <c r="G182" t="s">
        <v>8223</v>
      </c>
      <c r="H182" t="s">
        <v>8245</v>
      </c>
      <c r="I182">
        <v>1420143194</v>
      </c>
      <c r="J182">
        <v>1417551194</v>
      </c>
      <c r="K182" t="b">
        <v>0</v>
      </c>
      <c r="L182">
        <v>0</v>
      </c>
      <c r="M182" t="b">
        <v>0</v>
      </c>
      <c r="N182" t="s">
        <v>8271</v>
      </c>
      <c r="O182" s="5">
        <f t="shared" si="8"/>
        <v>0</v>
      </c>
      <c r="P182" t="e">
        <f t="shared" si="9"/>
        <v>#DIV/0!</v>
      </c>
      <c r="Q182" s="8" t="s">
        <v>8311</v>
      </c>
      <c r="R182" s="8" t="s">
        <v>8312</v>
      </c>
      <c r="S182" s="12">
        <f t="shared" si="10"/>
        <v>42005.592523148152</v>
      </c>
      <c r="T182" s="12">
        <f t="shared" si="11"/>
        <v>41975.592523148152</v>
      </c>
    </row>
    <row r="183" spans="1:20" ht="60" x14ac:dyDescent="0.25">
      <c r="A183">
        <v>572</v>
      </c>
      <c r="B183" s="3" t="s">
        <v>573</v>
      </c>
      <c r="C183" s="3" t="s">
        <v>4682</v>
      </c>
      <c r="D183">
        <v>2500</v>
      </c>
      <c r="E183">
        <v>0</v>
      </c>
      <c r="F183" t="s">
        <v>8220</v>
      </c>
      <c r="G183" t="s">
        <v>8223</v>
      </c>
      <c r="H183" t="s">
        <v>8245</v>
      </c>
      <c r="I183">
        <v>1446660688</v>
      </c>
      <c r="J183">
        <v>1444065088</v>
      </c>
      <c r="K183" t="b">
        <v>0</v>
      </c>
      <c r="L183">
        <v>0</v>
      </c>
      <c r="M183" t="b">
        <v>0</v>
      </c>
      <c r="N183" t="s">
        <v>8271</v>
      </c>
      <c r="O183" s="5">
        <f t="shared" si="8"/>
        <v>0</v>
      </c>
      <c r="P183" t="e">
        <f t="shared" si="9"/>
        <v>#DIV/0!</v>
      </c>
      <c r="Q183" s="8" t="s">
        <v>8311</v>
      </c>
      <c r="R183" s="8" t="s">
        <v>8312</v>
      </c>
      <c r="S183" s="12">
        <f t="shared" si="10"/>
        <v>42312.507962962962</v>
      </c>
      <c r="T183" s="12">
        <f t="shared" si="11"/>
        <v>42282.466296296298</v>
      </c>
    </row>
    <row r="184" spans="1:20" ht="60" x14ac:dyDescent="0.25">
      <c r="A184">
        <v>581</v>
      </c>
      <c r="B184" s="3" t="s">
        <v>582</v>
      </c>
      <c r="C184" s="3" t="s">
        <v>4691</v>
      </c>
      <c r="D184">
        <v>400</v>
      </c>
      <c r="E184">
        <v>0</v>
      </c>
      <c r="F184" t="s">
        <v>8220</v>
      </c>
      <c r="G184" t="s">
        <v>8223</v>
      </c>
      <c r="H184" t="s">
        <v>8245</v>
      </c>
      <c r="I184">
        <v>1438474704</v>
      </c>
      <c r="J184">
        <v>1435882704</v>
      </c>
      <c r="K184" t="b">
        <v>0</v>
      </c>
      <c r="L184">
        <v>0</v>
      </c>
      <c r="M184" t="b">
        <v>0</v>
      </c>
      <c r="N184" t="s">
        <v>8271</v>
      </c>
      <c r="O184" s="5">
        <f t="shared" si="8"/>
        <v>0</v>
      </c>
      <c r="P184" t="e">
        <f t="shared" si="9"/>
        <v>#DIV/0!</v>
      </c>
      <c r="Q184" s="8" t="s">
        <v>8311</v>
      </c>
      <c r="R184" s="8" t="s">
        <v>8312</v>
      </c>
      <c r="S184" s="12">
        <f t="shared" si="10"/>
        <v>42217.762777777782</v>
      </c>
      <c r="T184" s="12">
        <f t="shared" si="11"/>
        <v>42187.762777777782</v>
      </c>
    </row>
    <row r="185" spans="1:20" ht="60" x14ac:dyDescent="0.25">
      <c r="A185">
        <v>582</v>
      </c>
      <c r="B185" s="3" t="s">
        <v>583</v>
      </c>
      <c r="C185" s="3" t="s">
        <v>4692</v>
      </c>
      <c r="D185">
        <v>100000</v>
      </c>
      <c r="E185">
        <v>0</v>
      </c>
      <c r="F185" t="s">
        <v>8220</v>
      </c>
      <c r="G185" t="s">
        <v>8223</v>
      </c>
      <c r="H185" t="s">
        <v>8245</v>
      </c>
      <c r="I185">
        <v>1426442400</v>
      </c>
      <c r="J185">
        <v>1424454319</v>
      </c>
      <c r="K185" t="b">
        <v>0</v>
      </c>
      <c r="L185">
        <v>0</v>
      </c>
      <c r="M185" t="b">
        <v>0</v>
      </c>
      <c r="N185" t="s">
        <v>8271</v>
      </c>
      <c r="O185" s="5">
        <f t="shared" si="8"/>
        <v>0</v>
      </c>
      <c r="P185" t="e">
        <f t="shared" si="9"/>
        <v>#DIV/0!</v>
      </c>
      <c r="Q185" s="8" t="s">
        <v>8311</v>
      </c>
      <c r="R185" s="8" t="s">
        <v>8312</v>
      </c>
      <c r="S185" s="12">
        <f t="shared" si="10"/>
        <v>42078.5</v>
      </c>
      <c r="T185" s="12">
        <f t="shared" si="11"/>
        <v>42055.489803240736</v>
      </c>
    </row>
    <row r="186" spans="1:20" ht="45" x14ac:dyDescent="0.25">
      <c r="A186">
        <v>585</v>
      </c>
      <c r="B186" s="3" t="s">
        <v>586</v>
      </c>
      <c r="C186" s="3" t="s">
        <v>4695</v>
      </c>
      <c r="D186">
        <v>9000</v>
      </c>
      <c r="E186">
        <v>0</v>
      </c>
      <c r="F186" t="s">
        <v>8220</v>
      </c>
      <c r="G186" t="s">
        <v>8224</v>
      </c>
      <c r="H186" t="s">
        <v>8246</v>
      </c>
      <c r="I186">
        <v>1448928000</v>
      </c>
      <c r="J186">
        <v>1444123377</v>
      </c>
      <c r="K186" t="b">
        <v>0</v>
      </c>
      <c r="L186">
        <v>0</v>
      </c>
      <c r="M186" t="b">
        <v>0</v>
      </c>
      <c r="N186" t="s">
        <v>8271</v>
      </c>
      <c r="O186" s="5">
        <f t="shared" si="8"/>
        <v>0</v>
      </c>
      <c r="P186" t="e">
        <f t="shared" si="9"/>
        <v>#DIV/0!</v>
      </c>
      <c r="Q186" s="8" t="s">
        <v>8311</v>
      </c>
      <c r="R186" s="8" t="s">
        <v>8312</v>
      </c>
      <c r="S186" s="12">
        <f t="shared" si="10"/>
        <v>42338.75</v>
      </c>
      <c r="T186" s="12">
        <f t="shared" si="11"/>
        <v>42283.1409375</v>
      </c>
    </row>
    <row r="187" spans="1:20" ht="60" x14ac:dyDescent="0.25">
      <c r="A187">
        <v>686</v>
      </c>
      <c r="B187" s="3" t="s">
        <v>687</v>
      </c>
      <c r="C187" s="3" t="s">
        <v>4796</v>
      </c>
      <c r="D187">
        <v>500000</v>
      </c>
      <c r="E187">
        <v>0</v>
      </c>
      <c r="F187" t="s">
        <v>8220</v>
      </c>
      <c r="G187" t="s">
        <v>8236</v>
      </c>
      <c r="H187" t="s">
        <v>8248</v>
      </c>
      <c r="I187">
        <v>1438618170</v>
      </c>
      <c r="J187">
        <v>1436026170</v>
      </c>
      <c r="K187" t="b">
        <v>0</v>
      </c>
      <c r="L187">
        <v>0</v>
      </c>
      <c r="M187" t="b">
        <v>0</v>
      </c>
      <c r="N187" t="s">
        <v>8272</v>
      </c>
      <c r="O187" s="5">
        <f t="shared" si="8"/>
        <v>0</v>
      </c>
      <c r="P187" t="e">
        <f t="shared" si="9"/>
        <v>#DIV/0!</v>
      </c>
      <c r="Q187" s="8" t="s">
        <v>8311</v>
      </c>
      <c r="R187" s="8" t="s">
        <v>8317</v>
      </c>
      <c r="S187" s="12">
        <f t="shared" si="10"/>
        <v>42219.423263888893</v>
      </c>
      <c r="T187" s="12">
        <f t="shared" si="11"/>
        <v>42189.423263888893</v>
      </c>
    </row>
    <row r="188" spans="1:20" ht="60" x14ac:dyDescent="0.25">
      <c r="A188">
        <v>706</v>
      </c>
      <c r="B188" s="3" t="s">
        <v>707</v>
      </c>
      <c r="C188" s="3" t="s">
        <v>4816</v>
      </c>
      <c r="D188">
        <v>100000</v>
      </c>
      <c r="E188">
        <v>0</v>
      </c>
      <c r="F188" t="s">
        <v>8220</v>
      </c>
      <c r="G188" t="s">
        <v>8226</v>
      </c>
      <c r="H188" t="s">
        <v>8248</v>
      </c>
      <c r="I188">
        <v>1481740740</v>
      </c>
      <c r="J188">
        <v>1478130783</v>
      </c>
      <c r="K188" t="b">
        <v>0</v>
      </c>
      <c r="L188">
        <v>0</v>
      </c>
      <c r="M188" t="b">
        <v>0</v>
      </c>
      <c r="N188" t="s">
        <v>8272</v>
      </c>
      <c r="O188" s="5">
        <f t="shared" si="8"/>
        <v>0</v>
      </c>
      <c r="P188" t="e">
        <f t="shared" si="9"/>
        <v>#DIV/0!</v>
      </c>
      <c r="Q188" s="8" t="s">
        <v>8311</v>
      </c>
      <c r="R188" s="8" t="s">
        <v>8317</v>
      </c>
      <c r="S188" s="12">
        <f t="shared" si="10"/>
        <v>42718.527083333334</v>
      </c>
      <c r="T188" s="12">
        <f t="shared" si="11"/>
        <v>42676.745173611111</v>
      </c>
    </row>
    <row r="189" spans="1:20" ht="45" x14ac:dyDescent="0.25">
      <c r="A189">
        <v>710</v>
      </c>
      <c r="B189" s="3" t="s">
        <v>711</v>
      </c>
      <c r="C189" s="3" t="s">
        <v>4820</v>
      </c>
      <c r="D189">
        <v>1200</v>
      </c>
      <c r="E189">
        <v>0</v>
      </c>
      <c r="F189" t="s">
        <v>8220</v>
      </c>
      <c r="G189" t="s">
        <v>8228</v>
      </c>
      <c r="H189" t="s">
        <v>8250</v>
      </c>
      <c r="I189">
        <v>1408495440</v>
      </c>
      <c r="J189">
        <v>1405640302</v>
      </c>
      <c r="K189" t="b">
        <v>0</v>
      </c>
      <c r="L189">
        <v>0</v>
      </c>
      <c r="M189" t="b">
        <v>0</v>
      </c>
      <c r="N189" t="s">
        <v>8272</v>
      </c>
      <c r="O189" s="5">
        <f t="shared" si="8"/>
        <v>0</v>
      </c>
      <c r="P189" t="e">
        <f t="shared" si="9"/>
        <v>#DIV/0!</v>
      </c>
      <c r="Q189" s="8" t="s">
        <v>8311</v>
      </c>
      <c r="R189" s="8" t="s">
        <v>8317</v>
      </c>
      <c r="S189" s="12">
        <f t="shared" si="10"/>
        <v>41870.780555555553</v>
      </c>
      <c r="T189" s="12">
        <f t="shared" si="11"/>
        <v>41837.734976851854</v>
      </c>
    </row>
    <row r="190" spans="1:20" ht="60" x14ac:dyDescent="0.25">
      <c r="A190">
        <v>760</v>
      </c>
      <c r="B190" s="3" t="s">
        <v>761</v>
      </c>
      <c r="C190" s="3" t="s">
        <v>4870</v>
      </c>
      <c r="D190">
        <v>2200</v>
      </c>
      <c r="E190">
        <v>0</v>
      </c>
      <c r="F190" t="s">
        <v>8220</v>
      </c>
      <c r="G190" t="s">
        <v>8223</v>
      </c>
      <c r="H190" t="s">
        <v>8245</v>
      </c>
      <c r="I190">
        <v>1480188013</v>
      </c>
      <c r="J190">
        <v>1477592413</v>
      </c>
      <c r="K190" t="b">
        <v>0</v>
      </c>
      <c r="L190">
        <v>0</v>
      </c>
      <c r="M190" t="b">
        <v>0</v>
      </c>
      <c r="N190" t="s">
        <v>8274</v>
      </c>
      <c r="O190" s="5">
        <f t="shared" si="8"/>
        <v>0</v>
      </c>
      <c r="P190" t="e">
        <f t="shared" si="9"/>
        <v>#DIV/0!</v>
      </c>
      <c r="Q190" s="8" t="s">
        <v>8318</v>
      </c>
      <c r="R190" s="8" t="s">
        <v>8328</v>
      </c>
      <c r="S190" s="12">
        <f t="shared" si="10"/>
        <v>42700.555706018524</v>
      </c>
      <c r="T190" s="12">
        <f t="shared" si="11"/>
        <v>42670.514039351852</v>
      </c>
    </row>
    <row r="191" spans="1:20" ht="45" x14ac:dyDescent="0.25">
      <c r="A191">
        <v>762</v>
      </c>
      <c r="B191" s="3" t="s">
        <v>763</v>
      </c>
      <c r="C191" s="3" t="s">
        <v>4872</v>
      </c>
      <c r="D191">
        <v>3500</v>
      </c>
      <c r="E191">
        <v>0</v>
      </c>
      <c r="F191" t="s">
        <v>8220</v>
      </c>
      <c r="G191" t="s">
        <v>8237</v>
      </c>
      <c r="H191" t="s">
        <v>8255</v>
      </c>
      <c r="I191">
        <v>1480831200</v>
      </c>
      <c r="J191">
        <v>1479328570</v>
      </c>
      <c r="K191" t="b">
        <v>0</v>
      </c>
      <c r="L191">
        <v>0</v>
      </c>
      <c r="M191" t="b">
        <v>0</v>
      </c>
      <c r="N191" t="s">
        <v>8274</v>
      </c>
      <c r="O191" s="5">
        <f t="shared" si="8"/>
        <v>0</v>
      </c>
      <c r="P191" t="e">
        <f t="shared" si="9"/>
        <v>#DIV/0!</v>
      </c>
      <c r="Q191" s="8" t="s">
        <v>8318</v>
      </c>
      <c r="R191" s="8" t="s">
        <v>8328</v>
      </c>
      <c r="S191" s="12">
        <f t="shared" si="10"/>
        <v>42708</v>
      </c>
      <c r="T191" s="12">
        <f t="shared" si="11"/>
        <v>42690.608449074076</v>
      </c>
    </row>
    <row r="192" spans="1:20" ht="45" x14ac:dyDescent="0.25">
      <c r="A192">
        <v>764</v>
      </c>
      <c r="B192" s="3" t="s">
        <v>765</v>
      </c>
      <c r="C192" s="3" t="s">
        <v>4874</v>
      </c>
      <c r="D192">
        <v>5000</v>
      </c>
      <c r="E192">
        <v>0</v>
      </c>
      <c r="F192" t="s">
        <v>8220</v>
      </c>
      <c r="G192" t="s">
        <v>8223</v>
      </c>
      <c r="H192" t="s">
        <v>8245</v>
      </c>
      <c r="I192">
        <v>1441858161</v>
      </c>
      <c r="J192">
        <v>1439266161</v>
      </c>
      <c r="K192" t="b">
        <v>0</v>
      </c>
      <c r="L192">
        <v>0</v>
      </c>
      <c r="M192" t="b">
        <v>0</v>
      </c>
      <c r="N192" t="s">
        <v>8274</v>
      </c>
      <c r="O192" s="5">
        <f t="shared" si="8"/>
        <v>0</v>
      </c>
      <c r="P192" t="e">
        <f t="shared" si="9"/>
        <v>#DIV/0!</v>
      </c>
      <c r="Q192" s="8" t="s">
        <v>8318</v>
      </c>
      <c r="R192" s="8" t="s">
        <v>8328</v>
      </c>
      <c r="S192" s="12">
        <f t="shared" si="10"/>
        <v>42256.923159722224</v>
      </c>
      <c r="T192" s="12">
        <f t="shared" si="11"/>
        <v>42226.923159722224</v>
      </c>
    </row>
    <row r="193" spans="1:20" ht="60" x14ac:dyDescent="0.25">
      <c r="A193">
        <v>766</v>
      </c>
      <c r="B193" s="3" t="s">
        <v>767</v>
      </c>
      <c r="C193" s="3" t="s">
        <v>4876</v>
      </c>
      <c r="D193">
        <v>4000</v>
      </c>
      <c r="E193">
        <v>0</v>
      </c>
      <c r="F193" t="s">
        <v>8220</v>
      </c>
      <c r="G193" t="s">
        <v>8228</v>
      </c>
      <c r="H193" t="s">
        <v>8250</v>
      </c>
      <c r="I193">
        <v>1424112483</v>
      </c>
      <c r="J193">
        <v>1421520483</v>
      </c>
      <c r="K193" t="b">
        <v>0</v>
      </c>
      <c r="L193">
        <v>0</v>
      </c>
      <c r="M193" t="b">
        <v>0</v>
      </c>
      <c r="N193" t="s">
        <v>8274</v>
      </c>
      <c r="O193" s="5">
        <f t="shared" si="8"/>
        <v>0</v>
      </c>
      <c r="P193" t="e">
        <f t="shared" si="9"/>
        <v>#DIV/0!</v>
      </c>
      <c r="Q193" s="8" t="s">
        <v>8318</v>
      </c>
      <c r="R193" s="8" t="s">
        <v>8328</v>
      </c>
      <c r="S193" s="12">
        <f t="shared" si="10"/>
        <v>42051.533368055556</v>
      </c>
      <c r="T193" s="12">
        <f t="shared" si="11"/>
        <v>42021.533368055556</v>
      </c>
    </row>
    <row r="194" spans="1:20" ht="60" x14ac:dyDescent="0.25">
      <c r="A194">
        <v>768</v>
      </c>
      <c r="B194" s="3" t="s">
        <v>769</v>
      </c>
      <c r="C194" s="3" t="s">
        <v>4878</v>
      </c>
      <c r="D194">
        <v>2500</v>
      </c>
      <c r="E194">
        <v>0</v>
      </c>
      <c r="F194" t="s">
        <v>8220</v>
      </c>
      <c r="G194" t="s">
        <v>8223</v>
      </c>
      <c r="H194" t="s">
        <v>8245</v>
      </c>
      <c r="I194">
        <v>1387169890</v>
      </c>
      <c r="J194">
        <v>1384577890</v>
      </c>
      <c r="K194" t="b">
        <v>0</v>
      </c>
      <c r="L194">
        <v>0</v>
      </c>
      <c r="M194" t="b">
        <v>0</v>
      </c>
      <c r="N194" t="s">
        <v>8274</v>
      </c>
      <c r="O194" s="5">
        <f t="shared" ref="O194:O257" si="12">E194/D194</f>
        <v>0</v>
      </c>
      <c r="P194" t="e">
        <f t="shared" si="9"/>
        <v>#DIV/0!</v>
      </c>
      <c r="Q194" s="8" t="s">
        <v>8318</v>
      </c>
      <c r="R194" s="8" t="s">
        <v>8328</v>
      </c>
      <c r="S194" s="12">
        <f t="shared" si="10"/>
        <v>41623.957060185188</v>
      </c>
      <c r="T194" s="12">
        <f t="shared" si="11"/>
        <v>41593.957060185188</v>
      </c>
    </row>
    <row r="195" spans="1:20" ht="60" x14ac:dyDescent="0.25">
      <c r="A195">
        <v>770</v>
      </c>
      <c r="B195" s="3" t="s">
        <v>771</v>
      </c>
      <c r="C195" s="3" t="s">
        <v>4880</v>
      </c>
      <c r="D195">
        <v>17500</v>
      </c>
      <c r="E195">
        <v>0</v>
      </c>
      <c r="F195" t="s">
        <v>8220</v>
      </c>
      <c r="G195" t="s">
        <v>8223</v>
      </c>
      <c r="H195" t="s">
        <v>8245</v>
      </c>
      <c r="I195">
        <v>1361750369</v>
      </c>
      <c r="J195">
        <v>1358294369</v>
      </c>
      <c r="K195" t="b">
        <v>0</v>
      </c>
      <c r="L195">
        <v>0</v>
      </c>
      <c r="M195" t="b">
        <v>0</v>
      </c>
      <c r="N195" t="s">
        <v>8274</v>
      </c>
      <c r="O195" s="5">
        <f t="shared" si="12"/>
        <v>0</v>
      </c>
      <c r="P195" t="e">
        <f t="shared" ref="P195:P258" si="13">E195/L195</f>
        <v>#DIV/0!</v>
      </c>
      <c r="Q195" s="8" t="s">
        <v>8318</v>
      </c>
      <c r="R195" s="8" t="s">
        <v>8328</v>
      </c>
      <c r="S195" s="12">
        <f t="shared" ref="S195:S258" si="14">(I195/86400)+25569+(-6/24)</f>
        <v>41329.7496412037</v>
      </c>
      <c r="T195" s="12">
        <f t="shared" ref="T195:T258" si="15">(J195/86400)+25569+(-6/24)</f>
        <v>41289.7496412037</v>
      </c>
    </row>
    <row r="196" spans="1:20" ht="60" x14ac:dyDescent="0.25">
      <c r="A196">
        <v>875</v>
      </c>
      <c r="B196" s="3" t="s">
        <v>876</v>
      </c>
      <c r="C196" s="3" t="s">
        <v>4985</v>
      </c>
      <c r="D196">
        <v>5000</v>
      </c>
      <c r="E196">
        <v>0</v>
      </c>
      <c r="F196" t="s">
        <v>8220</v>
      </c>
      <c r="G196" t="s">
        <v>8223</v>
      </c>
      <c r="H196" t="s">
        <v>8245</v>
      </c>
      <c r="I196">
        <v>1442856131</v>
      </c>
      <c r="J196">
        <v>1441128131</v>
      </c>
      <c r="K196" t="b">
        <v>0</v>
      </c>
      <c r="L196">
        <v>0</v>
      </c>
      <c r="M196" t="b">
        <v>0</v>
      </c>
      <c r="N196" t="s">
        <v>8277</v>
      </c>
      <c r="O196" s="5">
        <f t="shared" si="12"/>
        <v>0</v>
      </c>
      <c r="P196" t="e">
        <f t="shared" si="13"/>
        <v>#DIV/0!</v>
      </c>
      <c r="Q196" s="8" t="s">
        <v>8315</v>
      </c>
      <c r="R196" s="8" t="s">
        <v>8329</v>
      </c>
      <c r="S196" s="12">
        <f t="shared" si="14"/>
        <v>42268.473738425921</v>
      </c>
      <c r="T196" s="12">
        <f t="shared" si="15"/>
        <v>42248.473738425921</v>
      </c>
    </row>
    <row r="197" spans="1:20" ht="60" x14ac:dyDescent="0.25">
      <c r="A197">
        <v>887</v>
      </c>
      <c r="B197" s="3" t="s">
        <v>888</v>
      </c>
      <c r="C197" s="3" t="s">
        <v>4997</v>
      </c>
      <c r="D197">
        <v>1000</v>
      </c>
      <c r="E197">
        <v>0</v>
      </c>
      <c r="F197" t="s">
        <v>8220</v>
      </c>
      <c r="G197" t="s">
        <v>8223</v>
      </c>
      <c r="H197" t="s">
        <v>8245</v>
      </c>
      <c r="I197">
        <v>1338159655</v>
      </c>
      <c r="J197">
        <v>1335567655</v>
      </c>
      <c r="K197" t="b">
        <v>0</v>
      </c>
      <c r="L197">
        <v>0</v>
      </c>
      <c r="M197" t="b">
        <v>0</v>
      </c>
      <c r="N197" t="s">
        <v>8278</v>
      </c>
      <c r="O197" s="5">
        <f t="shared" si="12"/>
        <v>0</v>
      </c>
      <c r="P197" t="e">
        <f t="shared" si="13"/>
        <v>#DIV/0!</v>
      </c>
      <c r="Q197" s="8" t="s">
        <v>8315</v>
      </c>
      <c r="R197" s="8" t="s">
        <v>8330</v>
      </c>
      <c r="S197" s="12">
        <f t="shared" si="14"/>
        <v>41056.708969907406</v>
      </c>
      <c r="T197" s="12">
        <f t="shared" si="15"/>
        <v>41026.708969907406</v>
      </c>
    </row>
    <row r="198" spans="1:20" ht="60" x14ac:dyDescent="0.25">
      <c r="A198">
        <v>897</v>
      </c>
      <c r="B198" s="3" t="s">
        <v>898</v>
      </c>
      <c r="C198" s="3" t="s">
        <v>5007</v>
      </c>
      <c r="D198">
        <v>3000</v>
      </c>
      <c r="E198">
        <v>0</v>
      </c>
      <c r="F198" t="s">
        <v>8220</v>
      </c>
      <c r="G198" t="s">
        <v>8223</v>
      </c>
      <c r="H198" t="s">
        <v>8245</v>
      </c>
      <c r="I198">
        <v>1354123908</v>
      </c>
      <c r="J198">
        <v>1351528308</v>
      </c>
      <c r="K198" t="b">
        <v>0</v>
      </c>
      <c r="L198">
        <v>0</v>
      </c>
      <c r="M198" t="b">
        <v>0</v>
      </c>
      <c r="N198" t="s">
        <v>8278</v>
      </c>
      <c r="O198" s="5">
        <f t="shared" si="12"/>
        <v>0</v>
      </c>
      <c r="P198" t="e">
        <f t="shared" si="13"/>
        <v>#DIV/0!</v>
      </c>
      <c r="Q198" s="8" t="s">
        <v>8315</v>
      </c>
      <c r="R198" s="8" t="s">
        <v>8330</v>
      </c>
      <c r="S198" s="12">
        <f t="shared" si="14"/>
        <v>41241.480416666665</v>
      </c>
      <c r="T198" s="12">
        <f t="shared" si="15"/>
        <v>41211.438750000001</v>
      </c>
    </row>
    <row r="199" spans="1:20" ht="60" x14ac:dyDescent="0.25">
      <c r="A199">
        <v>901</v>
      </c>
      <c r="B199" s="3" t="s">
        <v>902</v>
      </c>
      <c r="C199" s="3" t="s">
        <v>5011</v>
      </c>
      <c r="D199">
        <v>6500</v>
      </c>
      <c r="E199">
        <v>0</v>
      </c>
      <c r="F199" t="s">
        <v>8220</v>
      </c>
      <c r="G199" t="s">
        <v>8223</v>
      </c>
      <c r="H199" t="s">
        <v>8245</v>
      </c>
      <c r="I199">
        <v>1276024260</v>
      </c>
      <c r="J199">
        <v>1272050914</v>
      </c>
      <c r="K199" t="b">
        <v>0</v>
      </c>
      <c r="L199">
        <v>0</v>
      </c>
      <c r="M199" t="b">
        <v>0</v>
      </c>
      <c r="N199" t="s">
        <v>8277</v>
      </c>
      <c r="O199" s="5">
        <f t="shared" si="12"/>
        <v>0</v>
      </c>
      <c r="P199" t="e">
        <f t="shared" si="13"/>
        <v>#DIV/0!</v>
      </c>
      <c r="Q199" s="8" t="s">
        <v>8315</v>
      </c>
      <c r="R199" s="8" t="s">
        <v>8329</v>
      </c>
      <c r="S199" s="12">
        <f t="shared" si="14"/>
        <v>40337.549305555556</v>
      </c>
      <c r="T199" s="12">
        <f t="shared" si="15"/>
        <v>40291.56150462963</v>
      </c>
    </row>
    <row r="200" spans="1:20" ht="30" x14ac:dyDescent="0.25">
      <c r="A200">
        <v>906</v>
      </c>
      <c r="B200" s="3" t="s">
        <v>907</v>
      </c>
      <c r="C200" s="3" t="s">
        <v>5016</v>
      </c>
      <c r="D200">
        <v>15000</v>
      </c>
      <c r="E200">
        <v>0</v>
      </c>
      <c r="F200" t="s">
        <v>8220</v>
      </c>
      <c r="G200" t="s">
        <v>8223</v>
      </c>
      <c r="H200" t="s">
        <v>8245</v>
      </c>
      <c r="I200">
        <v>1394681590</v>
      </c>
      <c r="J200">
        <v>1392093190</v>
      </c>
      <c r="K200" t="b">
        <v>0</v>
      </c>
      <c r="L200">
        <v>0</v>
      </c>
      <c r="M200" t="b">
        <v>0</v>
      </c>
      <c r="N200" t="s">
        <v>8277</v>
      </c>
      <c r="O200" s="5">
        <f t="shared" si="12"/>
        <v>0</v>
      </c>
      <c r="P200" t="e">
        <f t="shared" si="13"/>
        <v>#DIV/0!</v>
      </c>
      <c r="Q200" s="8" t="s">
        <v>8315</v>
      </c>
      <c r="R200" s="8" t="s">
        <v>8329</v>
      </c>
      <c r="S200" s="12">
        <f t="shared" si="14"/>
        <v>41710.898032407407</v>
      </c>
      <c r="T200" s="12">
        <f t="shared" si="15"/>
        <v>41680.939699074072</v>
      </c>
    </row>
    <row r="201" spans="1:20" ht="45" x14ac:dyDescent="0.25">
      <c r="A201">
        <v>907</v>
      </c>
      <c r="B201" s="3" t="s">
        <v>908</v>
      </c>
      <c r="C201" s="3" t="s">
        <v>5017</v>
      </c>
      <c r="D201">
        <v>2900</v>
      </c>
      <c r="E201">
        <v>0</v>
      </c>
      <c r="F201" t="s">
        <v>8220</v>
      </c>
      <c r="G201" t="s">
        <v>8223</v>
      </c>
      <c r="H201" t="s">
        <v>8245</v>
      </c>
      <c r="I201">
        <v>1315715823</v>
      </c>
      <c r="J201">
        <v>1313123823</v>
      </c>
      <c r="K201" t="b">
        <v>0</v>
      </c>
      <c r="L201">
        <v>0</v>
      </c>
      <c r="M201" t="b">
        <v>0</v>
      </c>
      <c r="N201" t="s">
        <v>8277</v>
      </c>
      <c r="O201" s="5">
        <f t="shared" si="12"/>
        <v>0</v>
      </c>
      <c r="P201" t="e">
        <f t="shared" si="13"/>
        <v>#DIV/0!</v>
      </c>
      <c r="Q201" s="8" t="s">
        <v>8315</v>
      </c>
      <c r="R201" s="8" t="s">
        <v>8329</v>
      </c>
      <c r="S201" s="12">
        <f t="shared" si="14"/>
        <v>40796.942395833335</v>
      </c>
      <c r="T201" s="12">
        <f t="shared" si="15"/>
        <v>40766.942395833335</v>
      </c>
    </row>
    <row r="202" spans="1:20" ht="45" x14ac:dyDescent="0.25">
      <c r="A202">
        <v>908</v>
      </c>
      <c r="B202" s="3" t="s">
        <v>909</v>
      </c>
      <c r="C202" s="3" t="s">
        <v>5018</v>
      </c>
      <c r="D202">
        <v>2500</v>
      </c>
      <c r="E202">
        <v>0</v>
      </c>
      <c r="F202" t="s">
        <v>8220</v>
      </c>
      <c r="G202" t="s">
        <v>8223</v>
      </c>
      <c r="H202" t="s">
        <v>8245</v>
      </c>
      <c r="I202">
        <v>1280206740</v>
      </c>
      <c r="J202">
        <v>1276283655</v>
      </c>
      <c r="K202" t="b">
        <v>0</v>
      </c>
      <c r="L202">
        <v>0</v>
      </c>
      <c r="M202" t="b">
        <v>0</v>
      </c>
      <c r="N202" t="s">
        <v>8277</v>
      </c>
      <c r="O202" s="5">
        <f t="shared" si="12"/>
        <v>0</v>
      </c>
      <c r="P202" t="e">
        <f t="shared" si="13"/>
        <v>#DIV/0!</v>
      </c>
      <c r="Q202" s="8" t="s">
        <v>8315</v>
      </c>
      <c r="R202" s="8" t="s">
        <v>8329</v>
      </c>
      <c r="S202" s="12">
        <f t="shared" si="14"/>
        <v>40385.957638888889</v>
      </c>
      <c r="T202" s="12">
        <f t="shared" si="15"/>
        <v>40340.551562499997</v>
      </c>
    </row>
    <row r="203" spans="1:20" ht="60" x14ac:dyDescent="0.25">
      <c r="A203">
        <v>911</v>
      </c>
      <c r="B203" s="3" t="s">
        <v>912</v>
      </c>
      <c r="C203" s="3" t="s">
        <v>5021</v>
      </c>
      <c r="D203">
        <v>100000</v>
      </c>
      <c r="E203">
        <v>0</v>
      </c>
      <c r="F203" t="s">
        <v>8220</v>
      </c>
      <c r="G203" t="s">
        <v>8223</v>
      </c>
      <c r="H203" t="s">
        <v>8245</v>
      </c>
      <c r="I203">
        <v>1390522045</v>
      </c>
      <c r="J203">
        <v>1388707645</v>
      </c>
      <c r="K203" t="b">
        <v>0</v>
      </c>
      <c r="L203">
        <v>0</v>
      </c>
      <c r="M203" t="b">
        <v>0</v>
      </c>
      <c r="N203" t="s">
        <v>8277</v>
      </c>
      <c r="O203" s="5">
        <f t="shared" si="12"/>
        <v>0</v>
      </c>
      <c r="P203" t="e">
        <f t="shared" si="13"/>
        <v>#DIV/0!</v>
      </c>
      <c r="Q203" s="8" t="s">
        <v>8315</v>
      </c>
      <c r="R203" s="8" t="s">
        <v>8329</v>
      </c>
      <c r="S203" s="12">
        <f t="shared" si="14"/>
        <v>41662.755150462966</v>
      </c>
      <c r="T203" s="12">
        <f t="shared" si="15"/>
        <v>41641.755150462966</v>
      </c>
    </row>
    <row r="204" spans="1:20" ht="45" x14ac:dyDescent="0.25">
      <c r="A204">
        <v>914</v>
      </c>
      <c r="B204" s="3" t="s">
        <v>915</v>
      </c>
      <c r="C204" s="3" t="s">
        <v>5024</v>
      </c>
      <c r="D204">
        <v>1500</v>
      </c>
      <c r="E204">
        <v>0</v>
      </c>
      <c r="F204" t="s">
        <v>8220</v>
      </c>
      <c r="G204" t="s">
        <v>8223</v>
      </c>
      <c r="H204" t="s">
        <v>8245</v>
      </c>
      <c r="I204">
        <v>1345918747</v>
      </c>
      <c r="J204">
        <v>1343326747</v>
      </c>
      <c r="K204" t="b">
        <v>0</v>
      </c>
      <c r="L204">
        <v>0</v>
      </c>
      <c r="M204" t="b">
        <v>0</v>
      </c>
      <c r="N204" t="s">
        <v>8277</v>
      </c>
      <c r="O204" s="5">
        <f t="shared" si="12"/>
        <v>0</v>
      </c>
      <c r="P204" t="e">
        <f t="shared" si="13"/>
        <v>#DIV/0!</v>
      </c>
      <c r="Q204" s="8" t="s">
        <v>8315</v>
      </c>
      <c r="R204" s="8" t="s">
        <v>8329</v>
      </c>
      <c r="S204" s="12">
        <f t="shared" si="14"/>
        <v>41146.513275462959</v>
      </c>
      <c r="T204" s="12">
        <f t="shared" si="15"/>
        <v>41116.513275462959</v>
      </c>
    </row>
    <row r="205" spans="1:20" ht="45" x14ac:dyDescent="0.25">
      <c r="A205">
        <v>916</v>
      </c>
      <c r="B205" s="3" t="s">
        <v>917</v>
      </c>
      <c r="C205" s="3" t="s">
        <v>5026</v>
      </c>
      <c r="D205">
        <v>3300</v>
      </c>
      <c r="E205">
        <v>0</v>
      </c>
      <c r="F205" t="s">
        <v>8220</v>
      </c>
      <c r="G205" t="s">
        <v>8223</v>
      </c>
      <c r="H205" t="s">
        <v>8245</v>
      </c>
      <c r="I205">
        <v>1287723600</v>
      </c>
      <c r="J205">
        <v>1284409734</v>
      </c>
      <c r="K205" t="b">
        <v>0</v>
      </c>
      <c r="L205">
        <v>0</v>
      </c>
      <c r="M205" t="b">
        <v>0</v>
      </c>
      <c r="N205" t="s">
        <v>8277</v>
      </c>
      <c r="O205" s="5">
        <f t="shared" si="12"/>
        <v>0</v>
      </c>
      <c r="P205" t="e">
        <f t="shared" si="13"/>
        <v>#DIV/0!</v>
      </c>
      <c r="Q205" s="8" t="s">
        <v>8315</v>
      </c>
      <c r="R205" s="8" t="s">
        <v>8329</v>
      </c>
      <c r="S205" s="12">
        <f t="shared" si="14"/>
        <v>40472.958333333336</v>
      </c>
      <c r="T205" s="12">
        <f t="shared" si="15"/>
        <v>40434.603402777779</v>
      </c>
    </row>
    <row r="206" spans="1:20" ht="45" x14ac:dyDescent="0.25">
      <c r="A206">
        <v>920</v>
      </c>
      <c r="B206" s="3" t="s">
        <v>921</v>
      </c>
      <c r="C206" s="3" t="s">
        <v>5030</v>
      </c>
      <c r="D206">
        <v>5500</v>
      </c>
      <c r="E206">
        <v>0</v>
      </c>
      <c r="F206" t="s">
        <v>8220</v>
      </c>
      <c r="G206" t="s">
        <v>8223</v>
      </c>
      <c r="H206" t="s">
        <v>8245</v>
      </c>
      <c r="I206">
        <v>1384448822</v>
      </c>
      <c r="J206">
        <v>1381853222</v>
      </c>
      <c r="K206" t="b">
        <v>0</v>
      </c>
      <c r="L206">
        <v>0</v>
      </c>
      <c r="M206" t="b">
        <v>0</v>
      </c>
      <c r="N206" t="s">
        <v>8277</v>
      </c>
      <c r="O206" s="5">
        <f t="shared" si="12"/>
        <v>0</v>
      </c>
      <c r="P206" t="e">
        <f t="shared" si="13"/>
        <v>#DIV/0!</v>
      </c>
      <c r="Q206" s="8" t="s">
        <v>8315</v>
      </c>
      <c r="R206" s="8" t="s">
        <v>8329</v>
      </c>
      <c r="S206" s="12">
        <f t="shared" si="14"/>
        <v>41592.463217592594</v>
      </c>
      <c r="T206" s="12">
        <f t="shared" si="15"/>
        <v>41562.421550925923</v>
      </c>
    </row>
    <row r="207" spans="1:20" ht="60" x14ac:dyDescent="0.25">
      <c r="A207">
        <v>926</v>
      </c>
      <c r="B207" s="3" t="s">
        <v>927</v>
      </c>
      <c r="C207" s="3" t="s">
        <v>5036</v>
      </c>
      <c r="D207">
        <v>7000</v>
      </c>
      <c r="E207">
        <v>0</v>
      </c>
      <c r="F207" t="s">
        <v>8220</v>
      </c>
      <c r="G207" t="s">
        <v>8223</v>
      </c>
      <c r="H207" t="s">
        <v>8245</v>
      </c>
      <c r="I207">
        <v>1278628800</v>
      </c>
      <c r="J207">
        <v>1276043330</v>
      </c>
      <c r="K207" t="b">
        <v>0</v>
      </c>
      <c r="L207">
        <v>0</v>
      </c>
      <c r="M207" t="b">
        <v>0</v>
      </c>
      <c r="N207" t="s">
        <v>8277</v>
      </c>
      <c r="O207" s="5">
        <f t="shared" si="12"/>
        <v>0</v>
      </c>
      <c r="P207" t="e">
        <f t="shared" si="13"/>
        <v>#DIV/0!</v>
      </c>
      <c r="Q207" s="8" t="s">
        <v>8315</v>
      </c>
      <c r="R207" s="8" t="s">
        <v>8329</v>
      </c>
      <c r="S207" s="12">
        <f t="shared" si="14"/>
        <v>40367.694444444445</v>
      </c>
      <c r="T207" s="12">
        <f t="shared" si="15"/>
        <v>40337.77002314815</v>
      </c>
    </row>
    <row r="208" spans="1:20" ht="30" x14ac:dyDescent="0.25">
      <c r="A208">
        <v>927</v>
      </c>
      <c r="B208" s="3" t="s">
        <v>928</v>
      </c>
      <c r="C208" s="3" t="s">
        <v>5037</v>
      </c>
      <c r="D208">
        <v>20000</v>
      </c>
      <c r="E208">
        <v>0</v>
      </c>
      <c r="F208" t="s">
        <v>8220</v>
      </c>
      <c r="G208" t="s">
        <v>8223</v>
      </c>
      <c r="H208" t="s">
        <v>8245</v>
      </c>
      <c r="I208">
        <v>1337024695</v>
      </c>
      <c r="J208">
        <v>1334432695</v>
      </c>
      <c r="K208" t="b">
        <v>0</v>
      </c>
      <c r="L208">
        <v>0</v>
      </c>
      <c r="M208" t="b">
        <v>0</v>
      </c>
      <c r="N208" t="s">
        <v>8277</v>
      </c>
      <c r="O208" s="5">
        <f t="shared" si="12"/>
        <v>0</v>
      </c>
      <c r="P208" t="e">
        <f t="shared" si="13"/>
        <v>#DIV/0!</v>
      </c>
      <c r="Q208" s="8" t="s">
        <v>8315</v>
      </c>
      <c r="R208" s="8" t="s">
        <v>8329</v>
      </c>
      <c r="S208" s="12">
        <f t="shared" si="14"/>
        <v>41043.572858796295</v>
      </c>
      <c r="T208" s="12">
        <f t="shared" si="15"/>
        <v>41013.572858796295</v>
      </c>
    </row>
    <row r="209" spans="1:20" ht="45" x14ac:dyDescent="0.25">
      <c r="A209">
        <v>929</v>
      </c>
      <c r="B209" s="3" t="s">
        <v>930</v>
      </c>
      <c r="C209" s="3" t="s">
        <v>5039</v>
      </c>
      <c r="D209">
        <v>500</v>
      </c>
      <c r="E209">
        <v>0</v>
      </c>
      <c r="F209" t="s">
        <v>8220</v>
      </c>
      <c r="G209" t="s">
        <v>8223</v>
      </c>
      <c r="H209" t="s">
        <v>8245</v>
      </c>
      <c r="I209">
        <v>1333946569</v>
      </c>
      <c r="J209">
        <v>1331358169</v>
      </c>
      <c r="K209" t="b">
        <v>0</v>
      </c>
      <c r="L209">
        <v>0</v>
      </c>
      <c r="M209" t="b">
        <v>0</v>
      </c>
      <c r="N209" t="s">
        <v>8277</v>
      </c>
      <c r="O209" s="5">
        <f t="shared" si="12"/>
        <v>0</v>
      </c>
      <c r="P209" t="e">
        <f t="shared" si="13"/>
        <v>#DIV/0!</v>
      </c>
      <c r="Q209" s="8" t="s">
        <v>8315</v>
      </c>
      <c r="R209" s="8" t="s">
        <v>8329</v>
      </c>
      <c r="S209" s="12">
        <f t="shared" si="14"/>
        <v>41007.946400462963</v>
      </c>
      <c r="T209" s="12">
        <f t="shared" si="15"/>
        <v>40977.988067129627</v>
      </c>
    </row>
    <row r="210" spans="1:20" ht="45" x14ac:dyDescent="0.25">
      <c r="A210">
        <v>936</v>
      </c>
      <c r="B210" s="3" t="s">
        <v>937</v>
      </c>
      <c r="C210" s="3" t="s">
        <v>5046</v>
      </c>
      <c r="D210">
        <v>1400</v>
      </c>
      <c r="E210">
        <v>0</v>
      </c>
      <c r="F210" t="s">
        <v>8220</v>
      </c>
      <c r="G210" t="s">
        <v>8223</v>
      </c>
      <c r="H210" t="s">
        <v>8245</v>
      </c>
      <c r="I210">
        <v>1326916800</v>
      </c>
      <c r="J210">
        <v>1323131689</v>
      </c>
      <c r="K210" t="b">
        <v>0</v>
      </c>
      <c r="L210">
        <v>0</v>
      </c>
      <c r="M210" t="b">
        <v>0</v>
      </c>
      <c r="N210" t="s">
        <v>8277</v>
      </c>
      <c r="O210" s="5">
        <f t="shared" si="12"/>
        <v>0</v>
      </c>
      <c r="P210" t="e">
        <f t="shared" si="13"/>
        <v>#DIV/0!</v>
      </c>
      <c r="Q210" s="8" t="s">
        <v>8315</v>
      </c>
      <c r="R210" s="8" t="s">
        <v>8329</v>
      </c>
      <c r="S210" s="12">
        <f t="shared" si="14"/>
        <v>40926.583333333336</v>
      </c>
      <c r="T210" s="12">
        <f t="shared" si="15"/>
        <v>40882.774178240739</v>
      </c>
    </row>
    <row r="211" spans="1:20" ht="60" x14ac:dyDescent="0.25">
      <c r="A211">
        <v>947</v>
      </c>
      <c r="B211" s="3" t="s">
        <v>948</v>
      </c>
      <c r="C211" s="3" t="s">
        <v>5057</v>
      </c>
      <c r="D211">
        <v>850</v>
      </c>
      <c r="E211">
        <v>0</v>
      </c>
      <c r="F211" t="s">
        <v>8220</v>
      </c>
      <c r="G211" t="s">
        <v>8223</v>
      </c>
      <c r="H211" t="s">
        <v>8245</v>
      </c>
      <c r="I211">
        <v>1467312306</v>
      </c>
      <c r="J211">
        <v>1462128306</v>
      </c>
      <c r="K211" t="b">
        <v>0</v>
      </c>
      <c r="L211">
        <v>0</v>
      </c>
      <c r="M211" t="b">
        <v>0</v>
      </c>
      <c r="N211" t="s">
        <v>8272</v>
      </c>
      <c r="O211" s="5">
        <f t="shared" si="12"/>
        <v>0</v>
      </c>
      <c r="P211" t="e">
        <f t="shared" si="13"/>
        <v>#DIV/0!</v>
      </c>
      <c r="Q211" s="8" t="s">
        <v>8311</v>
      </c>
      <c r="R211" s="8" t="s">
        <v>8317</v>
      </c>
      <c r="S211" s="12">
        <f t="shared" si="14"/>
        <v>42551.531319444446</v>
      </c>
      <c r="T211" s="12">
        <f t="shared" si="15"/>
        <v>42491.531319444446</v>
      </c>
    </row>
    <row r="212" spans="1:20" ht="60" x14ac:dyDescent="0.25">
      <c r="A212">
        <v>988</v>
      </c>
      <c r="B212" s="3" t="s">
        <v>989</v>
      </c>
      <c r="C212" s="3" t="s">
        <v>5098</v>
      </c>
      <c r="D212">
        <v>5000</v>
      </c>
      <c r="E212">
        <v>0</v>
      </c>
      <c r="F212" t="s">
        <v>8220</v>
      </c>
      <c r="G212" t="s">
        <v>8236</v>
      </c>
      <c r="H212" t="s">
        <v>8248</v>
      </c>
      <c r="I212">
        <v>1475310825</v>
      </c>
      <c r="J212">
        <v>1472718825</v>
      </c>
      <c r="K212" t="b">
        <v>0</v>
      </c>
      <c r="L212">
        <v>0</v>
      </c>
      <c r="M212" t="b">
        <v>0</v>
      </c>
      <c r="N212" t="s">
        <v>8272</v>
      </c>
      <c r="O212" s="5">
        <f t="shared" si="12"/>
        <v>0</v>
      </c>
      <c r="P212" t="e">
        <f t="shared" si="13"/>
        <v>#DIV/0!</v>
      </c>
      <c r="Q212" s="8" t="s">
        <v>8311</v>
      </c>
      <c r="R212" s="8" t="s">
        <v>8317</v>
      </c>
      <c r="S212" s="12">
        <f t="shared" si="14"/>
        <v>42644.106770833328</v>
      </c>
      <c r="T212" s="12">
        <f t="shared" si="15"/>
        <v>42614.106770833328</v>
      </c>
    </row>
    <row r="213" spans="1:20" ht="60" x14ac:dyDescent="0.25">
      <c r="A213">
        <v>1071</v>
      </c>
      <c r="B213" s="3" t="s">
        <v>1072</v>
      </c>
      <c r="C213" s="3" t="s">
        <v>5181</v>
      </c>
      <c r="D213">
        <v>100</v>
      </c>
      <c r="E213">
        <v>0</v>
      </c>
      <c r="F213" t="s">
        <v>8220</v>
      </c>
      <c r="G213" t="s">
        <v>8233</v>
      </c>
      <c r="H213" t="s">
        <v>8253</v>
      </c>
      <c r="I213">
        <v>1447787093</v>
      </c>
      <c r="J213">
        <v>1445191493</v>
      </c>
      <c r="K213" t="b">
        <v>0</v>
      </c>
      <c r="L213">
        <v>0</v>
      </c>
      <c r="M213" t="b">
        <v>0</v>
      </c>
      <c r="N213" t="s">
        <v>8281</v>
      </c>
      <c r="O213" s="5">
        <f t="shared" si="12"/>
        <v>0</v>
      </c>
      <c r="P213" t="e">
        <f t="shared" si="13"/>
        <v>#DIV/0!</v>
      </c>
      <c r="Q213" s="8" t="s">
        <v>8331</v>
      </c>
      <c r="R213" s="8" t="s">
        <v>8332</v>
      </c>
      <c r="S213" s="12">
        <f t="shared" si="14"/>
        <v>42325.545057870375</v>
      </c>
      <c r="T213" s="12">
        <f t="shared" si="15"/>
        <v>42295.503391203703</v>
      </c>
    </row>
    <row r="214" spans="1:20" x14ac:dyDescent="0.25">
      <c r="A214">
        <v>1084</v>
      </c>
      <c r="B214" s="3" t="s">
        <v>1085</v>
      </c>
      <c r="C214" s="3" t="s">
        <v>5194</v>
      </c>
      <c r="D214">
        <v>550</v>
      </c>
      <c r="E214">
        <v>0</v>
      </c>
      <c r="F214" t="s">
        <v>8220</v>
      </c>
      <c r="G214" t="s">
        <v>8223</v>
      </c>
      <c r="H214" t="s">
        <v>8245</v>
      </c>
      <c r="I214">
        <v>1407534804</v>
      </c>
      <c r="J214">
        <v>1404942804</v>
      </c>
      <c r="K214" t="b">
        <v>0</v>
      </c>
      <c r="L214">
        <v>0</v>
      </c>
      <c r="M214" t="b">
        <v>0</v>
      </c>
      <c r="N214" t="s">
        <v>8281</v>
      </c>
      <c r="O214" s="5">
        <f t="shared" si="12"/>
        <v>0</v>
      </c>
      <c r="P214" t="e">
        <f t="shared" si="13"/>
        <v>#DIV/0!</v>
      </c>
      <c r="Q214" s="8" t="s">
        <v>8331</v>
      </c>
      <c r="R214" s="8" t="s">
        <v>8332</v>
      </c>
      <c r="S214" s="12">
        <f t="shared" si="14"/>
        <v>41859.662083333329</v>
      </c>
      <c r="T214" s="12">
        <f t="shared" si="15"/>
        <v>41829.662083333329</v>
      </c>
    </row>
    <row r="215" spans="1:20" ht="60" x14ac:dyDescent="0.25">
      <c r="A215">
        <v>1087</v>
      </c>
      <c r="B215" s="3" t="s">
        <v>1088</v>
      </c>
      <c r="C215" s="3" t="s">
        <v>5197</v>
      </c>
      <c r="D215">
        <v>1100</v>
      </c>
      <c r="E215">
        <v>0</v>
      </c>
      <c r="F215" t="s">
        <v>8220</v>
      </c>
      <c r="G215" t="s">
        <v>8223</v>
      </c>
      <c r="H215" t="s">
        <v>8245</v>
      </c>
      <c r="I215">
        <v>1402852087</v>
      </c>
      <c r="J215">
        <v>1400260087</v>
      </c>
      <c r="K215" t="b">
        <v>0</v>
      </c>
      <c r="L215">
        <v>0</v>
      </c>
      <c r="M215" t="b">
        <v>0</v>
      </c>
      <c r="N215" t="s">
        <v>8281</v>
      </c>
      <c r="O215" s="5">
        <f t="shared" si="12"/>
        <v>0</v>
      </c>
      <c r="P215" t="e">
        <f t="shared" si="13"/>
        <v>#DIV/0!</v>
      </c>
      <c r="Q215" s="8" t="s">
        <v>8331</v>
      </c>
      <c r="R215" s="8" t="s">
        <v>8332</v>
      </c>
      <c r="S215" s="12">
        <f t="shared" si="14"/>
        <v>41805.463969907403</v>
      </c>
      <c r="T215" s="12">
        <f t="shared" si="15"/>
        <v>41775.463969907403</v>
      </c>
    </row>
    <row r="216" spans="1:20" ht="60" x14ac:dyDescent="0.25">
      <c r="A216">
        <v>1107</v>
      </c>
      <c r="B216" s="3" t="s">
        <v>1108</v>
      </c>
      <c r="C216" s="3" t="s">
        <v>5217</v>
      </c>
      <c r="D216">
        <v>10000</v>
      </c>
      <c r="E216">
        <v>0</v>
      </c>
      <c r="F216" t="s">
        <v>8220</v>
      </c>
      <c r="G216" t="s">
        <v>8223</v>
      </c>
      <c r="H216" t="s">
        <v>8245</v>
      </c>
      <c r="I216">
        <v>1406148024</v>
      </c>
      <c r="J216">
        <v>1403556024</v>
      </c>
      <c r="K216" t="b">
        <v>0</v>
      </c>
      <c r="L216">
        <v>0</v>
      </c>
      <c r="M216" t="b">
        <v>0</v>
      </c>
      <c r="N216" t="s">
        <v>8281</v>
      </c>
      <c r="O216" s="5">
        <f t="shared" si="12"/>
        <v>0</v>
      </c>
      <c r="P216" t="e">
        <f t="shared" si="13"/>
        <v>#DIV/0!</v>
      </c>
      <c r="Q216" s="8" t="s">
        <v>8331</v>
      </c>
      <c r="R216" s="8" t="s">
        <v>8332</v>
      </c>
      <c r="S216" s="12">
        <f t="shared" si="14"/>
        <v>41843.611388888887</v>
      </c>
      <c r="T216" s="12">
        <f t="shared" si="15"/>
        <v>41813.611388888887</v>
      </c>
    </row>
    <row r="217" spans="1:20" ht="45" x14ac:dyDescent="0.25">
      <c r="A217">
        <v>1120</v>
      </c>
      <c r="B217" s="3" t="s">
        <v>1121</v>
      </c>
      <c r="C217" s="3" t="s">
        <v>5230</v>
      </c>
      <c r="D217">
        <v>25000</v>
      </c>
      <c r="E217">
        <v>0</v>
      </c>
      <c r="F217" t="s">
        <v>8220</v>
      </c>
      <c r="G217" t="s">
        <v>8223</v>
      </c>
      <c r="H217" t="s">
        <v>8245</v>
      </c>
      <c r="I217">
        <v>1319835400</v>
      </c>
      <c r="J217">
        <v>1315947400</v>
      </c>
      <c r="K217" t="b">
        <v>0</v>
      </c>
      <c r="L217">
        <v>0</v>
      </c>
      <c r="M217" t="b">
        <v>0</v>
      </c>
      <c r="N217" t="s">
        <v>8281</v>
      </c>
      <c r="O217" s="5">
        <f t="shared" si="12"/>
        <v>0</v>
      </c>
      <c r="P217" t="e">
        <f t="shared" si="13"/>
        <v>#DIV/0!</v>
      </c>
      <c r="Q217" s="8" t="s">
        <v>8331</v>
      </c>
      <c r="R217" s="8" t="s">
        <v>8332</v>
      </c>
      <c r="S217" s="12">
        <f t="shared" si="14"/>
        <v>40844.622685185182</v>
      </c>
      <c r="T217" s="12">
        <f t="shared" si="15"/>
        <v>40799.622685185182</v>
      </c>
    </row>
    <row r="218" spans="1:20" ht="60" x14ac:dyDescent="0.25">
      <c r="A218">
        <v>1122</v>
      </c>
      <c r="B218" s="3" t="s">
        <v>1123</v>
      </c>
      <c r="C218" s="3" t="s">
        <v>5232</v>
      </c>
      <c r="D218">
        <v>3200</v>
      </c>
      <c r="E218">
        <v>0</v>
      </c>
      <c r="F218" t="s">
        <v>8220</v>
      </c>
      <c r="G218" t="s">
        <v>8224</v>
      </c>
      <c r="H218" t="s">
        <v>8246</v>
      </c>
      <c r="I218">
        <v>1369932825</v>
      </c>
      <c r="J218">
        <v>1368723225</v>
      </c>
      <c r="K218" t="b">
        <v>0</v>
      </c>
      <c r="L218">
        <v>0</v>
      </c>
      <c r="M218" t="b">
        <v>0</v>
      </c>
      <c r="N218" t="s">
        <v>8281</v>
      </c>
      <c r="O218" s="5">
        <f t="shared" si="12"/>
        <v>0</v>
      </c>
      <c r="P218" t="e">
        <f t="shared" si="13"/>
        <v>#DIV/0!</v>
      </c>
      <c r="Q218" s="8" t="s">
        <v>8331</v>
      </c>
      <c r="R218" s="8" t="s">
        <v>8332</v>
      </c>
      <c r="S218" s="12">
        <f t="shared" si="14"/>
        <v>41424.453993055555</v>
      </c>
      <c r="T218" s="12">
        <f t="shared" si="15"/>
        <v>41410.453993055555</v>
      </c>
    </row>
    <row r="219" spans="1:20" ht="60" x14ac:dyDescent="0.25">
      <c r="A219">
        <v>1125</v>
      </c>
      <c r="B219" s="3" t="s">
        <v>1126</v>
      </c>
      <c r="C219" s="3" t="s">
        <v>5235</v>
      </c>
      <c r="D219">
        <v>3000</v>
      </c>
      <c r="E219">
        <v>0</v>
      </c>
      <c r="F219" t="s">
        <v>8220</v>
      </c>
      <c r="G219" t="s">
        <v>8224</v>
      </c>
      <c r="H219" t="s">
        <v>8246</v>
      </c>
      <c r="I219">
        <v>1443193130</v>
      </c>
      <c r="J219">
        <v>1438009130</v>
      </c>
      <c r="K219" t="b">
        <v>0</v>
      </c>
      <c r="L219">
        <v>0</v>
      </c>
      <c r="M219" t="b">
        <v>0</v>
      </c>
      <c r="N219" t="s">
        <v>8282</v>
      </c>
      <c r="O219" s="5">
        <f t="shared" si="12"/>
        <v>0</v>
      </c>
      <c r="P219" t="e">
        <f t="shared" si="13"/>
        <v>#DIV/0!</v>
      </c>
      <c r="Q219" s="8" t="s">
        <v>8331</v>
      </c>
      <c r="R219" s="8" t="s">
        <v>8333</v>
      </c>
      <c r="S219" s="12">
        <f t="shared" si="14"/>
        <v>42272.374189814815</v>
      </c>
      <c r="T219" s="12">
        <f t="shared" si="15"/>
        <v>42212.374189814815</v>
      </c>
    </row>
    <row r="220" spans="1:20" ht="60" x14ac:dyDescent="0.25">
      <c r="A220">
        <v>1131</v>
      </c>
      <c r="B220" s="3" t="s">
        <v>1132</v>
      </c>
      <c r="C220" s="3" t="s">
        <v>5241</v>
      </c>
      <c r="D220">
        <v>40000</v>
      </c>
      <c r="E220">
        <v>0</v>
      </c>
      <c r="F220" t="s">
        <v>8220</v>
      </c>
      <c r="G220" t="s">
        <v>8225</v>
      </c>
      <c r="H220" t="s">
        <v>8247</v>
      </c>
      <c r="I220">
        <v>1450993668</v>
      </c>
      <c r="J220">
        <v>1448401668</v>
      </c>
      <c r="K220" t="b">
        <v>0</v>
      </c>
      <c r="L220">
        <v>0</v>
      </c>
      <c r="M220" t="b">
        <v>0</v>
      </c>
      <c r="N220" t="s">
        <v>8282</v>
      </c>
      <c r="O220" s="5">
        <f t="shared" si="12"/>
        <v>0</v>
      </c>
      <c r="P220" t="e">
        <f t="shared" si="13"/>
        <v>#DIV/0!</v>
      </c>
      <c r="Q220" s="8" t="s">
        <v>8331</v>
      </c>
      <c r="R220" s="8" t="s">
        <v>8333</v>
      </c>
      <c r="S220" s="12">
        <f t="shared" si="14"/>
        <v>42362.658194444448</v>
      </c>
      <c r="T220" s="12">
        <f t="shared" si="15"/>
        <v>42332.658194444448</v>
      </c>
    </row>
    <row r="221" spans="1:20" ht="45" x14ac:dyDescent="0.25">
      <c r="A221">
        <v>1140</v>
      </c>
      <c r="B221" s="3" t="s">
        <v>1141</v>
      </c>
      <c r="C221" s="3" t="s">
        <v>5250</v>
      </c>
      <c r="D221">
        <v>5000</v>
      </c>
      <c r="E221">
        <v>0</v>
      </c>
      <c r="F221" t="s">
        <v>8220</v>
      </c>
      <c r="G221" t="s">
        <v>8224</v>
      </c>
      <c r="H221" t="s">
        <v>8246</v>
      </c>
      <c r="I221">
        <v>1438859121</v>
      </c>
      <c r="J221">
        <v>1436267121</v>
      </c>
      <c r="K221" t="b">
        <v>0</v>
      </c>
      <c r="L221">
        <v>0</v>
      </c>
      <c r="M221" t="b">
        <v>0</v>
      </c>
      <c r="N221" t="s">
        <v>8282</v>
      </c>
      <c r="O221" s="5">
        <f t="shared" si="12"/>
        <v>0</v>
      </c>
      <c r="P221" t="e">
        <f t="shared" si="13"/>
        <v>#DIV/0!</v>
      </c>
      <c r="Q221" s="8" t="s">
        <v>8331</v>
      </c>
      <c r="R221" s="8" t="s">
        <v>8333</v>
      </c>
      <c r="S221" s="12">
        <f t="shared" si="14"/>
        <v>42222.212048611109</v>
      </c>
      <c r="T221" s="12">
        <f t="shared" si="15"/>
        <v>42192.212048611109</v>
      </c>
    </row>
    <row r="222" spans="1:20" x14ac:dyDescent="0.25">
      <c r="A222">
        <v>1141</v>
      </c>
      <c r="B222" s="3" t="s">
        <v>1142</v>
      </c>
      <c r="C222" s="3" t="s">
        <v>5251</v>
      </c>
      <c r="D222">
        <v>500</v>
      </c>
      <c r="E222">
        <v>0</v>
      </c>
      <c r="F222" t="s">
        <v>8220</v>
      </c>
      <c r="G222" t="s">
        <v>8235</v>
      </c>
      <c r="H222" t="s">
        <v>8248</v>
      </c>
      <c r="I222">
        <v>1436460450</v>
      </c>
      <c r="J222">
        <v>1433868450</v>
      </c>
      <c r="K222" t="b">
        <v>0</v>
      </c>
      <c r="L222">
        <v>0</v>
      </c>
      <c r="M222" t="b">
        <v>0</v>
      </c>
      <c r="N222" t="s">
        <v>8282</v>
      </c>
      <c r="O222" s="5">
        <f t="shared" si="12"/>
        <v>0</v>
      </c>
      <c r="P222" t="e">
        <f t="shared" si="13"/>
        <v>#DIV/0!</v>
      </c>
      <c r="Q222" s="8" t="s">
        <v>8331</v>
      </c>
      <c r="R222" s="8" t="s">
        <v>8333</v>
      </c>
      <c r="S222" s="12">
        <f t="shared" si="14"/>
        <v>42194.449652777781</v>
      </c>
      <c r="T222" s="12">
        <f t="shared" si="15"/>
        <v>42164.449652777781</v>
      </c>
    </row>
    <row r="223" spans="1:20" ht="45" x14ac:dyDescent="0.25">
      <c r="A223">
        <v>1142</v>
      </c>
      <c r="B223" s="3" t="s">
        <v>1143</v>
      </c>
      <c r="C223" s="3" t="s">
        <v>5252</v>
      </c>
      <c r="D223">
        <v>4000</v>
      </c>
      <c r="E223">
        <v>0</v>
      </c>
      <c r="F223" t="s">
        <v>8220</v>
      </c>
      <c r="G223" t="s">
        <v>8223</v>
      </c>
      <c r="H223" t="s">
        <v>8245</v>
      </c>
      <c r="I223">
        <v>1424131727</v>
      </c>
      <c r="J223">
        <v>1421539727</v>
      </c>
      <c r="K223" t="b">
        <v>0</v>
      </c>
      <c r="L223">
        <v>0</v>
      </c>
      <c r="M223" t="b">
        <v>0</v>
      </c>
      <c r="N223" t="s">
        <v>8282</v>
      </c>
      <c r="O223" s="5">
        <f t="shared" si="12"/>
        <v>0</v>
      </c>
      <c r="P223" t="e">
        <f t="shared" si="13"/>
        <v>#DIV/0!</v>
      </c>
      <c r="Q223" s="8" t="s">
        <v>8331</v>
      </c>
      <c r="R223" s="8" t="s">
        <v>8333</v>
      </c>
      <c r="S223" s="12">
        <f t="shared" si="14"/>
        <v>42051.756099537037</v>
      </c>
      <c r="T223" s="12">
        <f t="shared" si="15"/>
        <v>42021.756099537037</v>
      </c>
    </row>
    <row r="224" spans="1:20" ht="45" x14ac:dyDescent="0.25">
      <c r="A224">
        <v>1144</v>
      </c>
      <c r="B224" s="3" t="s">
        <v>1145</v>
      </c>
      <c r="C224" s="3" t="s">
        <v>5254</v>
      </c>
      <c r="D224">
        <v>9300</v>
      </c>
      <c r="E224">
        <v>0</v>
      </c>
      <c r="F224" t="s">
        <v>8220</v>
      </c>
      <c r="G224" t="s">
        <v>8223</v>
      </c>
      <c r="H224" t="s">
        <v>8245</v>
      </c>
      <c r="I224">
        <v>1430281320</v>
      </c>
      <c r="J224">
        <v>1427689320</v>
      </c>
      <c r="K224" t="b">
        <v>0</v>
      </c>
      <c r="L224">
        <v>0</v>
      </c>
      <c r="M224" t="b">
        <v>0</v>
      </c>
      <c r="N224" t="s">
        <v>8283</v>
      </c>
      <c r="O224" s="5">
        <f t="shared" si="12"/>
        <v>0</v>
      </c>
      <c r="P224" t="e">
        <f t="shared" si="13"/>
        <v>#DIV/0!</v>
      </c>
      <c r="Q224" s="8" t="s">
        <v>8321</v>
      </c>
      <c r="R224" s="8" t="s">
        <v>8322</v>
      </c>
      <c r="S224" s="12">
        <f t="shared" si="14"/>
        <v>42122.931944444441</v>
      </c>
      <c r="T224" s="12">
        <f t="shared" si="15"/>
        <v>42092.931944444441</v>
      </c>
    </row>
    <row r="225" spans="1:20" ht="60" x14ac:dyDescent="0.25">
      <c r="A225">
        <v>1147</v>
      </c>
      <c r="B225" s="3" t="s">
        <v>1148</v>
      </c>
      <c r="C225" s="3" t="s">
        <v>5257</v>
      </c>
      <c r="D225">
        <v>25000</v>
      </c>
      <c r="E225">
        <v>0</v>
      </c>
      <c r="F225" t="s">
        <v>8220</v>
      </c>
      <c r="G225" t="s">
        <v>8228</v>
      </c>
      <c r="H225" t="s">
        <v>8250</v>
      </c>
      <c r="I225">
        <v>1413760783</v>
      </c>
      <c r="J225">
        <v>1408576783</v>
      </c>
      <c r="K225" t="b">
        <v>0</v>
      </c>
      <c r="L225">
        <v>0</v>
      </c>
      <c r="M225" t="b">
        <v>0</v>
      </c>
      <c r="N225" t="s">
        <v>8283</v>
      </c>
      <c r="O225" s="5">
        <f t="shared" si="12"/>
        <v>0</v>
      </c>
      <c r="P225" t="e">
        <f t="shared" si="13"/>
        <v>#DIV/0!</v>
      </c>
      <c r="Q225" s="8" t="s">
        <v>8321</v>
      </c>
      <c r="R225" s="8" t="s">
        <v>8322</v>
      </c>
      <c r="S225" s="12">
        <f t="shared" si="14"/>
        <v>41931.722025462965</v>
      </c>
      <c r="T225" s="12">
        <f t="shared" si="15"/>
        <v>41871.722025462965</v>
      </c>
    </row>
    <row r="226" spans="1:20" ht="60" x14ac:dyDescent="0.25">
      <c r="A226">
        <v>1151</v>
      </c>
      <c r="B226" s="3" t="s">
        <v>1152</v>
      </c>
      <c r="C226" s="3" t="s">
        <v>5261</v>
      </c>
      <c r="D226">
        <v>25000</v>
      </c>
      <c r="E226">
        <v>0</v>
      </c>
      <c r="F226" t="s">
        <v>8220</v>
      </c>
      <c r="G226" t="s">
        <v>8223</v>
      </c>
      <c r="H226" t="s">
        <v>8245</v>
      </c>
      <c r="I226">
        <v>1441592863</v>
      </c>
      <c r="J226">
        <v>1439000863</v>
      </c>
      <c r="K226" t="b">
        <v>0</v>
      </c>
      <c r="L226">
        <v>0</v>
      </c>
      <c r="M226" t="b">
        <v>0</v>
      </c>
      <c r="N226" t="s">
        <v>8283</v>
      </c>
      <c r="O226" s="5">
        <f t="shared" si="12"/>
        <v>0</v>
      </c>
      <c r="P226" t="e">
        <f t="shared" si="13"/>
        <v>#DIV/0!</v>
      </c>
      <c r="Q226" s="8" t="s">
        <v>8321</v>
      </c>
      <c r="R226" s="8" t="s">
        <v>8322</v>
      </c>
      <c r="S226" s="12">
        <f t="shared" si="14"/>
        <v>42253.852581018524</v>
      </c>
      <c r="T226" s="12">
        <f t="shared" si="15"/>
        <v>42223.852581018524</v>
      </c>
    </row>
    <row r="227" spans="1:20" ht="45" x14ac:dyDescent="0.25">
      <c r="A227">
        <v>1156</v>
      </c>
      <c r="B227" s="3" t="s">
        <v>1157</v>
      </c>
      <c r="C227" s="3" t="s">
        <v>5266</v>
      </c>
      <c r="D227">
        <v>6500</v>
      </c>
      <c r="E227">
        <v>0</v>
      </c>
      <c r="F227" t="s">
        <v>8220</v>
      </c>
      <c r="G227" t="s">
        <v>8223</v>
      </c>
      <c r="H227" t="s">
        <v>8245</v>
      </c>
      <c r="I227">
        <v>1424742162</v>
      </c>
      <c r="J227">
        <v>1422150162</v>
      </c>
      <c r="K227" t="b">
        <v>0</v>
      </c>
      <c r="L227">
        <v>0</v>
      </c>
      <c r="M227" t="b">
        <v>0</v>
      </c>
      <c r="N227" t="s">
        <v>8283</v>
      </c>
      <c r="O227" s="5">
        <f t="shared" si="12"/>
        <v>0</v>
      </c>
      <c r="P227" t="e">
        <f t="shared" si="13"/>
        <v>#DIV/0!</v>
      </c>
      <c r="Q227" s="8" t="s">
        <v>8321</v>
      </c>
      <c r="R227" s="8" t="s">
        <v>8322</v>
      </c>
      <c r="S227" s="12">
        <f t="shared" si="14"/>
        <v>42058.82131944444</v>
      </c>
      <c r="T227" s="12">
        <f t="shared" si="15"/>
        <v>42028.82131944444</v>
      </c>
    </row>
    <row r="228" spans="1:20" ht="60" x14ac:dyDescent="0.25">
      <c r="A228">
        <v>1159</v>
      </c>
      <c r="B228" s="3" t="s">
        <v>1160</v>
      </c>
      <c r="C228" s="3" t="s">
        <v>5269</v>
      </c>
      <c r="D228">
        <v>6750</v>
      </c>
      <c r="E228">
        <v>0</v>
      </c>
      <c r="F228" t="s">
        <v>8220</v>
      </c>
      <c r="G228" t="s">
        <v>8223</v>
      </c>
      <c r="H228" t="s">
        <v>8245</v>
      </c>
      <c r="I228">
        <v>1435679100</v>
      </c>
      <c r="J228">
        <v>1433006765</v>
      </c>
      <c r="K228" t="b">
        <v>0</v>
      </c>
      <c r="L228">
        <v>0</v>
      </c>
      <c r="M228" t="b">
        <v>0</v>
      </c>
      <c r="N228" t="s">
        <v>8283</v>
      </c>
      <c r="O228" s="5">
        <f t="shared" si="12"/>
        <v>0</v>
      </c>
      <c r="P228" t="e">
        <f t="shared" si="13"/>
        <v>#DIV/0!</v>
      </c>
      <c r="Q228" s="8" t="s">
        <v>8321</v>
      </c>
      <c r="R228" s="8" t="s">
        <v>8322</v>
      </c>
      <c r="S228" s="12">
        <f t="shared" si="14"/>
        <v>42185.40625</v>
      </c>
      <c r="T228" s="12">
        <f t="shared" si="15"/>
        <v>42154.476446759261</v>
      </c>
    </row>
    <row r="229" spans="1:20" ht="60" x14ac:dyDescent="0.25">
      <c r="A229">
        <v>1161</v>
      </c>
      <c r="B229" s="3" t="s">
        <v>1162</v>
      </c>
      <c r="C229" s="3" t="s">
        <v>5271</v>
      </c>
      <c r="D229">
        <v>18000</v>
      </c>
      <c r="E229">
        <v>0</v>
      </c>
      <c r="F229" t="s">
        <v>8220</v>
      </c>
      <c r="G229" t="s">
        <v>8223</v>
      </c>
      <c r="H229" t="s">
        <v>8245</v>
      </c>
      <c r="I229">
        <v>1432047989</v>
      </c>
      <c r="J229">
        <v>1430233589</v>
      </c>
      <c r="K229" t="b">
        <v>0</v>
      </c>
      <c r="L229">
        <v>0</v>
      </c>
      <c r="M229" t="b">
        <v>0</v>
      </c>
      <c r="N229" t="s">
        <v>8283</v>
      </c>
      <c r="O229" s="5">
        <f t="shared" si="12"/>
        <v>0</v>
      </c>
      <c r="P229" t="e">
        <f t="shared" si="13"/>
        <v>#DIV/0!</v>
      </c>
      <c r="Q229" s="8" t="s">
        <v>8321</v>
      </c>
      <c r="R229" s="8" t="s">
        <v>8322</v>
      </c>
      <c r="S229" s="12">
        <f t="shared" si="14"/>
        <v>42143.379502314812</v>
      </c>
      <c r="T229" s="12">
        <f t="shared" si="15"/>
        <v>42122.379502314812</v>
      </c>
    </row>
    <row r="230" spans="1:20" ht="60" x14ac:dyDescent="0.25">
      <c r="A230">
        <v>1163</v>
      </c>
      <c r="B230" s="3" t="s">
        <v>1164</v>
      </c>
      <c r="C230" s="3" t="s">
        <v>5273</v>
      </c>
      <c r="D230">
        <v>5200</v>
      </c>
      <c r="E230">
        <v>0</v>
      </c>
      <c r="F230" t="s">
        <v>8220</v>
      </c>
      <c r="G230" t="s">
        <v>8223</v>
      </c>
      <c r="H230" t="s">
        <v>8245</v>
      </c>
      <c r="I230">
        <v>1407604920</v>
      </c>
      <c r="J230">
        <v>1405012920</v>
      </c>
      <c r="K230" t="b">
        <v>0</v>
      </c>
      <c r="L230">
        <v>0</v>
      </c>
      <c r="M230" t="b">
        <v>0</v>
      </c>
      <c r="N230" t="s">
        <v>8283</v>
      </c>
      <c r="O230" s="5">
        <f t="shared" si="12"/>
        <v>0</v>
      </c>
      <c r="P230" t="e">
        <f t="shared" si="13"/>
        <v>#DIV/0!</v>
      </c>
      <c r="Q230" s="8" t="s">
        <v>8321</v>
      </c>
      <c r="R230" s="8" t="s">
        <v>8322</v>
      </c>
      <c r="S230" s="12">
        <f t="shared" si="14"/>
        <v>41860.473611111112</v>
      </c>
      <c r="T230" s="12">
        <f t="shared" si="15"/>
        <v>41830.473611111112</v>
      </c>
    </row>
    <row r="231" spans="1:20" ht="60" x14ac:dyDescent="0.25">
      <c r="A231">
        <v>1164</v>
      </c>
      <c r="B231" s="3" t="s">
        <v>1165</v>
      </c>
      <c r="C231" s="3" t="s">
        <v>5274</v>
      </c>
      <c r="D231">
        <v>10000</v>
      </c>
      <c r="E231">
        <v>0</v>
      </c>
      <c r="F231" t="s">
        <v>8220</v>
      </c>
      <c r="G231" t="s">
        <v>8223</v>
      </c>
      <c r="H231" t="s">
        <v>8245</v>
      </c>
      <c r="I231">
        <v>1466270582</v>
      </c>
      <c r="J231">
        <v>1463678582</v>
      </c>
      <c r="K231" t="b">
        <v>0</v>
      </c>
      <c r="L231">
        <v>0</v>
      </c>
      <c r="M231" t="b">
        <v>0</v>
      </c>
      <c r="N231" t="s">
        <v>8283</v>
      </c>
      <c r="O231" s="5">
        <f t="shared" si="12"/>
        <v>0</v>
      </c>
      <c r="P231" t="e">
        <f t="shared" si="13"/>
        <v>#DIV/0!</v>
      </c>
      <c r="Q231" s="8" t="s">
        <v>8321</v>
      </c>
      <c r="R231" s="8" t="s">
        <v>8322</v>
      </c>
      <c r="S231" s="12">
        <f t="shared" si="14"/>
        <v>42539.474328703705</v>
      </c>
      <c r="T231" s="12">
        <f t="shared" si="15"/>
        <v>42509.474328703705</v>
      </c>
    </row>
    <row r="232" spans="1:20" ht="30" x14ac:dyDescent="0.25">
      <c r="A232">
        <v>1172</v>
      </c>
      <c r="B232" s="3" t="s">
        <v>1173</v>
      </c>
      <c r="C232" s="3" t="s">
        <v>5282</v>
      </c>
      <c r="D232">
        <v>9000</v>
      </c>
      <c r="E232">
        <v>0</v>
      </c>
      <c r="F232" t="s">
        <v>8220</v>
      </c>
      <c r="G232" t="s">
        <v>8223</v>
      </c>
      <c r="H232" t="s">
        <v>8245</v>
      </c>
      <c r="I232">
        <v>1408551752</v>
      </c>
      <c r="J232">
        <v>1405959752</v>
      </c>
      <c r="K232" t="b">
        <v>0</v>
      </c>
      <c r="L232">
        <v>0</v>
      </c>
      <c r="M232" t="b">
        <v>0</v>
      </c>
      <c r="N232" t="s">
        <v>8283</v>
      </c>
      <c r="O232" s="5">
        <f t="shared" si="12"/>
        <v>0</v>
      </c>
      <c r="P232" t="e">
        <f t="shared" si="13"/>
        <v>#DIV/0!</v>
      </c>
      <c r="Q232" s="8" t="s">
        <v>8321</v>
      </c>
      <c r="R232" s="8" t="s">
        <v>8322</v>
      </c>
      <c r="S232" s="12">
        <f t="shared" si="14"/>
        <v>41871.432314814811</v>
      </c>
      <c r="T232" s="12">
        <f t="shared" si="15"/>
        <v>41841.432314814811</v>
      </c>
    </row>
    <row r="233" spans="1:20" ht="60" x14ac:dyDescent="0.25">
      <c r="A233">
        <v>1177</v>
      </c>
      <c r="B233" s="3" t="s">
        <v>1178</v>
      </c>
      <c r="C233" s="3" t="s">
        <v>5287</v>
      </c>
      <c r="D233">
        <v>6000</v>
      </c>
      <c r="E233">
        <v>0</v>
      </c>
      <c r="F233" t="s">
        <v>8220</v>
      </c>
      <c r="G233" t="s">
        <v>8224</v>
      </c>
      <c r="H233" t="s">
        <v>8246</v>
      </c>
      <c r="I233">
        <v>1413388296</v>
      </c>
      <c r="J233">
        <v>1410796296</v>
      </c>
      <c r="K233" t="b">
        <v>0</v>
      </c>
      <c r="L233">
        <v>0</v>
      </c>
      <c r="M233" t="b">
        <v>0</v>
      </c>
      <c r="N233" t="s">
        <v>8283</v>
      </c>
      <c r="O233" s="5">
        <f t="shared" si="12"/>
        <v>0</v>
      </c>
      <c r="P233" t="e">
        <f t="shared" si="13"/>
        <v>#DIV/0!</v>
      </c>
      <c r="Q233" s="8" t="s">
        <v>8321</v>
      </c>
      <c r="R233" s="8" t="s">
        <v>8322</v>
      </c>
      <c r="S233" s="12">
        <f t="shared" si="14"/>
        <v>41927.410833333335</v>
      </c>
      <c r="T233" s="12">
        <f t="shared" si="15"/>
        <v>41897.410833333335</v>
      </c>
    </row>
    <row r="234" spans="1:20" ht="45" x14ac:dyDescent="0.25">
      <c r="A234">
        <v>1409</v>
      </c>
      <c r="B234" s="3" t="s">
        <v>1410</v>
      </c>
      <c r="C234" s="3" t="s">
        <v>5519</v>
      </c>
      <c r="D234">
        <v>4000</v>
      </c>
      <c r="E234">
        <v>0</v>
      </c>
      <c r="F234" t="s">
        <v>8220</v>
      </c>
      <c r="G234" t="s">
        <v>8223</v>
      </c>
      <c r="H234" t="s">
        <v>8245</v>
      </c>
      <c r="I234">
        <v>1420085535</v>
      </c>
      <c r="J234">
        <v>1414897935</v>
      </c>
      <c r="K234" t="b">
        <v>0</v>
      </c>
      <c r="L234">
        <v>0</v>
      </c>
      <c r="M234" t="b">
        <v>0</v>
      </c>
      <c r="N234" t="s">
        <v>8286</v>
      </c>
      <c r="O234" s="5">
        <f t="shared" si="12"/>
        <v>0</v>
      </c>
      <c r="P234" t="e">
        <f t="shared" si="13"/>
        <v>#DIV/0!</v>
      </c>
      <c r="Q234" s="8" t="s">
        <v>8318</v>
      </c>
      <c r="R234" s="8" t="s">
        <v>8319</v>
      </c>
      <c r="S234" s="12">
        <f t="shared" si="14"/>
        <v>42004.925173611111</v>
      </c>
      <c r="T234" s="12">
        <f t="shared" si="15"/>
        <v>41944.883506944447</v>
      </c>
    </row>
    <row r="235" spans="1:20" ht="45" x14ac:dyDescent="0.25">
      <c r="A235">
        <v>1416</v>
      </c>
      <c r="B235" s="3" t="s">
        <v>1417</v>
      </c>
      <c r="C235" s="3" t="s">
        <v>5526</v>
      </c>
      <c r="D235">
        <v>50000</v>
      </c>
      <c r="E235">
        <v>0</v>
      </c>
      <c r="F235" t="s">
        <v>8220</v>
      </c>
      <c r="G235" t="s">
        <v>8223</v>
      </c>
      <c r="H235" t="s">
        <v>8245</v>
      </c>
      <c r="I235">
        <v>1448147619</v>
      </c>
      <c r="J235">
        <v>1445552019</v>
      </c>
      <c r="K235" t="b">
        <v>0</v>
      </c>
      <c r="L235">
        <v>0</v>
      </c>
      <c r="M235" t="b">
        <v>0</v>
      </c>
      <c r="N235" t="s">
        <v>8286</v>
      </c>
      <c r="O235" s="5">
        <f t="shared" si="12"/>
        <v>0</v>
      </c>
      <c r="P235" t="e">
        <f t="shared" si="13"/>
        <v>#DIV/0!</v>
      </c>
      <c r="Q235" s="8" t="s">
        <v>8318</v>
      </c>
      <c r="R235" s="8" t="s">
        <v>8319</v>
      </c>
      <c r="S235" s="12">
        <f t="shared" si="14"/>
        <v>42329.717812499999</v>
      </c>
      <c r="T235" s="12">
        <f t="shared" si="15"/>
        <v>42299.676145833335</v>
      </c>
    </row>
    <row r="236" spans="1:20" ht="60" x14ac:dyDescent="0.25">
      <c r="A236">
        <v>1425</v>
      </c>
      <c r="B236" s="3" t="s">
        <v>1426</v>
      </c>
      <c r="C236" s="3" t="s">
        <v>5535</v>
      </c>
      <c r="D236">
        <v>13000</v>
      </c>
      <c r="E236">
        <v>0</v>
      </c>
      <c r="F236" t="s">
        <v>8220</v>
      </c>
      <c r="G236" t="s">
        <v>8223</v>
      </c>
      <c r="H236" t="s">
        <v>8245</v>
      </c>
      <c r="I236">
        <v>1430276959</v>
      </c>
      <c r="J236">
        <v>1427684959</v>
      </c>
      <c r="K236" t="b">
        <v>0</v>
      </c>
      <c r="L236">
        <v>0</v>
      </c>
      <c r="M236" t="b">
        <v>0</v>
      </c>
      <c r="N236" t="s">
        <v>8286</v>
      </c>
      <c r="O236" s="5">
        <f t="shared" si="12"/>
        <v>0</v>
      </c>
      <c r="P236" t="e">
        <f t="shared" si="13"/>
        <v>#DIV/0!</v>
      </c>
      <c r="Q236" s="8" t="s">
        <v>8318</v>
      </c>
      <c r="R236" s="8" t="s">
        <v>8319</v>
      </c>
      <c r="S236" s="12">
        <f t="shared" si="14"/>
        <v>42122.881469907406</v>
      </c>
      <c r="T236" s="12">
        <f t="shared" si="15"/>
        <v>42092.881469907406</v>
      </c>
    </row>
    <row r="237" spans="1:20" ht="60" x14ac:dyDescent="0.25">
      <c r="A237">
        <v>1426</v>
      </c>
      <c r="B237" s="3" t="s">
        <v>1427</v>
      </c>
      <c r="C237" s="3" t="s">
        <v>5536</v>
      </c>
      <c r="D237">
        <v>1000</v>
      </c>
      <c r="E237">
        <v>0</v>
      </c>
      <c r="F237" t="s">
        <v>8220</v>
      </c>
      <c r="G237" t="s">
        <v>8235</v>
      </c>
      <c r="H237" t="s">
        <v>8248</v>
      </c>
      <c r="I237">
        <v>1440408120</v>
      </c>
      <c r="J237">
        <v>1435224120</v>
      </c>
      <c r="K237" t="b">
        <v>0</v>
      </c>
      <c r="L237">
        <v>0</v>
      </c>
      <c r="M237" t="b">
        <v>0</v>
      </c>
      <c r="N237" t="s">
        <v>8286</v>
      </c>
      <c r="O237" s="5">
        <f t="shared" si="12"/>
        <v>0</v>
      </c>
      <c r="P237" t="e">
        <f t="shared" si="13"/>
        <v>#DIV/0!</v>
      </c>
      <c r="Q237" s="8" t="s">
        <v>8318</v>
      </c>
      <c r="R237" s="8" t="s">
        <v>8319</v>
      </c>
      <c r="S237" s="12">
        <f t="shared" si="14"/>
        <v>42240.140277777777</v>
      </c>
      <c r="T237" s="12">
        <f t="shared" si="15"/>
        <v>42180.140277777777</v>
      </c>
    </row>
    <row r="238" spans="1:20" ht="45" x14ac:dyDescent="0.25">
      <c r="A238">
        <v>1429</v>
      </c>
      <c r="B238" s="3" t="s">
        <v>1430</v>
      </c>
      <c r="C238" s="3" t="s">
        <v>5539</v>
      </c>
      <c r="D238">
        <v>10000</v>
      </c>
      <c r="E238">
        <v>0</v>
      </c>
      <c r="F238" t="s">
        <v>8220</v>
      </c>
      <c r="G238" t="s">
        <v>8223</v>
      </c>
      <c r="H238" t="s">
        <v>8245</v>
      </c>
      <c r="I238">
        <v>1428629242</v>
      </c>
      <c r="J238">
        <v>1426037242</v>
      </c>
      <c r="K238" t="b">
        <v>0</v>
      </c>
      <c r="L238">
        <v>0</v>
      </c>
      <c r="M238" t="b">
        <v>0</v>
      </c>
      <c r="N238" t="s">
        <v>8286</v>
      </c>
      <c r="O238" s="5">
        <f t="shared" si="12"/>
        <v>0</v>
      </c>
      <c r="P238" t="e">
        <f t="shared" si="13"/>
        <v>#DIV/0!</v>
      </c>
      <c r="Q238" s="8" t="s">
        <v>8318</v>
      </c>
      <c r="R238" s="8" t="s">
        <v>8319</v>
      </c>
      <c r="S238" s="12">
        <f t="shared" si="14"/>
        <v>42103.810671296298</v>
      </c>
      <c r="T238" s="12">
        <f t="shared" si="15"/>
        <v>42073.810671296298</v>
      </c>
    </row>
    <row r="239" spans="1:20" ht="60" x14ac:dyDescent="0.25">
      <c r="A239">
        <v>1432</v>
      </c>
      <c r="B239" s="3" t="s">
        <v>1433</v>
      </c>
      <c r="C239" s="3" t="s">
        <v>5542</v>
      </c>
      <c r="D239">
        <v>40000</v>
      </c>
      <c r="E239">
        <v>0</v>
      </c>
      <c r="F239" t="s">
        <v>8220</v>
      </c>
      <c r="G239" t="s">
        <v>8223</v>
      </c>
      <c r="H239" t="s">
        <v>8245</v>
      </c>
      <c r="I239">
        <v>1437417828</v>
      </c>
      <c r="J239">
        <v>1434825828</v>
      </c>
      <c r="K239" t="b">
        <v>0</v>
      </c>
      <c r="L239">
        <v>0</v>
      </c>
      <c r="M239" t="b">
        <v>0</v>
      </c>
      <c r="N239" t="s">
        <v>8286</v>
      </c>
      <c r="O239" s="5">
        <f t="shared" si="12"/>
        <v>0</v>
      </c>
      <c r="P239" t="e">
        <f t="shared" si="13"/>
        <v>#DIV/0!</v>
      </c>
      <c r="Q239" s="8" t="s">
        <v>8318</v>
      </c>
      <c r="R239" s="8" t="s">
        <v>8319</v>
      </c>
      <c r="S239" s="12">
        <f t="shared" si="14"/>
        <v>42205.530416666668</v>
      </c>
      <c r="T239" s="12">
        <f t="shared" si="15"/>
        <v>42175.530416666668</v>
      </c>
    </row>
    <row r="240" spans="1:20" ht="60" x14ac:dyDescent="0.25">
      <c r="A240">
        <v>1442</v>
      </c>
      <c r="B240" s="3" t="s">
        <v>1443</v>
      </c>
      <c r="C240" s="3" t="s">
        <v>5552</v>
      </c>
      <c r="D240">
        <v>1500</v>
      </c>
      <c r="E240">
        <v>0</v>
      </c>
      <c r="F240" t="s">
        <v>8220</v>
      </c>
      <c r="G240" t="s">
        <v>8223</v>
      </c>
      <c r="H240" t="s">
        <v>8245</v>
      </c>
      <c r="I240">
        <v>1464190158</v>
      </c>
      <c r="J240">
        <v>1461598158</v>
      </c>
      <c r="K240" t="b">
        <v>0</v>
      </c>
      <c r="L240">
        <v>0</v>
      </c>
      <c r="M240" t="b">
        <v>0</v>
      </c>
      <c r="N240" t="s">
        <v>8286</v>
      </c>
      <c r="O240" s="5">
        <f t="shared" si="12"/>
        <v>0</v>
      </c>
      <c r="P240" t="e">
        <f t="shared" si="13"/>
        <v>#DIV/0!</v>
      </c>
      <c r="Q240" s="8" t="s">
        <v>8318</v>
      </c>
      <c r="R240" s="8" t="s">
        <v>8319</v>
      </c>
      <c r="S240" s="12">
        <f t="shared" si="14"/>
        <v>42515.39534722222</v>
      </c>
      <c r="T240" s="12">
        <f t="shared" si="15"/>
        <v>42485.39534722222</v>
      </c>
    </row>
    <row r="241" spans="1:20" ht="60" x14ac:dyDescent="0.25">
      <c r="A241">
        <v>1443</v>
      </c>
      <c r="B241" s="3" t="s">
        <v>1444</v>
      </c>
      <c r="C241" s="3" t="s">
        <v>5553</v>
      </c>
      <c r="D241">
        <v>13000</v>
      </c>
      <c r="E241">
        <v>0</v>
      </c>
      <c r="F241" t="s">
        <v>8220</v>
      </c>
      <c r="G241" t="s">
        <v>8229</v>
      </c>
      <c r="H241" t="s">
        <v>8248</v>
      </c>
      <c r="I241">
        <v>1483395209</v>
      </c>
      <c r="J241">
        <v>1480803209</v>
      </c>
      <c r="K241" t="b">
        <v>0</v>
      </c>
      <c r="L241">
        <v>0</v>
      </c>
      <c r="M241" t="b">
        <v>0</v>
      </c>
      <c r="N241" t="s">
        <v>8286</v>
      </c>
      <c r="O241" s="5">
        <f t="shared" si="12"/>
        <v>0</v>
      </c>
      <c r="P241" t="e">
        <f t="shared" si="13"/>
        <v>#DIV/0!</v>
      </c>
      <c r="Q241" s="8" t="s">
        <v>8318</v>
      </c>
      <c r="R241" s="8" t="s">
        <v>8319</v>
      </c>
      <c r="S241" s="12">
        <f t="shared" si="14"/>
        <v>42737.676030092596</v>
      </c>
      <c r="T241" s="12">
        <f t="shared" si="15"/>
        <v>42707.676030092596</v>
      </c>
    </row>
    <row r="242" spans="1:20" ht="45" x14ac:dyDescent="0.25">
      <c r="A242">
        <v>1444</v>
      </c>
      <c r="B242" s="3" t="s">
        <v>1445</v>
      </c>
      <c r="C242" s="3" t="s">
        <v>5554</v>
      </c>
      <c r="D242">
        <v>4950</v>
      </c>
      <c r="E242">
        <v>0</v>
      </c>
      <c r="F242" t="s">
        <v>8220</v>
      </c>
      <c r="G242" t="s">
        <v>8235</v>
      </c>
      <c r="H242" t="s">
        <v>8248</v>
      </c>
      <c r="I242">
        <v>1442091462</v>
      </c>
      <c r="J242">
        <v>1436907462</v>
      </c>
      <c r="K242" t="b">
        <v>0</v>
      </c>
      <c r="L242">
        <v>0</v>
      </c>
      <c r="M242" t="b">
        <v>0</v>
      </c>
      <c r="N242" t="s">
        <v>8286</v>
      </c>
      <c r="O242" s="5">
        <f t="shared" si="12"/>
        <v>0</v>
      </c>
      <c r="P242" t="e">
        <f t="shared" si="13"/>
        <v>#DIV/0!</v>
      </c>
      <c r="Q242" s="8" t="s">
        <v>8318</v>
      </c>
      <c r="R242" s="8" t="s">
        <v>8319</v>
      </c>
      <c r="S242" s="12">
        <f t="shared" si="14"/>
        <v>42259.623402777783</v>
      </c>
      <c r="T242" s="12">
        <f t="shared" si="15"/>
        <v>42199.623402777783</v>
      </c>
    </row>
    <row r="243" spans="1:20" ht="60" x14ac:dyDescent="0.25">
      <c r="A243">
        <v>1445</v>
      </c>
      <c r="B243" s="3" t="s">
        <v>1446</v>
      </c>
      <c r="C243" s="3" t="s">
        <v>5555</v>
      </c>
      <c r="D243">
        <v>130000</v>
      </c>
      <c r="E243">
        <v>0</v>
      </c>
      <c r="F243" t="s">
        <v>8220</v>
      </c>
      <c r="G243" t="s">
        <v>8235</v>
      </c>
      <c r="H243" t="s">
        <v>8248</v>
      </c>
      <c r="I243">
        <v>1434286855</v>
      </c>
      <c r="J243">
        <v>1431694855</v>
      </c>
      <c r="K243" t="b">
        <v>0</v>
      </c>
      <c r="L243">
        <v>0</v>
      </c>
      <c r="M243" t="b">
        <v>0</v>
      </c>
      <c r="N243" t="s">
        <v>8286</v>
      </c>
      <c r="O243" s="5">
        <f t="shared" si="12"/>
        <v>0</v>
      </c>
      <c r="P243" t="e">
        <f t="shared" si="13"/>
        <v>#DIV/0!</v>
      </c>
      <c r="Q243" s="8" t="s">
        <v>8318</v>
      </c>
      <c r="R243" s="8" t="s">
        <v>8319</v>
      </c>
      <c r="S243" s="12">
        <f t="shared" si="14"/>
        <v>42169.292303240742</v>
      </c>
      <c r="T243" s="12">
        <f t="shared" si="15"/>
        <v>42139.292303240742</v>
      </c>
    </row>
    <row r="244" spans="1:20" ht="60" x14ac:dyDescent="0.25">
      <c r="A244">
        <v>1446</v>
      </c>
      <c r="B244" s="3" t="s">
        <v>1447</v>
      </c>
      <c r="C244" s="3" t="s">
        <v>5556</v>
      </c>
      <c r="D244">
        <v>900</v>
      </c>
      <c r="E244">
        <v>0</v>
      </c>
      <c r="F244" t="s">
        <v>8220</v>
      </c>
      <c r="G244" t="s">
        <v>8236</v>
      </c>
      <c r="H244" t="s">
        <v>8248</v>
      </c>
      <c r="I244">
        <v>1461235478</v>
      </c>
      <c r="J244">
        <v>1459507478</v>
      </c>
      <c r="K244" t="b">
        <v>0</v>
      </c>
      <c r="L244">
        <v>0</v>
      </c>
      <c r="M244" t="b">
        <v>0</v>
      </c>
      <c r="N244" t="s">
        <v>8286</v>
      </c>
      <c r="O244" s="5">
        <f t="shared" si="12"/>
        <v>0</v>
      </c>
      <c r="P244" t="e">
        <f t="shared" si="13"/>
        <v>#DIV/0!</v>
      </c>
      <c r="Q244" s="8" t="s">
        <v>8318</v>
      </c>
      <c r="R244" s="8" t="s">
        <v>8319</v>
      </c>
      <c r="S244" s="12">
        <f t="shared" si="14"/>
        <v>42481.197662037041</v>
      </c>
      <c r="T244" s="12">
        <f t="shared" si="15"/>
        <v>42461.197662037041</v>
      </c>
    </row>
    <row r="245" spans="1:20" ht="60" x14ac:dyDescent="0.25">
      <c r="A245">
        <v>1448</v>
      </c>
      <c r="B245" s="3" t="s">
        <v>1449</v>
      </c>
      <c r="C245" s="3" t="s">
        <v>5558</v>
      </c>
      <c r="D245">
        <v>200000</v>
      </c>
      <c r="E245">
        <v>0</v>
      </c>
      <c r="F245" t="s">
        <v>8220</v>
      </c>
      <c r="G245" t="s">
        <v>8225</v>
      </c>
      <c r="H245" t="s">
        <v>8247</v>
      </c>
      <c r="I245">
        <v>1432272300</v>
      </c>
      <c r="J245">
        <v>1429655318</v>
      </c>
      <c r="K245" t="b">
        <v>0</v>
      </c>
      <c r="L245">
        <v>0</v>
      </c>
      <c r="M245" t="b">
        <v>0</v>
      </c>
      <c r="N245" t="s">
        <v>8286</v>
      </c>
      <c r="O245" s="5">
        <f t="shared" si="12"/>
        <v>0</v>
      </c>
      <c r="P245" t="e">
        <f t="shared" si="13"/>
        <v>#DIV/0!</v>
      </c>
      <c r="Q245" s="8" t="s">
        <v>8318</v>
      </c>
      <c r="R245" s="8" t="s">
        <v>8319</v>
      </c>
      <c r="S245" s="12">
        <f t="shared" si="14"/>
        <v>42145.975694444445</v>
      </c>
      <c r="T245" s="12">
        <f t="shared" si="15"/>
        <v>42115.686550925922</v>
      </c>
    </row>
    <row r="246" spans="1:20" ht="60" x14ac:dyDescent="0.25">
      <c r="A246">
        <v>1449</v>
      </c>
      <c r="B246" s="3" t="s">
        <v>1450</v>
      </c>
      <c r="C246" s="3" t="s">
        <v>5559</v>
      </c>
      <c r="D246">
        <v>8888</v>
      </c>
      <c r="E246">
        <v>0</v>
      </c>
      <c r="F246" t="s">
        <v>8220</v>
      </c>
      <c r="G246" t="s">
        <v>8223</v>
      </c>
      <c r="H246" t="s">
        <v>8245</v>
      </c>
      <c r="I246">
        <v>1431286105</v>
      </c>
      <c r="J246">
        <v>1427138905</v>
      </c>
      <c r="K246" t="b">
        <v>0</v>
      </c>
      <c r="L246">
        <v>0</v>
      </c>
      <c r="M246" t="b">
        <v>0</v>
      </c>
      <c r="N246" t="s">
        <v>8286</v>
      </c>
      <c r="O246" s="5">
        <f t="shared" si="12"/>
        <v>0</v>
      </c>
      <c r="P246" t="e">
        <f t="shared" si="13"/>
        <v>#DIV/0!</v>
      </c>
      <c r="Q246" s="8" t="s">
        <v>8318</v>
      </c>
      <c r="R246" s="8" t="s">
        <v>8319</v>
      </c>
      <c r="S246" s="12">
        <f t="shared" si="14"/>
        <v>42134.561400462961</v>
      </c>
      <c r="T246" s="12">
        <f t="shared" si="15"/>
        <v>42086.561400462961</v>
      </c>
    </row>
    <row r="247" spans="1:20" x14ac:dyDescent="0.25">
      <c r="A247">
        <v>1484</v>
      </c>
      <c r="B247" s="3" t="s">
        <v>1485</v>
      </c>
      <c r="C247" s="3" t="s">
        <v>5594</v>
      </c>
      <c r="D247">
        <v>2000</v>
      </c>
      <c r="E247">
        <v>0</v>
      </c>
      <c r="F247" t="s">
        <v>8220</v>
      </c>
      <c r="G247" t="s">
        <v>8223</v>
      </c>
      <c r="H247" t="s">
        <v>8245</v>
      </c>
      <c r="I247">
        <v>1342882260</v>
      </c>
      <c r="J247">
        <v>1337834963</v>
      </c>
      <c r="K247" t="b">
        <v>0</v>
      </c>
      <c r="L247">
        <v>0</v>
      </c>
      <c r="M247" t="b">
        <v>0</v>
      </c>
      <c r="N247" t="s">
        <v>8274</v>
      </c>
      <c r="O247" s="5">
        <f t="shared" si="12"/>
        <v>0</v>
      </c>
      <c r="P247" t="e">
        <f t="shared" si="13"/>
        <v>#DIV/0!</v>
      </c>
      <c r="Q247" s="8" t="s">
        <v>8318</v>
      </c>
      <c r="R247" s="8" t="s">
        <v>8328</v>
      </c>
      <c r="S247" s="12">
        <f t="shared" si="14"/>
        <v>41111.368750000001</v>
      </c>
      <c r="T247" s="12">
        <f t="shared" si="15"/>
        <v>41052.950960648144</v>
      </c>
    </row>
    <row r="248" spans="1:20" ht="45" x14ac:dyDescent="0.25">
      <c r="A248">
        <v>1487</v>
      </c>
      <c r="B248" s="3" t="s">
        <v>1488</v>
      </c>
      <c r="C248" s="3" t="s">
        <v>5597</v>
      </c>
      <c r="D248">
        <v>10000</v>
      </c>
      <c r="E248">
        <v>0</v>
      </c>
      <c r="F248" t="s">
        <v>8220</v>
      </c>
      <c r="G248" t="s">
        <v>8223</v>
      </c>
      <c r="H248" t="s">
        <v>8245</v>
      </c>
      <c r="I248">
        <v>1470175271</v>
      </c>
      <c r="J248">
        <v>1467583271</v>
      </c>
      <c r="K248" t="b">
        <v>0</v>
      </c>
      <c r="L248">
        <v>0</v>
      </c>
      <c r="M248" t="b">
        <v>0</v>
      </c>
      <c r="N248" t="s">
        <v>8274</v>
      </c>
      <c r="O248" s="5">
        <f t="shared" si="12"/>
        <v>0</v>
      </c>
      <c r="P248" t="e">
        <f t="shared" si="13"/>
        <v>#DIV/0!</v>
      </c>
      <c r="Q248" s="8" t="s">
        <v>8318</v>
      </c>
      <c r="R248" s="8" t="s">
        <v>8328</v>
      </c>
      <c r="S248" s="12">
        <f t="shared" si="14"/>
        <v>42584.667488425926</v>
      </c>
      <c r="T248" s="12">
        <f t="shared" si="15"/>
        <v>42554.667488425926</v>
      </c>
    </row>
    <row r="249" spans="1:20" ht="45" x14ac:dyDescent="0.25">
      <c r="A249">
        <v>1489</v>
      </c>
      <c r="B249" s="3" t="s">
        <v>1490</v>
      </c>
      <c r="C249" s="3" t="s">
        <v>5599</v>
      </c>
      <c r="D249">
        <v>5000</v>
      </c>
      <c r="E249">
        <v>0</v>
      </c>
      <c r="F249" t="s">
        <v>8220</v>
      </c>
      <c r="G249" t="s">
        <v>8223</v>
      </c>
      <c r="H249" t="s">
        <v>8245</v>
      </c>
      <c r="I249">
        <v>1352994052</v>
      </c>
      <c r="J249">
        <v>1350398452</v>
      </c>
      <c r="K249" t="b">
        <v>0</v>
      </c>
      <c r="L249">
        <v>0</v>
      </c>
      <c r="M249" t="b">
        <v>0</v>
      </c>
      <c r="N249" t="s">
        <v>8274</v>
      </c>
      <c r="O249" s="5">
        <f t="shared" si="12"/>
        <v>0</v>
      </c>
      <c r="P249" t="e">
        <f t="shared" si="13"/>
        <v>#DIV/0!</v>
      </c>
      <c r="Q249" s="8" t="s">
        <v>8318</v>
      </c>
      <c r="R249" s="8" t="s">
        <v>8328</v>
      </c>
      <c r="S249" s="12">
        <f t="shared" si="14"/>
        <v>41228.403379629628</v>
      </c>
      <c r="T249" s="12">
        <f t="shared" si="15"/>
        <v>41198.361712962964</v>
      </c>
    </row>
    <row r="250" spans="1:20" ht="45" x14ac:dyDescent="0.25">
      <c r="A250">
        <v>1493</v>
      </c>
      <c r="B250" s="3" t="s">
        <v>1494</v>
      </c>
      <c r="C250" s="3" t="s">
        <v>5603</v>
      </c>
      <c r="D250">
        <v>2400</v>
      </c>
      <c r="E250">
        <v>0</v>
      </c>
      <c r="F250" t="s">
        <v>8220</v>
      </c>
      <c r="G250" t="s">
        <v>8223</v>
      </c>
      <c r="H250" t="s">
        <v>8245</v>
      </c>
      <c r="I250">
        <v>1371415675</v>
      </c>
      <c r="J250">
        <v>1368823675</v>
      </c>
      <c r="K250" t="b">
        <v>0</v>
      </c>
      <c r="L250">
        <v>0</v>
      </c>
      <c r="M250" t="b">
        <v>0</v>
      </c>
      <c r="N250" t="s">
        <v>8274</v>
      </c>
      <c r="O250" s="5">
        <f t="shared" si="12"/>
        <v>0</v>
      </c>
      <c r="P250" t="e">
        <f t="shared" si="13"/>
        <v>#DIV/0!</v>
      </c>
      <c r="Q250" s="8" t="s">
        <v>8318</v>
      </c>
      <c r="R250" s="8" t="s">
        <v>8328</v>
      </c>
      <c r="S250" s="12">
        <f t="shared" si="14"/>
        <v>41441.616608796292</v>
      </c>
      <c r="T250" s="12">
        <f t="shared" si="15"/>
        <v>41411.616608796292</v>
      </c>
    </row>
    <row r="251" spans="1:20" ht="30" x14ac:dyDescent="0.25">
      <c r="A251">
        <v>1495</v>
      </c>
      <c r="B251" s="3" t="s">
        <v>1496</v>
      </c>
      <c r="C251" s="3" t="s">
        <v>5605</v>
      </c>
      <c r="D251">
        <v>2000</v>
      </c>
      <c r="E251">
        <v>0</v>
      </c>
      <c r="F251" t="s">
        <v>8220</v>
      </c>
      <c r="G251" t="s">
        <v>8223</v>
      </c>
      <c r="H251" t="s">
        <v>8245</v>
      </c>
      <c r="I251">
        <v>1314471431</v>
      </c>
      <c r="J251">
        <v>1311879431</v>
      </c>
      <c r="K251" t="b">
        <v>0</v>
      </c>
      <c r="L251">
        <v>0</v>
      </c>
      <c r="M251" t="b">
        <v>0</v>
      </c>
      <c r="N251" t="s">
        <v>8274</v>
      </c>
      <c r="O251" s="5">
        <f t="shared" si="12"/>
        <v>0</v>
      </c>
      <c r="P251" t="e">
        <f t="shared" si="13"/>
        <v>#DIV/0!</v>
      </c>
      <c r="Q251" s="8" t="s">
        <v>8318</v>
      </c>
      <c r="R251" s="8" t="s">
        <v>8328</v>
      </c>
      <c r="S251" s="12">
        <f t="shared" si="14"/>
        <v>40782.539710648147</v>
      </c>
      <c r="T251" s="12">
        <f t="shared" si="15"/>
        <v>40752.539710648147</v>
      </c>
    </row>
    <row r="252" spans="1:20" ht="45" x14ac:dyDescent="0.25">
      <c r="A252">
        <v>1496</v>
      </c>
      <c r="B252" s="3" t="s">
        <v>1497</v>
      </c>
      <c r="C252" s="3" t="s">
        <v>5606</v>
      </c>
      <c r="D252">
        <v>1500</v>
      </c>
      <c r="E252">
        <v>0</v>
      </c>
      <c r="F252" t="s">
        <v>8220</v>
      </c>
      <c r="G252" t="s">
        <v>8223</v>
      </c>
      <c r="H252" t="s">
        <v>8245</v>
      </c>
      <c r="I252">
        <v>1410866659</v>
      </c>
      <c r="J252">
        <v>1405682659</v>
      </c>
      <c r="K252" t="b">
        <v>0</v>
      </c>
      <c r="L252">
        <v>0</v>
      </c>
      <c r="M252" t="b">
        <v>0</v>
      </c>
      <c r="N252" t="s">
        <v>8274</v>
      </c>
      <c r="O252" s="5">
        <f t="shared" si="12"/>
        <v>0</v>
      </c>
      <c r="P252" t="e">
        <f t="shared" si="13"/>
        <v>#DIV/0!</v>
      </c>
      <c r="Q252" s="8" t="s">
        <v>8318</v>
      </c>
      <c r="R252" s="8" t="s">
        <v>8328</v>
      </c>
      <c r="S252" s="12">
        <f t="shared" si="14"/>
        <v>41898.225219907406</v>
      </c>
      <c r="T252" s="12">
        <f t="shared" si="15"/>
        <v>41838.225219907406</v>
      </c>
    </row>
    <row r="253" spans="1:20" ht="45" x14ac:dyDescent="0.25">
      <c r="A253">
        <v>1544</v>
      </c>
      <c r="B253" s="3" t="s">
        <v>1545</v>
      </c>
      <c r="C253" s="3" t="s">
        <v>5654</v>
      </c>
      <c r="D253">
        <v>1000</v>
      </c>
      <c r="E253">
        <v>0</v>
      </c>
      <c r="F253" t="s">
        <v>8220</v>
      </c>
      <c r="G253" t="s">
        <v>8223</v>
      </c>
      <c r="H253" t="s">
        <v>8245</v>
      </c>
      <c r="I253">
        <v>1427847480</v>
      </c>
      <c r="J253">
        <v>1424222024</v>
      </c>
      <c r="K253" t="b">
        <v>0</v>
      </c>
      <c r="L253">
        <v>0</v>
      </c>
      <c r="M253" t="b">
        <v>0</v>
      </c>
      <c r="N253" t="s">
        <v>8288</v>
      </c>
      <c r="O253" s="5">
        <f t="shared" si="12"/>
        <v>0</v>
      </c>
      <c r="P253" t="e">
        <f t="shared" si="13"/>
        <v>#DIV/0!</v>
      </c>
      <c r="Q253" s="8" t="s">
        <v>8334</v>
      </c>
      <c r="R253" s="8" t="s">
        <v>8335</v>
      </c>
      <c r="S253" s="12">
        <f t="shared" si="14"/>
        <v>42094.762499999997</v>
      </c>
      <c r="T253" s="12">
        <f t="shared" si="15"/>
        <v>42052.801203703704</v>
      </c>
    </row>
    <row r="254" spans="1:20" ht="45" x14ac:dyDescent="0.25">
      <c r="A254">
        <v>1547</v>
      </c>
      <c r="B254" s="3" t="s">
        <v>1548</v>
      </c>
      <c r="C254" s="3" t="s">
        <v>5657</v>
      </c>
      <c r="D254">
        <v>20</v>
      </c>
      <c r="E254">
        <v>0</v>
      </c>
      <c r="F254" t="s">
        <v>8220</v>
      </c>
      <c r="G254" t="s">
        <v>8223</v>
      </c>
      <c r="H254" t="s">
        <v>8245</v>
      </c>
      <c r="I254">
        <v>1487844882</v>
      </c>
      <c r="J254">
        <v>1487240082</v>
      </c>
      <c r="K254" t="b">
        <v>0</v>
      </c>
      <c r="L254">
        <v>0</v>
      </c>
      <c r="M254" t="b">
        <v>0</v>
      </c>
      <c r="N254" t="s">
        <v>8288</v>
      </c>
      <c r="O254" s="5">
        <f t="shared" si="12"/>
        <v>0</v>
      </c>
      <c r="P254" t="e">
        <f t="shared" si="13"/>
        <v>#DIV/0!</v>
      </c>
      <c r="Q254" s="8" t="s">
        <v>8334</v>
      </c>
      <c r="R254" s="8" t="s">
        <v>8335</v>
      </c>
      <c r="S254" s="12">
        <f t="shared" si="14"/>
        <v>42789.176875000005</v>
      </c>
      <c r="T254" s="12">
        <f t="shared" si="15"/>
        <v>42782.176875000005</v>
      </c>
    </row>
    <row r="255" spans="1:20" ht="60" x14ac:dyDescent="0.25">
      <c r="A255">
        <v>1551</v>
      </c>
      <c r="B255" s="3" t="s">
        <v>1552</v>
      </c>
      <c r="C255" s="3" t="s">
        <v>5661</v>
      </c>
      <c r="D255">
        <v>3500</v>
      </c>
      <c r="E255">
        <v>0</v>
      </c>
      <c r="F255" t="s">
        <v>8220</v>
      </c>
      <c r="G255" t="s">
        <v>8223</v>
      </c>
      <c r="H255" t="s">
        <v>8245</v>
      </c>
      <c r="I255">
        <v>1432756039</v>
      </c>
      <c r="J255">
        <v>1430164039</v>
      </c>
      <c r="K255" t="b">
        <v>0</v>
      </c>
      <c r="L255">
        <v>0</v>
      </c>
      <c r="M255" t="b">
        <v>0</v>
      </c>
      <c r="N255" t="s">
        <v>8288</v>
      </c>
      <c r="O255" s="5">
        <f t="shared" si="12"/>
        <v>0</v>
      </c>
      <c r="P255" t="e">
        <f t="shared" si="13"/>
        <v>#DIV/0!</v>
      </c>
      <c r="Q255" s="8" t="s">
        <v>8334</v>
      </c>
      <c r="R255" s="8" t="s">
        <v>8335</v>
      </c>
      <c r="S255" s="12">
        <f t="shared" si="14"/>
        <v>42151.574525462958</v>
      </c>
      <c r="T255" s="12">
        <f t="shared" si="15"/>
        <v>42121.574525462958</v>
      </c>
    </row>
    <row r="256" spans="1:20" ht="45" x14ac:dyDescent="0.25">
      <c r="A256">
        <v>1553</v>
      </c>
      <c r="B256" s="3" t="s">
        <v>1554</v>
      </c>
      <c r="C256" s="3" t="s">
        <v>5663</v>
      </c>
      <c r="D256">
        <v>6000</v>
      </c>
      <c r="E256">
        <v>0</v>
      </c>
      <c r="F256" t="s">
        <v>8220</v>
      </c>
      <c r="G256" t="s">
        <v>8223</v>
      </c>
      <c r="H256" t="s">
        <v>8245</v>
      </c>
      <c r="I256">
        <v>1441176447</v>
      </c>
      <c r="J256">
        <v>1438584447</v>
      </c>
      <c r="K256" t="b">
        <v>0</v>
      </c>
      <c r="L256">
        <v>0</v>
      </c>
      <c r="M256" t="b">
        <v>0</v>
      </c>
      <c r="N256" t="s">
        <v>8288</v>
      </c>
      <c r="O256" s="5">
        <f t="shared" si="12"/>
        <v>0</v>
      </c>
      <c r="P256" t="e">
        <f t="shared" si="13"/>
        <v>#DIV/0!</v>
      </c>
      <c r="Q256" s="8" t="s">
        <v>8334</v>
      </c>
      <c r="R256" s="8" t="s">
        <v>8335</v>
      </c>
      <c r="S256" s="12">
        <f t="shared" si="14"/>
        <v>42249.032951388886</v>
      </c>
      <c r="T256" s="12">
        <f t="shared" si="15"/>
        <v>42219.032951388886</v>
      </c>
    </row>
    <row r="257" spans="1:20" ht="60" x14ac:dyDescent="0.25">
      <c r="A257">
        <v>1554</v>
      </c>
      <c r="B257" s="3" t="s">
        <v>1555</v>
      </c>
      <c r="C257" s="3" t="s">
        <v>5664</v>
      </c>
      <c r="D257">
        <v>20000</v>
      </c>
      <c r="E257">
        <v>0</v>
      </c>
      <c r="F257" t="s">
        <v>8220</v>
      </c>
      <c r="G257" t="s">
        <v>8225</v>
      </c>
      <c r="H257" t="s">
        <v>8247</v>
      </c>
      <c r="I257">
        <v>1438495390</v>
      </c>
      <c r="J257">
        <v>1435903390</v>
      </c>
      <c r="K257" t="b">
        <v>0</v>
      </c>
      <c r="L257">
        <v>0</v>
      </c>
      <c r="M257" t="b">
        <v>0</v>
      </c>
      <c r="N257" t="s">
        <v>8288</v>
      </c>
      <c r="O257" s="5">
        <f t="shared" si="12"/>
        <v>0</v>
      </c>
      <c r="P257" t="e">
        <f t="shared" si="13"/>
        <v>#DIV/0!</v>
      </c>
      <c r="Q257" s="8" t="s">
        <v>8334</v>
      </c>
      <c r="R257" s="8" t="s">
        <v>8335</v>
      </c>
      <c r="S257" s="12">
        <f t="shared" si="14"/>
        <v>42218.002199074079</v>
      </c>
      <c r="T257" s="12">
        <f t="shared" si="15"/>
        <v>42188.002199074079</v>
      </c>
    </row>
    <row r="258" spans="1:20" ht="45" x14ac:dyDescent="0.25">
      <c r="A258">
        <v>1555</v>
      </c>
      <c r="B258" s="3" t="s">
        <v>1556</v>
      </c>
      <c r="C258" s="3" t="s">
        <v>5665</v>
      </c>
      <c r="D258">
        <v>750</v>
      </c>
      <c r="E258">
        <v>0</v>
      </c>
      <c r="F258" t="s">
        <v>8220</v>
      </c>
      <c r="G258" t="s">
        <v>8223</v>
      </c>
      <c r="H258" t="s">
        <v>8245</v>
      </c>
      <c r="I258">
        <v>1442509200</v>
      </c>
      <c r="J258">
        <v>1440513832</v>
      </c>
      <c r="K258" t="b">
        <v>0</v>
      </c>
      <c r="L258">
        <v>0</v>
      </c>
      <c r="M258" t="b">
        <v>0</v>
      </c>
      <c r="N258" t="s">
        <v>8288</v>
      </c>
      <c r="O258" s="5">
        <f t="shared" ref="O258:O321" si="16">E258/D258</f>
        <v>0</v>
      </c>
      <c r="P258" t="e">
        <f t="shared" si="13"/>
        <v>#DIV/0!</v>
      </c>
      <c r="Q258" s="8" t="s">
        <v>8334</v>
      </c>
      <c r="R258" s="8" t="s">
        <v>8335</v>
      </c>
      <c r="S258" s="12">
        <f t="shared" si="14"/>
        <v>42264.458333333328</v>
      </c>
      <c r="T258" s="12">
        <f t="shared" si="15"/>
        <v>42241.363796296297</v>
      </c>
    </row>
    <row r="259" spans="1:20" ht="60" x14ac:dyDescent="0.25">
      <c r="A259">
        <v>1584</v>
      </c>
      <c r="B259" s="3" t="s">
        <v>1585</v>
      </c>
      <c r="C259" s="3" t="s">
        <v>5694</v>
      </c>
      <c r="D259">
        <v>1200</v>
      </c>
      <c r="E259">
        <v>0</v>
      </c>
      <c r="F259" t="s">
        <v>8220</v>
      </c>
      <c r="G259" t="s">
        <v>8223</v>
      </c>
      <c r="H259" t="s">
        <v>8245</v>
      </c>
      <c r="I259">
        <v>1401464101</v>
      </c>
      <c r="J259">
        <v>1400600101</v>
      </c>
      <c r="K259" t="b">
        <v>0</v>
      </c>
      <c r="L259">
        <v>0</v>
      </c>
      <c r="M259" t="b">
        <v>0</v>
      </c>
      <c r="N259" t="s">
        <v>8290</v>
      </c>
      <c r="O259" s="5">
        <f t="shared" si="16"/>
        <v>0</v>
      </c>
      <c r="P259" t="e">
        <f t="shared" ref="P259:P322" si="17">E259/L259</f>
        <v>#DIV/0!</v>
      </c>
      <c r="Q259" s="8" t="s">
        <v>8334</v>
      </c>
      <c r="R259" s="8" t="s">
        <v>8336</v>
      </c>
      <c r="S259" s="12">
        <f t="shared" ref="S259:S322" si="18">(I259/86400)+25569+(-6/24)</f>
        <v>41789.399317129632</v>
      </c>
      <c r="T259" s="12">
        <f t="shared" ref="T259:T322" si="19">(J259/86400)+25569+(-6/24)</f>
        <v>41779.399317129632</v>
      </c>
    </row>
    <row r="260" spans="1:20" ht="30" x14ac:dyDescent="0.25">
      <c r="A260">
        <v>1586</v>
      </c>
      <c r="B260" s="3" t="s">
        <v>1587</v>
      </c>
      <c r="C260" s="3" t="s">
        <v>5696</v>
      </c>
      <c r="D260">
        <v>1500</v>
      </c>
      <c r="E260">
        <v>0</v>
      </c>
      <c r="F260" t="s">
        <v>8220</v>
      </c>
      <c r="G260" t="s">
        <v>8223</v>
      </c>
      <c r="H260" t="s">
        <v>8245</v>
      </c>
      <c r="I260">
        <v>1428197422</v>
      </c>
      <c r="J260">
        <v>1425609022</v>
      </c>
      <c r="K260" t="b">
        <v>0</v>
      </c>
      <c r="L260">
        <v>0</v>
      </c>
      <c r="M260" t="b">
        <v>0</v>
      </c>
      <c r="N260" t="s">
        <v>8290</v>
      </c>
      <c r="O260" s="5">
        <f t="shared" si="16"/>
        <v>0</v>
      </c>
      <c r="P260" t="e">
        <f t="shared" si="17"/>
        <v>#DIV/0!</v>
      </c>
      <c r="Q260" s="8" t="s">
        <v>8334</v>
      </c>
      <c r="R260" s="8" t="s">
        <v>8336</v>
      </c>
      <c r="S260" s="12">
        <f t="shared" si="18"/>
        <v>42098.812754629631</v>
      </c>
      <c r="T260" s="12">
        <f t="shared" si="19"/>
        <v>42068.854421296295</v>
      </c>
    </row>
    <row r="261" spans="1:20" ht="30" x14ac:dyDescent="0.25">
      <c r="A261">
        <v>1588</v>
      </c>
      <c r="B261" s="3" t="s">
        <v>1589</v>
      </c>
      <c r="C261" s="3" t="s">
        <v>5698</v>
      </c>
      <c r="D261">
        <v>516</v>
      </c>
      <c r="E261">
        <v>0</v>
      </c>
      <c r="F261" t="s">
        <v>8220</v>
      </c>
      <c r="G261" t="s">
        <v>8223</v>
      </c>
      <c r="H261" t="s">
        <v>8245</v>
      </c>
      <c r="I261">
        <v>1422735120</v>
      </c>
      <c r="J261">
        <v>1420091999</v>
      </c>
      <c r="K261" t="b">
        <v>0</v>
      </c>
      <c r="L261">
        <v>0</v>
      </c>
      <c r="M261" t="b">
        <v>0</v>
      </c>
      <c r="N261" t="s">
        <v>8290</v>
      </c>
      <c r="O261" s="5">
        <f t="shared" si="16"/>
        <v>0</v>
      </c>
      <c r="P261" t="e">
        <f t="shared" si="17"/>
        <v>#DIV/0!</v>
      </c>
      <c r="Q261" s="8" t="s">
        <v>8334</v>
      </c>
      <c r="R261" s="8" t="s">
        <v>8336</v>
      </c>
      <c r="S261" s="12">
        <f t="shared" si="18"/>
        <v>42035.591666666667</v>
      </c>
      <c r="T261" s="12">
        <f t="shared" si="19"/>
        <v>42004.99998842593</v>
      </c>
    </row>
    <row r="262" spans="1:20" ht="45" x14ac:dyDescent="0.25">
      <c r="A262">
        <v>1589</v>
      </c>
      <c r="B262" s="3" t="s">
        <v>1590</v>
      </c>
      <c r="C262" s="3" t="s">
        <v>5699</v>
      </c>
      <c r="D262">
        <v>1200</v>
      </c>
      <c r="E262">
        <v>0</v>
      </c>
      <c r="F262" t="s">
        <v>8220</v>
      </c>
      <c r="G262" t="s">
        <v>8223</v>
      </c>
      <c r="H262" t="s">
        <v>8245</v>
      </c>
      <c r="I262">
        <v>1444433886</v>
      </c>
      <c r="J262">
        <v>1441841886</v>
      </c>
      <c r="K262" t="b">
        <v>0</v>
      </c>
      <c r="L262">
        <v>0</v>
      </c>
      <c r="M262" t="b">
        <v>0</v>
      </c>
      <c r="N262" t="s">
        <v>8290</v>
      </c>
      <c r="O262" s="5">
        <f t="shared" si="16"/>
        <v>0</v>
      </c>
      <c r="P262" t="e">
        <f t="shared" si="17"/>
        <v>#DIV/0!</v>
      </c>
      <c r="Q262" s="8" t="s">
        <v>8334</v>
      </c>
      <c r="R262" s="8" t="s">
        <v>8336</v>
      </c>
      <c r="S262" s="12">
        <f t="shared" si="18"/>
        <v>42286.734791666662</v>
      </c>
      <c r="T262" s="12">
        <f t="shared" si="19"/>
        <v>42256.734791666662</v>
      </c>
    </row>
    <row r="263" spans="1:20" ht="30" x14ac:dyDescent="0.25">
      <c r="A263">
        <v>1592</v>
      </c>
      <c r="B263" s="3" t="s">
        <v>1593</v>
      </c>
      <c r="C263" s="3" t="s">
        <v>5702</v>
      </c>
      <c r="D263">
        <v>25</v>
      </c>
      <c r="E263">
        <v>0</v>
      </c>
      <c r="F263" t="s">
        <v>8220</v>
      </c>
      <c r="G263" t="s">
        <v>8223</v>
      </c>
      <c r="H263" t="s">
        <v>8245</v>
      </c>
      <c r="I263">
        <v>1427503485</v>
      </c>
      <c r="J263">
        <v>1423619085</v>
      </c>
      <c r="K263" t="b">
        <v>0</v>
      </c>
      <c r="L263">
        <v>0</v>
      </c>
      <c r="M263" t="b">
        <v>0</v>
      </c>
      <c r="N263" t="s">
        <v>8290</v>
      </c>
      <c r="O263" s="5">
        <f t="shared" si="16"/>
        <v>0</v>
      </c>
      <c r="P263" t="e">
        <f t="shared" si="17"/>
        <v>#DIV/0!</v>
      </c>
      <c r="Q263" s="8" t="s">
        <v>8334</v>
      </c>
      <c r="R263" s="8" t="s">
        <v>8336</v>
      </c>
      <c r="S263" s="12">
        <f t="shared" si="18"/>
        <v>42090.781076388885</v>
      </c>
      <c r="T263" s="12">
        <f t="shared" si="19"/>
        <v>42045.822743055556</v>
      </c>
    </row>
    <row r="264" spans="1:20" ht="45" x14ac:dyDescent="0.25">
      <c r="A264">
        <v>1597</v>
      </c>
      <c r="B264" s="3" t="s">
        <v>1598</v>
      </c>
      <c r="C264" s="3" t="s">
        <v>5707</v>
      </c>
      <c r="D264">
        <v>15000</v>
      </c>
      <c r="E264">
        <v>0</v>
      </c>
      <c r="F264" t="s">
        <v>8220</v>
      </c>
      <c r="G264" t="s">
        <v>8223</v>
      </c>
      <c r="H264" t="s">
        <v>8245</v>
      </c>
      <c r="I264">
        <v>1474360197</v>
      </c>
      <c r="J264">
        <v>1471768197</v>
      </c>
      <c r="K264" t="b">
        <v>0</v>
      </c>
      <c r="L264">
        <v>0</v>
      </c>
      <c r="M264" t="b">
        <v>0</v>
      </c>
      <c r="N264" t="s">
        <v>8290</v>
      </c>
      <c r="O264" s="5">
        <f t="shared" si="16"/>
        <v>0</v>
      </c>
      <c r="P264" t="e">
        <f t="shared" si="17"/>
        <v>#DIV/0!</v>
      </c>
      <c r="Q264" s="8" t="s">
        <v>8334</v>
      </c>
      <c r="R264" s="8" t="s">
        <v>8336</v>
      </c>
      <c r="S264" s="12">
        <f t="shared" si="18"/>
        <v>42633.104131944448</v>
      </c>
      <c r="T264" s="12">
        <f t="shared" si="19"/>
        <v>42603.104131944448</v>
      </c>
    </row>
    <row r="265" spans="1:20" ht="45" x14ac:dyDescent="0.25">
      <c r="A265">
        <v>1599</v>
      </c>
      <c r="B265" s="3" t="s">
        <v>1600</v>
      </c>
      <c r="C265" s="3" t="s">
        <v>5709</v>
      </c>
      <c r="D265">
        <v>500</v>
      </c>
      <c r="E265">
        <v>0</v>
      </c>
      <c r="F265" t="s">
        <v>8220</v>
      </c>
      <c r="G265" t="s">
        <v>8224</v>
      </c>
      <c r="H265" t="s">
        <v>8246</v>
      </c>
      <c r="I265">
        <v>1460116576</v>
      </c>
      <c r="J265">
        <v>1457528176</v>
      </c>
      <c r="K265" t="b">
        <v>0</v>
      </c>
      <c r="L265">
        <v>0</v>
      </c>
      <c r="M265" t="b">
        <v>0</v>
      </c>
      <c r="N265" t="s">
        <v>8290</v>
      </c>
      <c r="O265" s="5">
        <f t="shared" si="16"/>
        <v>0</v>
      </c>
      <c r="P265" t="e">
        <f t="shared" si="17"/>
        <v>#DIV/0!</v>
      </c>
      <c r="Q265" s="8" t="s">
        <v>8334</v>
      </c>
      <c r="R265" s="8" t="s">
        <v>8336</v>
      </c>
      <c r="S265" s="12">
        <f t="shared" si="18"/>
        <v>42468.247407407413</v>
      </c>
      <c r="T265" s="12">
        <f t="shared" si="19"/>
        <v>42438.28907407407</v>
      </c>
    </row>
    <row r="266" spans="1:20" ht="45" x14ac:dyDescent="0.25">
      <c r="A266">
        <v>1705</v>
      </c>
      <c r="B266" s="3" t="s">
        <v>1706</v>
      </c>
      <c r="C266" s="3" t="s">
        <v>5815</v>
      </c>
      <c r="D266">
        <v>2000</v>
      </c>
      <c r="E266">
        <v>0</v>
      </c>
      <c r="F266" t="s">
        <v>8220</v>
      </c>
      <c r="G266" t="s">
        <v>8223</v>
      </c>
      <c r="H266" t="s">
        <v>8245</v>
      </c>
      <c r="I266">
        <v>1441814400</v>
      </c>
      <c r="J266">
        <v>1440807846</v>
      </c>
      <c r="K266" t="b">
        <v>0</v>
      </c>
      <c r="L266">
        <v>0</v>
      </c>
      <c r="M266" t="b">
        <v>0</v>
      </c>
      <c r="N266" t="s">
        <v>8292</v>
      </c>
      <c r="O266" s="5">
        <f t="shared" si="16"/>
        <v>0</v>
      </c>
      <c r="P266" t="e">
        <f t="shared" si="17"/>
        <v>#DIV/0!</v>
      </c>
      <c r="Q266" s="8" t="s">
        <v>8315</v>
      </c>
      <c r="R266" s="8" t="s">
        <v>8337</v>
      </c>
      <c r="S266" s="12">
        <f t="shared" si="18"/>
        <v>42256.416666666672</v>
      </c>
      <c r="T266" s="12">
        <f t="shared" si="19"/>
        <v>42244.766736111109</v>
      </c>
    </row>
    <row r="267" spans="1:20" ht="45" x14ac:dyDescent="0.25">
      <c r="A267">
        <v>1706</v>
      </c>
      <c r="B267" s="3" t="s">
        <v>1707</v>
      </c>
      <c r="C267" s="3" t="s">
        <v>5816</v>
      </c>
      <c r="D267">
        <v>5500</v>
      </c>
      <c r="E267">
        <v>0</v>
      </c>
      <c r="F267" t="s">
        <v>8220</v>
      </c>
      <c r="G267" t="s">
        <v>8235</v>
      </c>
      <c r="H267" t="s">
        <v>8248</v>
      </c>
      <c r="I267">
        <v>1440314472</v>
      </c>
      <c r="J267">
        <v>1435130472</v>
      </c>
      <c r="K267" t="b">
        <v>0</v>
      </c>
      <c r="L267">
        <v>0</v>
      </c>
      <c r="M267" t="b">
        <v>0</v>
      </c>
      <c r="N267" t="s">
        <v>8292</v>
      </c>
      <c r="O267" s="5">
        <f t="shared" si="16"/>
        <v>0</v>
      </c>
      <c r="P267" t="e">
        <f t="shared" si="17"/>
        <v>#DIV/0!</v>
      </c>
      <c r="Q267" s="8" t="s">
        <v>8315</v>
      </c>
      <c r="R267" s="8" t="s">
        <v>8337</v>
      </c>
      <c r="S267" s="12">
        <f t="shared" si="18"/>
        <v>42239.056388888886</v>
      </c>
      <c r="T267" s="12">
        <f t="shared" si="19"/>
        <v>42179.056388888886</v>
      </c>
    </row>
    <row r="268" spans="1:20" ht="60" x14ac:dyDescent="0.25">
      <c r="A268">
        <v>1708</v>
      </c>
      <c r="B268" s="3" t="s">
        <v>1709</v>
      </c>
      <c r="C268" s="3" t="s">
        <v>5818</v>
      </c>
      <c r="D268">
        <v>7000</v>
      </c>
      <c r="E268">
        <v>0</v>
      </c>
      <c r="F268" t="s">
        <v>8220</v>
      </c>
      <c r="G268" t="s">
        <v>8223</v>
      </c>
      <c r="H268" t="s">
        <v>8245</v>
      </c>
      <c r="I268">
        <v>1462135706</v>
      </c>
      <c r="J268">
        <v>1458679706</v>
      </c>
      <c r="K268" t="b">
        <v>0</v>
      </c>
      <c r="L268">
        <v>0</v>
      </c>
      <c r="M268" t="b">
        <v>0</v>
      </c>
      <c r="N268" t="s">
        <v>8292</v>
      </c>
      <c r="O268" s="5">
        <f t="shared" si="16"/>
        <v>0</v>
      </c>
      <c r="P268" t="e">
        <f t="shared" si="17"/>
        <v>#DIV/0!</v>
      </c>
      <c r="Q268" s="8" t="s">
        <v>8315</v>
      </c>
      <c r="R268" s="8" t="s">
        <v>8337</v>
      </c>
      <c r="S268" s="12">
        <f t="shared" si="18"/>
        <v>42491.616967592592</v>
      </c>
      <c r="T268" s="12">
        <f t="shared" si="19"/>
        <v>42451.616967592592</v>
      </c>
    </row>
    <row r="269" spans="1:20" ht="60" x14ac:dyDescent="0.25">
      <c r="A269">
        <v>1712</v>
      </c>
      <c r="B269" s="3" t="s">
        <v>1713</v>
      </c>
      <c r="C269" s="3" t="s">
        <v>5822</v>
      </c>
      <c r="D269">
        <v>5000</v>
      </c>
      <c r="E269">
        <v>0</v>
      </c>
      <c r="F269" t="s">
        <v>8220</v>
      </c>
      <c r="G269" t="s">
        <v>8223</v>
      </c>
      <c r="H269" t="s">
        <v>8245</v>
      </c>
      <c r="I269">
        <v>1435701353</v>
      </c>
      <c r="J269">
        <v>1430517353</v>
      </c>
      <c r="K269" t="b">
        <v>0</v>
      </c>
      <c r="L269">
        <v>0</v>
      </c>
      <c r="M269" t="b">
        <v>0</v>
      </c>
      <c r="N269" t="s">
        <v>8292</v>
      </c>
      <c r="O269" s="5">
        <f t="shared" si="16"/>
        <v>0</v>
      </c>
      <c r="P269" t="e">
        <f t="shared" si="17"/>
        <v>#DIV/0!</v>
      </c>
      <c r="Q269" s="8" t="s">
        <v>8315</v>
      </c>
      <c r="R269" s="8" t="s">
        <v>8337</v>
      </c>
      <c r="S269" s="12">
        <f t="shared" si="18"/>
        <v>42185.663807870369</v>
      </c>
      <c r="T269" s="12">
        <f t="shared" si="19"/>
        <v>42125.663807870369</v>
      </c>
    </row>
    <row r="270" spans="1:20" ht="45" x14ac:dyDescent="0.25">
      <c r="A270">
        <v>1721</v>
      </c>
      <c r="B270" s="3" t="s">
        <v>1722</v>
      </c>
      <c r="C270" s="3" t="s">
        <v>5831</v>
      </c>
      <c r="D270">
        <v>5000</v>
      </c>
      <c r="E270">
        <v>0</v>
      </c>
      <c r="F270" t="s">
        <v>8220</v>
      </c>
      <c r="G270" t="s">
        <v>8223</v>
      </c>
      <c r="H270" t="s">
        <v>8245</v>
      </c>
      <c r="I270">
        <v>1449831863</v>
      </c>
      <c r="J270">
        <v>1447239863</v>
      </c>
      <c r="K270" t="b">
        <v>0</v>
      </c>
      <c r="L270">
        <v>0</v>
      </c>
      <c r="M270" t="b">
        <v>0</v>
      </c>
      <c r="N270" t="s">
        <v>8292</v>
      </c>
      <c r="O270" s="5">
        <f t="shared" si="16"/>
        <v>0</v>
      </c>
      <c r="P270" t="e">
        <f t="shared" si="17"/>
        <v>#DIV/0!</v>
      </c>
      <c r="Q270" s="8" t="s">
        <v>8315</v>
      </c>
      <c r="R270" s="8" t="s">
        <v>8337</v>
      </c>
      <c r="S270" s="12">
        <f t="shared" si="18"/>
        <v>42349.211377314816</v>
      </c>
      <c r="T270" s="12">
        <f t="shared" si="19"/>
        <v>42319.211377314816</v>
      </c>
    </row>
    <row r="271" spans="1:20" ht="60" x14ac:dyDescent="0.25">
      <c r="A271">
        <v>1729</v>
      </c>
      <c r="B271" s="3" t="s">
        <v>1730</v>
      </c>
      <c r="C271" s="3" t="s">
        <v>5839</v>
      </c>
      <c r="D271">
        <v>10000</v>
      </c>
      <c r="E271">
        <v>0</v>
      </c>
      <c r="F271" t="s">
        <v>8220</v>
      </c>
      <c r="G271" t="s">
        <v>8223</v>
      </c>
      <c r="H271" t="s">
        <v>8245</v>
      </c>
      <c r="I271">
        <v>1465521306</v>
      </c>
      <c r="J271">
        <v>1460337306</v>
      </c>
      <c r="K271" t="b">
        <v>0</v>
      </c>
      <c r="L271">
        <v>0</v>
      </c>
      <c r="M271" t="b">
        <v>0</v>
      </c>
      <c r="N271" t="s">
        <v>8292</v>
      </c>
      <c r="O271" s="5">
        <f t="shared" si="16"/>
        <v>0</v>
      </c>
      <c r="P271" t="e">
        <f t="shared" si="17"/>
        <v>#DIV/0!</v>
      </c>
      <c r="Q271" s="8" t="s">
        <v>8315</v>
      </c>
      <c r="R271" s="8" t="s">
        <v>8337</v>
      </c>
      <c r="S271" s="12">
        <f t="shared" si="18"/>
        <v>42530.802152777775</v>
      </c>
      <c r="T271" s="12">
        <f t="shared" si="19"/>
        <v>42470.802152777775</v>
      </c>
    </row>
    <row r="272" spans="1:20" ht="45" x14ac:dyDescent="0.25">
      <c r="A272">
        <v>1730</v>
      </c>
      <c r="B272" s="3" t="s">
        <v>1731</v>
      </c>
      <c r="C272" s="3" t="s">
        <v>5840</v>
      </c>
      <c r="D272">
        <v>3000</v>
      </c>
      <c r="E272">
        <v>0</v>
      </c>
      <c r="F272" t="s">
        <v>8220</v>
      </c>
      <c r="G272" t="s">
        <v>8223</v>
      </c>
      <c r="H272" t="s">
        <v>8245</v>
      </c>
      <c r="I272">
        <v>1445738783</v>
      </c>
      <c r="J272">
        <v>1443146783</v>
      </c>
      <c r="K272" t="b">
        <v>0</v>
      </c>
      <c r="L272">
        <v>0</v>
      </c>
      <c r="M272" t="b">
        <v>0</v>
      </c>
      <c r="N272" t="s">
        <v>8292</v>
      </c>
      <c r="O272" s="5">
        <f t="shared" si="16"/>
        <v>0</v>
      </c>
      <c r="P272" t="e">
        <f t="shared" si="17"/>
        <v>#DIV/0!</v>
      </c>
      <c r="Q272" s="8" t="s">
        <v>8315</v>
      </c>
      <c r="R272" s="8" t="s">
        <v>8337</v>
      </c>
      <c r="S272" s="12">
        <f t="shared" si="18"/>
        <v>42301.837766203702</v>
      </c>
      <c r="T272" s="12">
        <f t="shared" si="19"/>
        <v>42271.837766203702</v>
      </c>
    </row>
    <row r="273" spans="1:20" ht="30" x14ac:dyDescent="0.25">
      <c r="A273">
        <v>1731</v>
      </c>
      <c r="B273" s="3" t="s">
        <v>1732</v>
      </c>
      <c r="C273" s="3" t="s">
        <v>5841</v>
      </c>
      <c r="D273">
        <v>1000</v>
      </c>
      <c r="E273">
        <v>0</v>
      </c>
      <c r="F273" t="s">
        <v>8220</v>
      </c>
      <c r="G273" t="s">
        <v>8223</v>
      </c>
      <c r="H273" t="s">
        <v>8245</v>
      </c>
      <c r="I273">
        <v>1434034800</v>
      </c>
      <c r="J273">
        <v>1432849552</v>
      </c>
      <c r="K273" t="b">
        <v>0</v>
      </c>
      <c r="L273">
        <v>0</v>
      </c>
      <c r="M273" t="b">
        <v>0</v>
      </c>
      <c r="N273" t="s">
        <v>8292</v>
      </c>
      <c r="O273" s="5">
        <f t="shared" si="16"/>
        <v>0</v>
      </c>
      <c r="P273" t="e">
        <f t="shared" si="17"/>
        <v>#DIV/0!</v>
      </c>
      <c r="Q273" s="8" t="s">
        <v>8315</v>
      </c>
      <c r="R273" s="8" t="s">
        <v>8337</v>
      </c>
      <c r="S273" s="12">
        <f t="shared" si="18"/>
        <v>42166.375</v>
      </c>
      <c r="T273" s="12">
        <f t="shared" si="19"/>
        <v>42152.656851851847</v>
      </c>
    </row>
    <row r="274" spans="1:20" ht="60" x14ac:dyDescent="0.25">
      <c r="A274">
        <v>1732</v>
      </c>
      <c r="B274" s="3" t="s">
        <v>1733</v>
      </c>
      <c r="C274" s="3" t="s">
        <v>5842</v>
      </c>
      <c r="D274">
        <v>4000</v>
      </c>
      <c r="E274">
        <v>0</v>
      </c>
      <c r="F274" t="s">
        <v>8220</v>
      </c>
      <c r="G274" t="s">
        <v>8223</v>
      </c>
      <c r="H274" t="s">
        <v>8245</v>
      </c>
      <c r="I274">
        <v>1452920400</v>
      </c>
      <c r="J274">
        <v>1447777481</v>
      </c>
      <c r="K274" t="b">
        <v>0</v>
      </c>
      <c r="L274">
        <v>0</v>
      </c>
      <c r="M274" t="b">
        <v>0</v>
      </c>
      <c r="N274" t="s">
        <v>8292</v>
      </c>
      <c r="O274" s="5">
        <f t="shared" si="16"/>
        <v>0</v>
      </c>
      <c r="P274" t="e">
        <f t="shared" si="17"/>
        <v>#DIV/0!</v>
      </c>
      <c r="Q274" s="8" t="s">
        <v>8315</v>
      </c>
      <c r="R274" s="8" t="s">
        <v>8337</v>
      </c>
      <c r="S274" s="12">
        <f t="shared" si="18"/>
        <v>42384.958333333328</v>
      </c>
      <c r="T274" s="12">
        <f t="shared" si="19"/>
        <v>42325.433807870373</v>
      </c>
    </row>
    <row r="275" spans="1:20" ht="60" x14ac:dyDescent="0.25">
      <c r="A275">
        <v>1733</v>
      </c>
      <c r="B275" s="3" t="s">
        <v>1734</v>
      </c>
      <c r="C275" s="3" t="s">
        <v>5843</v>
      </c>
      <c r="D275">
        <v>10000</v>
      </c>
      <c r="E275">
        <v>0</v>
      </c>
      <c r="F275" t="s">
        <v>8220</v>
      </c>
      <c r="G275" t="s">
        <v>8223</v>
      </c>
      <c r="H275" t="s">
        <v>8245</v>
      </c>
      <c r="I275">
        <v>1473802200</v>
      </c>
      <c r="J275">
        <v>1472746374</v>
      </c>
      <c r="K275" t="b">
        <v>0</v>
      </c>
      <c r="L275">
        <v>0</v>
      </c>
      <c r="M275" t="b">
        <v>0</v>
      </c>
      <c r="N275" t="s">
        <v>8292</v>
      </c>
      <c r="O275" s="5">
        <f t="shared" si="16"/>
        <v>0</v>
      </c>
      <c r="P275" t="e">
        <f t="shared" si="17"/>
        <v>#DIV/0!</v>
      </c>
      <c r="Q275" s="8" t="s">
        <v>8315</v>
      </c>
      <c r="R275" s="8" t="s">
        <v>8337</v>
      </c>
      <c r="S275" s="12">
        <f t="shared" si="18"/>
        <v>42626.645833333328</v>
      </c>
      <c r="T275" s="12">
        <f t="shared" si="19"/>
        <v>42614.425625000003</v>
      </c>
    </row>
    <row r="276" spans="1:20" ht="45" x14ac:dyDescent="0.25">
      <c r="A276">
        <v>1740</v>
      </c>
      <c r="B276" s="3" t="s">
        <v>1741</v>
      </c>
      <c r="C276" s="3" t="s">
        <v>5850</v>
      </c>
      <c r="D276">
        <v>3000</v>
      </c>
      <c r="E276">
        <v>0</v>
      </c>
      <c r="F276" t="s">
        <v>8220</v>
      </c>
      <c r="G276" t="s">
        <v>8223</v>
      </c>
      <c r="H276" t="s">
        <v>8245</v>
      </c>
      <c r="I276">
        <v>1437075422</v>
      </c>
      <c r="J276">
        <v>1434483422</v>
      </c>
      <c r="K276" t="b">
        <v>0</v>
      </c>
      <c r="L276">
        <v>0</v>
      </c>
      <c r="M276" t="b">
        <v>0</v>
      </c>
      <c r="N276" t="s">
        <v>8292</v>
      </c>
      <c r="O276" s="5">
        <f t="shared" si="16"/>
        <v>0</v>
      </c>
      <c r="P276" t="e">
        <f t="shared" si="17"/>
        <v>#DIV/0!</v>
      </c>
      <c r="Q276" s="8" t="s">
        <v>8315</v>
      </c>
      <c r="R276" s="8" t="s">
        <v>8337</v>
      </c>
      <c r="S276" s="12">
        <f t="shared" si="18"/>
        <v>42201.567384259259</v>
      </c>
      <c r="T276" s="12">
        <f t="shared" si="19"/>
        <v>42171.567384259259</v>
      </c>
    </row>
    <row r="277" spans="1:20" ht="30" x14ac:dyDescent="0.25">
      <c r="A277">
        <v>1766</v>
      </c>
      <c r="B277" s="3" t="s">
        <v>1767</v>
      </c>
      <c r="C277" s="3" t="s">
        <v>5876</v>
      </c>
      <c r="D277">
        <v>1500</v>
      </c>
      <c r="E277">
        <v>0</v>
      </c>
      <c r="F277" t="s">
        <v>8220</v>
      </c>
      <c r="G277" t="s">
        <v>8225</v>
      </c>
      <c r="H277" t="s">
        <v>8247</v>
      </c>
      <c r="I277">
        <v>1408999088</v>
      </c>
      <c r="J277">
        <v>1407184688</v>
      </c>
      <c r="K277" t="b">
        <v>1</v>
      </c>
      <c r="L277">
        <v>0</v>
      </c>
      <c r="M277" t="b">
        <v>0</v>
      </c>
      <c r="N277" t="s">
        <v>8284</v>
      </c>
      <c r="O277" s="5">
        <f t="shared" si="16"/>
        <v>0</v>
      </c>
      <c r="P277" t="e">
        <f t="shared" si="17"/>
        <v>#DIV/0!</v>
      </c>
      <c r="Q277" s="8" t="s">
        <v>8334</v>
      </c>
      <c r="R277" s="8" t="s">
        <v>8338</v>
      </c>
      <c r="S277" s="12">
        <f t="shared" si="18"/>
        <v>41876.609814814816</v>
      </c>
      <c r="T277" s="12">
        <f t="shared" si="19"/>
        <v>41855.609814814816</v>
      </c>
    </row>
    <row r="278" spans="1:20" ht="45" x14ac:dyDescent="0.25">
      <c r="A278">
        <v>1813</v>
      </c>
      <c r="B278" s="3" t="s">
        <v>1814</v>
      </c>
      <c r="C278" s="3" t="s">
        <v>5923</v>
      </c>
      <c r="D278">
        <v>8750</v>
      </c>
      <c r="E278">
        <v>0</v>
      </c>
      <c r="F278" t="s">
        <v>8220</v>
      </c>
      <c r="G278" t="s">
        <v>8224</v>
      </c>
      <c r="H278" t="s">
        <v>8246</v>
      </c>
      <c r="I278">
        <v>1407532812</v>
      </c>
      <c r="J278">
        <v>1404940812</v>
      </c>
      <c r="K278" t="b">
        <v>0</v>
      </c>
      <c r="L278">
        <v>0</v>
      </c>
      <c r="M278" t="b">
        <v>0</v>
      </c>
      <c r="N278" t="s">
        <v>8284</v>
      </c>
      <c r="O278" s="5">
        <f t="shared" si="16"/>
        <v>0</v>
      </c>
      <c r="P278" t="e">
        <f t="shared" si="17"/>
        <v>#DIV/0!</v>
      </c>
      <c r="Q278" s="8" t="s">
        <v>8334</v>
      </c>
      <c r="R278" s="8" t="s">
        <v>8338</v>
      </c>
      <c r="S278" s="12">
        <f t="shared" si="18"/>
        <v>41859.639027777775</v>
      </c>
      <c r="T278" s="12">
        <f t="shared" si="19"/>
        <v>41829.639027777775</v>
      </c>
    </row>
    <row r="279" spans="1:20" ht="60" x14ac:dyDescent="0.25">
      <c r="A279">
        <v>1815</v>
      </c>
      <c r="B279" s="3" t="s">
        <v>1816</v>
      </c>
      <c r="C279" s="3" t="s">
        <v>5925</v>
      </c>
      <c r="D279">
        <v>3000</v>
      </c>
      <c r="E279">
        <v>0</v>
      </c>
      <c r="F279" t="s">
        <v>8220</v>
      </c>
      <c r="G279" t="s">
        <v>8223</v>
      </c>
      <c r="H279" t="s">
        <v>8245</v>
      </c>
      <c r="I279">
        <v>1435787137</v>
      </c>
      <c r="J279">
        <v>1434577537</v>
      </c>
      <c r="K279" t="b">
        <v>0</v>
      </c>
      <c r="L279">
        <v>0</v>
      </c>
      <c r="M279" t="b">
        <v>0</v>
      </c>
      <c r="N279" t="s">
        <v>8284</v>
      </c>
      <c r="O279" s="5">
        <f t="shared" si="16"/>
        <v>0</v>
      </c>
      <c r="P279" t="e">
        <f t="shared" si="17"/>
        <v>#DIV/0!</v>
      </c>
      <c r="Q279" s="8" t="s">
        <v>8334</v>
      </c>
      <c r="R279" s="8" t="s">
        <v>8338</v>
      </c>
      <c r="S279" s="12">
        <f t="shared" si="18"/>
        <v>42186.656678240739</v>
      </c>
      <c r="T279" s="12">
        <f t="shared" si="19"/>
        <v>42172.656678240739</v>
      </c>
    </row>
    <row r="280" spans="1:20" ht="45" x14ac:dyDescent="0.25">
      <c r="A280">
        <v>1818</v>
      </c>
      <c r="B280" s="3" t="s">
        <v>1819</v>
      </c>
      <c r="C280" s="3" t="s">
        <v>5928</v>
      </c>
      <c r="D280">
        <v>15000</v>
      </c>
      <c r="E280">
        <v>0</v>
      </c>
      <c r="F280" t="s">
        <v>8220</v>
      </c>
      <c r="G280" t="s">
        <v>8223</v>
      </c>
      <c r="H280" t="s">
        <v>8245</v>
      </c>
      <c r="I280">
        <v>1428035850</v>
      </c>
      <c r="J280">
        <v>1425447450</v>
      </c>
      <c r="K280" t="b">
        <v>0</v>
      </c>
      <c r="L280">
        <v>0</v>
      </c>
      <c r="M280" t="b">
        <v>0</v>
      </c>
      <c r="N280" t="s">
        <v>8284</v>
      </c>
      <c r="O280" s="5">
        <f t="shared" si="16"/>
        <v>0</v>
      </c>
      <c r="P280" t="e">
        <f t="shared" si="17"/>
        <v>#DIV/0!</v>
      </c>
      <c r="Q280" s="8" t="s">
        <v>8334</v>
      </c>
      <c r="R280" s="8" t="s">
        <v>8338</v>
      </c>
      <c r="S280" s="12">
        <f t="shared" si="18"/>
        <v>42096.942708333328</v>
      </c>
      <c r="T280" s="12">
        <f t="shared" si="19"/>
        <v>42066.984375</v>
      </c>
    </row>
    <row r="281" spans="1:20" ht="60" x14ac:dyDescent="0.25">
      <c r="A281">
        <v>1861</v>
      </c>
      <c r="B281" s="3" t="s">
        <v>1862</v>
      </c>
      <c r="C281" s="3" t="s">
        <v>5971</v>
      </c>
      <c r="D281">
        <v>250000</v>
      </c>
      <c r="E281">
        <v>0</v>
      </c>
      <c r="F281" t="s">
        <v>8220</v>
      </c>
      <c r="G281" t="s">
        <v>8224</v>
      </c>
      <c r="H281" t="s">
        <v>8246</v>
      </c>
      <c r="I281">
        <v>1422256341</v>
      </c>
      <c r="J281">
        <v>1419664341</v>
      </c>
      <c r="K281" t="b">
        <v>0</v>
      </c>
      <c r="L281">
        <v>0</v>
      </c>
      <c r="M281" t="b">
        <v>0</v>
      </c>
      <c r="N281" t="s">
        <v>8282</v>
      </c>
      <c r="O281" s="5">
        <f t="shared" si="16"/>
        <v>0</v>
      </c>
      <c r="P281" t="e">
        <f t="shared" si="17"/>
        <v>#DIV/0!</v>
      </c>
      <c r="Q281" s="8" t="s">
        <v>8331</v>
      </c>
      <c r="R281" s="8" t="s">
        <v>8333</v>
      </c>
      <c r="S281" s="12">
        <f t="shared" si="18"/>
        <v>42030.050243055557</v>
      </c>
      <c r="T281" s="12">
        <f t="shared" si="19"/>
        <v>42000.050243055557</v>
      </c>
    </row>
    <row r="282" spans="1:20" ht="60" x14ac:dyDescent="0.25">
      <c r="A282">
        <v>1869</v>
      </c>
      <c r="B282" s="3" t="s">
        <v>1870</v>
      </c>
      <c r="C282" s="3" t="s">
        <v>5979</v>
      </c>
      <c r="D282">
        <v>10000</v>
      </c>
      <c r="E282">
        <v>0</v>
      </c>
      <c r="F282" t="s">
        <v>8220</v>
      </c>
      <c r="G282" t="s">
        <v>8223</v>
      </c>
      <c r="H282" t="s">
        <v>8245</v>
      </c>
      <c r="I282">
        <v>1483488249</v>
      </c>
      <c r="J282">
        <v>1480896249</v>
      </c>
      <c r="K282" t="b">
        <v>0</v>
      </c>
      <c r="L282">
        <v>0</v>
      </c>
      <c r="M282" t="b">
        <v>0</v>
      </c>
      <c r="N282" t="s">
        <v>8282</v>
      </c>
      <c r="O282" s="5">
        <f t="shared" si="16"/>
        <v>0</v>
      </c>
      <c r="P282" t="e">
        <f t="shared" si="17"/>
        <v>#DIV/0!</v>
      </c>
      <c r="Q282" s="8" t="s">
        <v>8331</v>
      </c>
      <c r="R282" s="8" t="s">
        <v>8333</v>
      </c>
      <c r="S282" s="12">
        <f t="shared" si="18"/>
        <v>42738.752881944441</v>
      </c>
      <c r="T282" s="12">
        <f t="shared" si="19"/>
        <v>42708.752881944441</v>
      </c>
    </row>
    <row r="283" spans="1:20" ht="45" x14ac:dyDescent="0.25">
      <c r="A283">
        <v>1876</v>
      </c>
      <c r="B283" s="3" t="s">
        <v>1877</v>
      </c>
      <c r="C283" s="3" t="s">
        <v>5986</v>
      </c>
      <c r="D283">
        <v>280</v>
      </c>
      <c r="E283">
        <v>0</v>
      </c>
      <c r="F283" t="s">
        <v>8220</v>
      </c>
      <c r="G283" t="s">
        <v>8225</v>
      </c>
      <c r="H283" t="s">
        <v>8247</v>
      </c>
      <c r="I283">
        <v>1402901405</v>
      </c>
      <c r="J283">
        <v>1400309405</v>
      </c>
      <c r="K283" t="b">
        <v>0</v>
      </c>
      <c r="L283">
        <v>0</v>
      </c>
      <c r="M283" t="b">
        <v>0</v>
      </c>
      <c r="N283" t="s">
        <v>8282</v>
      </c>
      <c r="O283" s="5">
        <f t="shared" si="16"/>
        <v>0</v>
      </c>
      <c r="P283" t="e">
        <f t="shared" si="17"/>
        <v>#DIV/0!</v>
      </c>
      <c r="Q283" s="8" t="s">
        <v>8331</v>
      </c>
      <c r="R283" s="8" t="s">
        <v>8333</v>
      </c>
      <c r="S283" s="12">
        <f t="shared" si="18"/>
        <v>41806.034780092596</v>
      </c>
      <c r="T283" s="12">
        <f t="shared" si="19"/>
        <v>41776.034780092596</v>
      </c>
    </row>
    <row r="284" spans="1:20" ht="45" x14ac:dyDescent="0.25">
      <c r="A284">
        <v>1877</v>
      </c>
      <c r="B284" s="3" t="s">
        <v>1878</v>
      </c>
      <c r="C284" s="3" t="s">
        <v>5987</v>
      </c>
      <c r="D284">
        <v>60</v>
      </c>
      <c r="E284">
        <v>0</v>
      </c>
      <c r="F284" t="s">
        <v>8220</v>
      </c>
      <c r="G284" t="s">
        <v>8223</v>
      </c>
      <c r="H284" t="s">
        <v>8245</v>
      </c>
      <c r="I284">
        <v>1425170525</v>
      </c>
      <c r="J284">
        <v>1422664925</v>
      </c>
      <c r="K284" t="b">
        <v>0</v>
      </c>
      <c r="L284">
        <v>0</v>
      </c>
      <c r="M284" t="b">
        <v>0</v>
      </c>
      <c r="N284" t="s">
        <v>8282</v>
      </c>
      <c r="O284" s="5">
        <f t="shared" si="16"/>
        <v>0</v>
      </c>
      <c r="P284" t="e">
        <f t="shared" si="17"/>
        <v>#DIV/0!</v>
      </c>
      <c r="Q284" s="8" t="s">
        <v>8331</v>
      </c>
      <c r="R284" s="8" t="s">
        <v>8333</v>
      </c>
      <c r="S284" s="12">
        <f t="shared" si="18"/>
        <v>42063.779224537036</v>
      </c>
      <c r="T284" s="12">
        <f t="shared" si="19"/>
        <v>42034.779224537036</v>
      </c>
    </row>
    <row r="285" spans="1:20" ht="60" x14ac:dyDescent="0.25">
      <c r="A285">
        <v>1878</v>
      </c>
      <c r="B285" s="3" t="s">
        <v>1879</v>
      </c>
      <c r="C285" s="3" t="s">
        <v>5988</v>
      </c>
      <c r="D285">
        <v>8000</v>
      </c>
      <c r="E285">
        <v>0</v>
      </c>
      <c r="F285" t="s">
        <v>8220</v>
      </c>
      <c r="G285" t="s">
        <v>8225</v>
      </c>
      <c r="H285" t="s">
        <v>8247</v>
      </c>
      <c r="I285">
        <v>1402618355</v>
      </c>
      <c r="J285">
        <v>1400026355</v>
      </c>
      <c r="K285" t="b">
        <v>0</v>
      </c>
      <c r="L285">
        <v>0</v>
      </c>
      <c r="M285" t="b">
        <v>0</v>
      </c>
      <c r="N285" t="s">
        <v>8282</v>
      </c>
      <c r="O285" s="5">
        <f t="shared" si="16"/>
        <v>0</v>
      </c>
      <c r="P285" t="e">
        <f t="shared" si="17"/>
        <v>#DIV/0!</v>
      </c>
      <c r="Q285" s="8" t="s">
        <v>8331</v>
      </c>
      <c r="R285" s="8" t="s">
        <v>8333</v>
      </c>
      <c r="S285" s="12">
        <f t="shared" si="18"/>
        <v>41802.758738425924</v>
      </c>
      <c r="T285" s="12">
        <f t="shared" si="19"/>
        <v>41772.758738425924</v>
      </c>
    </row>
    <row r="286" spans="1:20" ht="45" x14ac:dyDescent="0.25">
      <c r="A286">
        <v>1982</v>
      </c>
      <c r="B286" s="3" t="s">
        <v>1983</v>
      </c>
      <c r="C286" s="3" t="s">
        <v>6092</v>
      </c>
      <c r="D286">
        <v>180000</v>
      </c>
      <c r="E286">
        <v>0</v>
      </c>
      <c r="F286" t="s">
        <v>8220</v>
      </c>
      <c r="G286" t="s">
        <v>8230</v>
      </c>
      <c r="H286" t="s">
        <v>8251</v>
      </c>
      <c r="I286">
        <v>1480863887</v>
      </c>
      <c r="J286">
        <v>1478268287</v>
      </c>
      <c r="K286" t="b">
        <v>0</v>
      </c>
      <c r="L286">
        <v>0</v>
      </c>
      <c r="M286" t="b">
        <v>0</v>
      </c>
      <c r="N286" t="s">
        <v>8295</v>
      </c>
      <c r="O286" s="5">
        <f t="shared" si="16"/>
        <v>0</v>
      </c>
      <c r="P286" t="e">
        <f t="shared" si="17"/>
        <v>#DIV/0!</v>
      </c>
      <c r="Q286" s="8" t="s">
        <v>8334</v>
      </c>
      <c r="R286" s="8" t="s">
        <v>8339</v>
      </c>
      <c r="S286" s="12">
        <f t="shared" si="18"/>
        <v>42708.378321759257</v>
      </c>
      <c r="T286" s="12">
        <f t="shared" si="19"/>
        <v>42678.336655092593</v>
      </c>
    </row>
    <row r="287" spans="1:20" ht="60" x14ac:dyDescent="0.25">
      <c r="A287">
        <v>1993</v>
      </c>
      <c r="B287" s="3" t="s">
        <v>1994</v>
      </c>
      <c r="C287" s="3" t="s">
        <v>6103</v>
      </c>
      <c r="D287">
        <v>2000</v>
      </c>
      <c r="E287">
        <v>0</v>
      </c>
      <c r="F287" t="s">
        <v>8220</v>
      </c>
      <c r="G287" t="s">
        <v>8224</v>
      </c>
      <c r="H287" t="s">
        <v>8246</v>
      </c>
      <c r="I287">
        <v>1450706837</v>
      </c>
      <c r="J287">
        <v>1448114837</v>
      </c>
      <c r="K287" t="b">
        <v>0</v>
      </c>
      <c r="L287">
        <v>0</v>
      </c>
      <c r="M287" t="b">
        <v>0</v>
      </c>
      <c r="N287" t="s">
        <v>8295</v>
      </c>
      <c r="O287" s="5">
        <f t="shared" si="16"/>
        <v>0</v>
      </c>
      <c r="P287" t="e">
        <f t="shared" si="17"/>
        <v>#DIV/0!</v>
      </c>
      <c r="Q287" s="8" t="s">
        <v>8334</v>
      </c>
      <c r="R287" s="8" t="s">
        <v>8339</v>
      </c>
      <c r="S287" s="12">
        <f t="shared" si="18"/>
        <v>42359.338391203702</v>
      </c>
      <c r="T287" s="12">
        <f t="shared" si="19"/>
        <v>42329.338391203702</v>
      </c>
    </row>
    <row r="288" spans="1:20" ht="60" x14ac:dyDescent="0.25">
      <c r="A288">
        <v>1994</v>
      </c>
      <c r="B288" s="3" t="s">
        <v>1995</v>
      </c>
      <c r="C288" s="3" t="s">
        <v>6104</v>
      </c>
      <c r="D288">
        <v>3200</v>
      </c>
      <c r="E288">
        <v>0</v>
      </c>
      <c r="F288" t="s">
        <v>8220</v>
      </c>
      <c r="G288" t="s">
        <v>8223</v>
      </c>
      <c r="H288" t="s">
        <v>8245</v>
      </c>
      <c r="I288">
        <v>1481072942</v>
      </c>
      <c r="J288">
        <v>1475885342</v>
      </c>
      <c r="K288" t="b">
        <v>0</v>
      </c>
      <c r="L288">
        <v>0</v>
      </c>
      <c r="M288" t="b">
        <v>0</v>
      </c>
      <c r="N288" t="s">
        <v>8295</v>
      </c>
      <c r="O288" s="5">
        <f t="shared" si="16"/>
        <v>0</v>
      </c>
      <c r="P288" t="e">
        <f t="shared" si="17"/>
        <v>#DIV/0!</v>
      </c>
      <c r="Q288" s="8" t="s">
        <v>8334</v>
      </c>
      <c r="R288" s="8" t="s">
        <v>8339</v>
      </c>
      <c r="S288" s="12">
        <f t="shared" si="18"/>
        <v>42710.797939814816</v>
      </c>
      <c r="T288" s="12">
        <f t="shared" si="19"/>
        <v>42650.756273148145</v>
      </c>
    </row>
    <row r="289" spans="1:20" ht="60" x14ac:dyDescent="0.25">
      <c r="A289">
        <v>1996</v>
      </c>
      <c r="B289" s="3" t="s">
        <v>1997</v>
      </c>
      <c r="C289" s="3" t="s">
        <v>6106</v>
      </c>
      <c r="D289">
        <v>133800</v>
      </c>
      <c r="E289">
        <v>0</v>
      </c>
      <c r="F289" t="s">
        <v>8220</v>
      </c>
      <c r="G289" t="s">
        <v>8223</v>
      </c>
      <c r="H289" t="s">
        <v>8245</v>
      </c>
      <c r="I289">
        <v>1405021211</v>
      </c>
      <c r="J289">
        <v>1402429211</v>
      </c>
      <c r="K289" t="b">
        <v>0</v>
      </c>
      <c r="L289">
        <v>0</v>
      </c>
      <c r="M289" t="b">
        <v>0</v>
      </c>
      <c r="N289" t="s">
        <v>8295</v>
      </c>
      <c r="O289" s="5">
        <f t="shared" si="16"/>
        <v>0</v>
      </c>
      <c r="P289" t="e">
        <f t="shared" si="17"/>
        <v>#DIV/0!</v>
      </c>
      <c r="Q289" s="8" t="s">
        <v>8334</v>
      </c>
      <c r="R289" s="8" t="s">
        <v>8339</v>
      </c>
      <c r="S289" s="12">
        <f t="shared" si="18"/>
        <v>41830.569571759261</v>
      </c>
      <c r="T289" s="12">
        <f t="shared" si="19"/>
        <v>41800.569571759261</v>
      </c>
    </row>
    <row r="290" spans="1:20" ht="60" x14ac:dyDescent="0.25">
      <c r="A290">
        <v>1997</v>
      </c>
      <c r="B290" s="3" t="s">
        <v>1998</v>
      </c>
      <c r="C290" s="3" t="s">
        <v>6107</v>
      </c>
      <c r="D290">
        <v>6500</v>
      </c>
      <c r="E290">
        <v>0</v>
      </c>
      <c r="F290" t="s">
        <v>8220</v>
      </c>
      <c r="G290" t="s">
        <v>8223</v>
      </c>
      <c r="H290" t="s">
        <v>8245</v>
      </c>
      <c r="I290">
        <v>1409091612</v>
      </c>
      <c r="J290">
        <v>1406499612</v>
      </c>
      <c r="K290" t="b">
        <v>0</v>
      </c>
      <c r="L290">
        <v>0</v>
      </c>
      <c r="M290" t="b">
        <v>0</v>
      </c>
      <c r="N290" t="s">
        <v>8295</v>
      </c>
      <c r="O290" s="5">
        <f t="shared" si="16"/>
        <v>0</v>
      </c>
      <c r="P290" t="e">
        <f t="shared" si="17"/>
        <v>#DIV/0!</v>
      </c>
      <c r="Q290" s="8" t="s">
        <v>8334</v>
      </c>
      <c r="R290" s="8" t="s">
        <v>8339</v>
      </c>
      <c r="S290" s="12">
        <f t="shared" si="18"/>
        <v>41877.680694444447</v>
      </c>
      <c r="T290" s="12">
        <f t="shared" si="19"/>
        <v>41847.680694444447</v>
      </c>
    </row>
    <row r="291" spans="1:20" ht="60" x14ac:dyDescent="0.25">
      <c r="A291">
        <v>2141</v>
      </c>
      <c r="B291" s="3" t="s">
        <v>2142</v>
      </c>
      <c r="C291" s="3" t="s">
        <v>6251</v>
      </c>
      <c r="D291">
        <v>15000</v>
      </c>
      <c r="E291">
        <v>0</v>
      </c>
      <c r="F291" t="s">
        <v>8220</v>
      </c>
      <c r="G291" t="s">
        <v>8223</v>
      </c>
      <c r="H291" t="s">
        <v>8245</v>
      </c>
      <c r="I291">
        <v>1415947159</v>
      </c>
      <c r="J291">
        <v>1413351559</v>
      </c>
      <c r="K291" t="b">
        <v>0</v>
      </c>
      <c r="L291">
        <v>0</v>
      </c>
      <c r="M291" t="b">
        <v>0</v>
      </c>
      <c r="N291" t="s">
        <v>8281</v>
      </c>
      <c r="O291" s="5">
        <f t="shared" si="16"/>
        <v>0</v>
      </c>
      <c r="P291" t="e">
        <f t="shared" si="17"/>
        <v>#DIV/0!</v>
      </c>
      <c r="Q291" s="8" t="s">
        <v>8331</v>
      </c>
      <c r="R291" s="8" t="s">
        <v>8332</v>
      </c>
      <c r="S291" s="12">
        <f t="shared" si="18"/>
        <v>41957.027303240742</v>
      </c>
      <c r="T291" s="12">
        <f t="shared" si="19"/>
        <v>41926.985636574071</v>
      </c>
    </row>
    <row r="292" spans="1:20" ht="60" x14ac:dyDescent="0.25">
      <c r="A292">
        <v>2149</v>
      </c>
      <c r="B292" s="3" t="s">
        <v>2150</v>
      </c>
      <c r="C292" s="3" t="s">
        <v>6259</v>
      </c>
      <c r="D292">
        <v>2000</v>
      </c>
      <c r="E292">
        <v>0</v>
      </c>
      <c r="F292" t="s">
        <v>8220</v>
      </c>
      <c r="G292" t="s">
        <v>8223</v>
      </c>
      <c r="H292" t="s">
        <v>8245</v>
      </c>
      <c r="I292">
        <v>1280534400</v>
      </c>
      <c r="J292">
        <v>1277512556</v>
      </c>
      <c r="K292" t="b">
        <v>0</v>
      </c>
      <c r="L292">
        <v>0</v>
      </c>
      <c r="M292" t="b">
        <v>0</v>
      </c>
      <c r="N292" t="s">
        <v>8281</v>
      </c>
      <c r="O292" s="5">
        <f t="shared" si="16"/>
        <v>0</v>
      </c>
      <c r="P292" t="e">
        <f t="shared" si="17"/>
        <v>#DIV/0!</v>
      </c>
      <c r="Q292" s="8" t="s">
        <v>8331</v>
      </c>
      <c r="R292" s="8" t="s">
        <v>8332</v>
      </c>
      <c r="S292" s="12">
        <f t="shared" si="18"/>
        <v>40389.75</v>
      </c>
      <c r="T292" s="12">
        <f t="shared" si="19"/>
        <v>40354.774953703702</v>
      </c>
    </row>
    <row r="293" spans="1:20" ht="60" x14ac:dyDescent="0.25">
      <c r="A293">
        <v>2404</v>
      </c>
      <c r="B293" s="3" t="s">
        <v>2405</v>
      </c>
      <c r="C293" s="3" t="s">
        <v>6514</v>
      </c>
      <c r="D293">
        <v>15000</v>
      </c>
      <c r="E293">
        <v>0</v>
      </c>
      <c r="F293" t="s">
        <v>8220</v>
      </c>
      <c r="G293" t="s">
        <v>8223</v>
      </c>
      <c r="H293" t="s">
        <v>8245</v>
      </c>
      <c r="I293">
        <v>1451782607</v>
      </c>
      <c r="J293">
        <v>1449190607</v>
      </c>
      <c r="K293" t="b">
        <v>0</v>
      </c>
      <c r="L293">
        <v>0</v>
      </c>
      <c r="M293" t="b">
        <v>0</v>
      </c>
      <c r="N293" t="s">
        <v>8283</v>
      </c>
      <c r="O293" s="5">
        <f t="shared" si="16"/>
        <v>0</v>
      </c>
      <c r="P293" t="e">
        <f t="shared" si="17"/>
        <v>#DIV/0!</v>
      </c>
      <c r="Q293" s="8" t="s">
        <v>8321</v>
      </c>
      <c r="R293" s="8" t="s">
        <v>8322</v>
      </c>
      <c r="S293" s="12">
        <f t="shared" si="18"/>
        <v>42371.78943287037</v>
      </c>
      <c r="T293" s="12">
        <f t="shared" si="19"/>
        <v>42341.78943287037</v>
      </c>
    </row>
    <row r="294" spans="1:20" ht="60" x14ac:dyDescent="0.25">
      <c r="A294">
        <v>2410</v>
      </c>
      <c r="B294" s="3" t="s">
        <v>2411</v>
      </c>
      <c r="C294" s="3" t="s">
        <v>6520</v>
      </c>
      <c r="D294">
        <v>15000</v>
      </c>
      <c r="E294">
        <v>0</v>
      </c>
      <c r="F294" t="s">
        <v>8220</v>
      </c>
      <c r="G294" t="s">
        <v>8225</v>
      </c>
      <c r="H294" t="s">
        <v>8247</v>
      </c>
      <c r="I294">
        <v>1441619275</v>
      </c>
      <c r="J294">
        <v>1439027275</v>
      </c>
      <c r="K294" t="b">
        <v>0</v>
      </c>
      <c r="L294">
        <v>0</v>
      </c>
      <c r="M294" t="b">
        <v>0</v>
      </c>
      <c r="N294" t="s">
        <v>8283</v>
      </c>
      <c r="O294" s="5">
        <f t="shared" si="16"/>
        <v>0</v>
      </c>
      <c r="P294" t="e">
        <f t="shared" si="17"/>
        <v>#DIV/0!</v>
      </c>
      <c r="Q294" s="8" t="s">
        <v>8321</v>
      </c>
      <c r="R294" s="8" t="s">
        <v>8322</v>
      </c>
      <c r="S294" s="12">
        <f t="shared" si="18"/>
        <v>42254.158275462964</v>
      </c>
      <c r="T294" s="12">
        <f t="shared" si="19"/>
        <v>42224.158275462964</v>
      </c>
    </row>
    <row r="295" spans="1:20" ht="60" x14ac:dyDescent="0.25">
      <c r="A295">
        <v>2412</v>
      </c>
      <c r="B295" s="3" t="s">
        <v>2413</v>
      </c>
      <c r="C295" s="3" t="s">
        <v>6522</v>
      </c>
      <c r="D295">
        <v>8000</v>
      </c>
      <c r="E295">
        <v>0</v>
      </c>
      <c r="F295" t="s">
        <v>8220</v>
      </c>
      <c r="G295" t="s">
        <v>8229</v>
      </c>
      <c r="H295" t="s">
        <v>8248</v>
      </c>
      <c r="I295">
        <v>1480185673</v>
      </c>
      <c r="J295">
        <v>1476294073</v>
      </c>
      <c r="K295" t="b">
        <v>0</v>
      </c>
      <c r="L295">
        <v>0</v>
      </c>
      <c r="M295" t="b">
        <v>0</v>
      </c>
      <c r="N295" t="s">
        <v>8283</v>
      </c>
      <c r="O295" s="5">
        <f t="shared" si="16"/>
        <v>0</v>
      </c>
      <c r="P295" t="e">
        <f t="shared" si="17"/>
        <v>#DIV/0!</v>
      </c>
      <c r="Q295" s="8" t="s">
        <v>8321</v>
      </c>
      <c r="R295" s="8" t="s">
        <v>8322</v>
      </c>
      <c r="S295" s="12">
        <f t="shared" si="18"/>
        <v>42700.528622685189</v>
      </c>
      <c r="T295" s="12">
        <f t="shared" si="19"/>
        <v>42655.486956018518</v>
      </c>
    </row>
    <row r="296" spans="1:20" ht="60" x14ac:dyDescent="0.25">
      <c r="A296">
        <v>2417</v>
      </c>
      <c r="B296" s="3" t="s">
        <v>2418</v>
      </c>
      <c r="C296" s="3" t="s">
        <v>6527</v>
      </c>
      <c r="D296">
        <v>1000</v>
      </c>
      <c r="E296">
        <v>0</v>
      </c>
      <c r="F296" t="s">
        <v>8220</v>
      </c>
      <c r="G296" t="s">
        <v>8223</v>
      </c>
      <c r="H296" t="s">
        <v>8245</v>
      </c>
      <c r="I296">
        <v>1407705187</v>
      </c>
      <c r="J296">
        <v>1405113187</v>
      </c>
      <c r="K296" t="b">
        <v>0</v>
      </c>
      <c r="L296">
        <v>0</v>
      </c>
      <c r="M296" t="b">
        <v>0</v>
      </c>
      <c r="N296" t="s">
        <v>8283</v>
      </c>
      <c r="O296" s="5">
        <f t="shared" si="16"/>
        <v>0</v>
      </c>
      <c r="P296" t="e">
        <f t="shared" si="17"/>
        <v>#DIV/0!</v>
      </c>
      <c r="Q296" s="8" t="s">
        <v>8321</v>
      </c>
      <c r="R296" s="8" t="s">
        <v>8322</v>
      </c>
      <c r="S296" s="12">
        <f t="shared" si="18"/>
        <v>41861.634108796294</v>
      </c>
      <c r="T296" s="12">
        <f t="shared" si="19"/>
        <v>41831.634108796294</v>
      </c>
    </row>
    <row r="297" spans="1:20" ht="60" x14ac:dyDescent="0.25">
      <c r="A297">
        <v>2419</v>
      </c>
      <c r="B297" s="3" t="s">
        <v>2420</v>
      </c>
      <c r="C297" s="3" t="s">
        <v>6529</v>
      </c>
      <c r="D297">
        <v>3000</v>
      </c>
      <c r="E297">
        <v>0</v>
      </c>
      <c r="F297" t="s">
        <v>8220</v>
      </c>
      <c r="G297" t="s">
        <v>8223</v>
      </c>
      <c r="H297" t="s">
        <v>8245</v>
      </c>
      <c r="I297">
        <v>1424281389</v>
      </c>
      <c r="J297">
        <v>1419097389</v>
      </c>
      <c r="K297" t="b">
        <v>0</v>
      </c>
      <c r="L297">
        <v>0</v>
      </c>
      <c r="M297" t="b">
        <v>0</v>
      </c>
      <c r="N297" t="s">
        <v>8283</v>
      </c>
      <c r="O297" s="5">
        <f t="shared" si="16"/>
        <v>0</v>
      </c>
      <c r="P297" t="e">
        <f t="shared" si="17"/>
        <v>#DIV/0!</v>
      </c>
      <c r="Q297" s="8" t="s">
        <v>8321</v>
      </c>
      <c r="R297" s="8" t="s">
        <v>8322</v>
      </c>
      <c r="S297" s="12">
        <f t="shared" si="18"/>
        <v>42053.488298611112</v>
      </c>
      <c r="T297" s="12">
        <f t="shared" si="19"/>
        <v>41993.488298611112</v>
      </c>
    </row>
    <row r="298" spans="1:20" ht="45" x14ac:dyDescent="0.25">
      <c r="A298">
        <v>2426</v>
      </c>
      <c r="B298" s="3" t="s">
        <v>2427</v>
      </c>
      <c r="C298" s="3" t="s">
        <v>6536</v>
      </c>
      <c r="D298">
        <v>20000</v>
      </c>
      <c r="E298">
        <v>0</v>
      </c>
      <c r="F298" t="s">
        <v>8220</v>
      </c>
      <c r="G298" t="s">
        <v>8223</v>
      </c>
      <c r="H298" t="s">
        <v>8245</v>
      </c>
      <c r="I298">
        <v>1439006692</v>
      </c>
      <c r="J298">
        <v>1433822692</v>
      </c>
      <c r="K298" t="b">
        <v>0</v>
      </c>
      <c r="L298">
        <v>0</v>
      </c>
      <c r="M298" t="b">
        <v>0</v>
      </c>
      <c r="N298" t="s">
        <v>8283</v>
      </c>
      <c r="O298" s="5">
        <f t="shared" si="16"/>
        <v>0</v>
      </c>
      <c r="P298" t="e">
        <f t="shared" si="17"/>
        <v>#DIV/0!</v>
      </c>
      <c r="Q298" s="8" t="s">
        <v>8321</v>
      </c>
      <c r="R298" s="8" t="s">
        <v>8322</v>
      </c>
      <c r="S298" s="12">
        <f t="shared" si="18"/>
        <v>42223.920046296298</v>
      </c>
      <c r="T298" s="12">
        <f t="shared" si="19"/>
        <v>42163.920046296298</v>
      </c>
    </row>
    <row r="299" spans="1:20" ht="60" x14ac:dyDescent="0.25">
      <c r="A299">
        <v>2433</v>
      </c>
      <c r="B299" s="3" t="s">
        <v>2434</v>
      </c>
      <c r="C299" s="3" t="s">
        <v>6543</v>
      </c>
      <c r="D299">
        <v>10000</v>
      </c>
      <c r="E299">
        <v>0</v>
      </c>
      <c r="F299" t="s">
        <v>8220</v>
      </c>
      <c r="G299" t="s">
        <v>8223</v>
      </c>
      <c r="H299" t="s">
        <v>8245</v>
      </c>
      <c r="I299">
        <v>1456608943</v>
      </c>
      <c r="J299">
        <v>1454016943</v>
      </c>
      <c r="K299" t="b">
        <v>0</v>
      </c>
      <c r="L299">
        <v>0</v>
      </c>
      <c r="M299" t="b">
        <v>0</v>
      </c>
      <c r="N299" t="s">
        <v>8283</v>
      </c>
      <c r="O299" s="5">
        <f t="shared" si="16"/>
        <v>0</v>
      </c>
      <c r="P299" t="e">
        <f t="shared" si="17"/>
        <v>#DIV/0!</v>
      </c>
      <c r="Q299" s="8" t="s">
        <v>8321</v>
      </c>
      <c r="R299" s="8" t="s">
        <v>8322</v>
      </c>
      <c r="S299" s="12">
        <f t="shared" si="18"/>
        <v>42427.64980324074</v>
      </c>
      <c r="T299" s="12">
        <f t="shared" si="19"/>
        <v>42397.64980324074</v>
      </c>
    </row>
    <row r="300" spans="1:20" ht="45" x14ac:dyDescent="0.25">
      <c r="A300">
        <v>2437</v>
      </c>
      <c r="B300" s="3" t="s">
        <v>2438</v>
      </c>
      <c r="C300" s="3" t="s">
        <v>6547</v>
      </c>
      <c r="D300">
        <v>8000</v>
      </c>
      <c r="E300">
        <v>0</v>
      </c>
      <c r="F300" t="s">
        <v>8220</v>
      </c>
      <c r="G300" t="s">
        <v>8223</v>
      </c>
      <c r="H300" t="s">
        <v>8245</v>
      </c>
      <c r="I300">
        <v>1426615200</v>
      </c>
      <c r="J300">
        <v>1422400188</v>
      </c>
      <c r="K300" t="b">
        <v>0</v>
      </c>
      <c r="L300">
        <v>0</v>
      </c>
      <c r="M300" t="b">
        <v>0</v>
      </c>
      <c r="N300" t="s">
        <v>8283</v>
      </c>
      <c r="O300" s="5">
        <f t="shared" si="16"/>
        <v>0</v>
      </c>
      <c r="P300" t="e">
        <f t="shared" si="17"/>
        <v>#DIV/0!</v>
      </c>
      <c r="Q300" s="8" t="s">
        <v>8321</v>
      </c>
      <c r="R300" s="8" t="s">
        <v>8322</v>
      </c>
      <c r="S300" s="12">
        <f t="shared" si="18"/>
        <v>42080.5</v>
      </c>
      <c r="T300" s="12">
        <f t="shared" si="19"/>
        <v>42031.715138888889</v>
      </c>
    </row>
    <row r="301" spans="1:20" ht="60" x14ac:dyDescent="0.25">
      <c r="A301">
        <v>2439</v>
      </c>
      <c r="B301" s="3" t="s">
        <v>2440</v>
      </c>
      <c r="C301" s="3" t="s">
        <v>6549</v>
      </c>
      <c r="D301">
        <v>10000</v>
      </c>
      <c r="E301">
        <v>0</v>
      </c>
      <c r="F301" t="s">
        <v>8220</v>
      </c>
      <c r="G301" t="s">
        <v>8223</v>
      </c>
      <c r="H301" t="s">
        <v>8245</v>
      </c>
      <c r="I301">
        <v>1445197129</v>
      </c>
      <c r="J301">
        <v>1442605129</v>
      </c>
      <c r="K301" t="b">
        <v>0</v>
      </c>
      <c r="L301">
        <v>0</v>
      </c>
      <c r="M301" t="b">
        <v>0</v>
      </c>
      <c r="N301" t="s">
        <v>8283</v>
      </c>
      <c r="O301" s="5">
        <f t="shared" si="16"/>
        <v>0</v>
      </c>
      <c r="P301" t="e">
        <f t="shared" si="17"/>
        <v>#DIV/0!</v>
      </c>
      <c r="Q301" s="8" t="s">
        <v>8321</v>
      </c>
      <c r="R301" s="8" t="s">
        <v>8322</v>
      </c>
      <c r="S301" s="12">
        <f t="shared" si="18"/>
        <v>42295.568622685183</v>
      </c>
      <c r="T301" s="12">
        <f t="shared" si="19"/>
        <v>42265.568622685183</v>
      </c>
    </row>
    <row r="302" spans="1:20" ht="60" x14ac:dyDescent="0.25">
      <c r="A302">
        <v>2503</v>
      </c>
      <c r="B302" s="3" t="s">
        <v>2503</v>
      </c>
      <c r="C302" s="3" t="s">
        <v>6613</v>
      </c>
      <c r="D302">
        <v>10000</v>
      </c>
      <c r="E302">
        <v>0</v>
      </c>
      <c r="F302" t="s">
        <v>8220</v>
      </c>
      <c r="G302" t="s">
        <v>8223</v>
      </c>
      <c r="H302" t="s">
        <v>8245</v>
      </c>
      <c r="I302">
        <v>1465333560</v>
      </c>
      <c r="J302">
        <v>1462743308</v>
      </c>
      <c r="K302" t="b">
        <v>0</v>
      </c>
      <c r="L302">
        <v>0</v>
      </c>
      <c r="M302" t="b">
        <v>0</v>
      </c>
      <c r="N302" t="s">
        <v>8298</v>
      </c>
      <c r="O302" s="5">
        <f t="shared" si="16"/>
        <v>0</v>
      </c>
      <c r="P302" t="e">
        <f t="shared" si="17"/>
        <v>#DIV/0!</v>
      </c>
      <c r="Q302" s="8" t="s">
        <v>8321</v>
      </c>
      <c r="R302" s="8" t="s">
        <v>8340</v>
      </c>
      <c r="S302" s="12">
        <f t="shared" si="18"/>
        <v>42528.629166666666</v>
      </c>
      <c r="T302" s="12">
        <f t="shared" si="19"/>
        <v>42498.649398148147</v>
      </c>
    </row>
    <row r="303" spans="1:20" ht="45" x14ac:dyDescent="0.25">
      <c r="A303">
        <v>2504</v>
      </c>
      <c r="B303" s="3" t="s">
        <v>2504</v>
      </c>
      <c r="C303" s="3" t="s">
        <v>6614</v>
      </c>
      <c r="D303">
        <v>35000</v>
      </c>
      <c r="E303">
        <v>0</v>
      </c>
      <c r="F303" t="s">
        <v>8220</v>
      </c>
      <c r="G303" t="s">
        <v>8223</v>
      </c>
      <c r="H303" t="s">
        <v>8245</v>
      </c>
      <c r="I303">
        <v>1416014534</v>
      </c>
      <c r="J303">
        <v>1413418934</v>
      </c>
      <c r="K303" t="b">
        <v>0</v>
      </c>
      <c r="L303">
        <v>0</v>
      </c>
      <c r="M303" t="b">
        <v>0</v>
      </c>
      <c r="N303" t="s">
        <v>8298</v>
      </c>
      <c r="O303" s="5">
        <f t="shared" si="16"/>
        <v>0</v>
      </c>
      <c r="P303" t="e">
        <f t="shared" si="17"/>
        <v>#DIV/0!</v>
      </c>
      <c r="Q303" s="8" t="s">
        <v>8321</v>
      </c>
      <c r="R303" s="8" t="s">
        <v>8340</v>
      </c>
      <c r="S303" s="12">
        <f t="shared" si="18"/>
        <v>41957.807106481487</v>
      </c>
      <c r="T303" s="12">
        <f t="shared" si="19"/>
        <v>41927.765439814815</v>
      </c>
    </row>
    <row r="304" spans="1:20" ht="60" x14ac:dyDescent="0.25">
      <c r="A304">
        <v>2505</v>
      </c>
      <c r="B304" s="3" t="s">
        <v>2505</v>
      </c>
      <c r="C304" s="3" t="s">
        <v>6615</v>
      </c>
      <c r="D304">
        <v>7000</v>
      </c>
      <c r="E304">
        <v>0</v>
      </c>
      <c r="F304" t="s">
        <v>8220</v>
      </c>
      <c r="G304" t="s">
        <v>8223</v>
      </c>
      <c r="H304" t="s">
        <v>8245</v>
      </c>
      <c r="I304">
        <v>1426292416</v>
      </c>
      <c r="J304">
        <v>1423704016</v>
      </c>
      <c r="K304" t="b">
        <v>0</v>
      </c>
      <c r="L304">
        <v>0</v>
      </c>
      <c r="M304" t="b">
        <v>0</v>
      </c>
      <c r="N304" t="s">
        <v>8298</v>
      </c>
      <c r="O304" s="5">
        <f t="shared" si="16"/>
        <v>0</v>
      </c>
      <c r="P304" t="e">
        <f t="shared" si="17"/>
        <v>#DIV/0!</v>
      </c>
      <c r="Q304" s="8" t="s">
        <v>8321</v>
      </c>
      <c r="R304" s="8" t="s">
        <v>8340</v>
      </c>
      <c r="S304" s="12">
        <f t="shared" si="18"/>
        <v>42076.764074074075</v>
      </c>
      <c r="T304" s="12">
        <f t="shared" si="19"/>
        <v>42046.80574074074</v>
      </c>
    </row>
    <row r="305" spans="1:20" x14ac:dyDescent="0.25">
      <c r="A305">
        <v>2507</v>
      </c>
      <c r="B305" s="3" t="s">
        <v>2507</v>
      </c>
      <c r="C305" s="3" t="s">
        <v>6617</v>
      </c>
      <c r="D305">
        <v>42850</v>
      </c>
      <c r="E305">
        <v>0</v>
      </c>
      <c r="F305" t="s">
        <v>8220</v>
      </c>
      <c r="G305" t="s">
        <v>8223</v>
      </c>
      <c r="H305" t="s">
        <v>8245</v>
      </c>
      <c r="I305">
        <v>1431308704</v>
      </c>
      <c r="J305">
        <v>1428716704</v>
      </c>
      <c r="K305" t="b">
        <v>0</v>
      </c>
      <c r="L305">
        <v>0</v>
      </c>
      <c r="M305" t="b">
        <v>0</v>
      </c>
      <c r="N305" t="s">
        <v>8298</v>
      </c>
      <c r="O305" s="5">
        <f t="shared" si="16"/>
        <v>0</v>
      </c>
      <c r="P305" t="e">
        <f t="shared" si="17"/>
        <v>#DIV/0!</v>
      </c>
      <c r="Q305" s="8" t="s">
        <v>8321</v>
      </c>
      <c r="R305" s="8" t="s">
        <v>8340</v>
      </c>
      <c r="S305" s="12">
        <f t="shared" si="18"/>
        <v>42134.822962962964</v>
      </c>
      <c r="T305" s="12">
        <f t="shared" si="19"/>
        <v>42104.822962962964</v>
      </c>
    </row>
    <row r="306" spans="1:20" ht="60" x14ac:dyDescent="0.25">
      <c r="A306">
        <v>2508</v>
      </c>
      <c r="B306" s="3" t="s">
        <v>2508</v>
      </c>
      <c r="C306" s="3" t="s">
        <v>6618</v>
      </c>
      <c r="D306">
        <v>20000</v>
      </c>
      <c r="E306">
        <v>0</v>
      </c>
      <c r="F306" t="s">
        <v>8220</v>
      </c>
      <c r="G306" t="s">
        <v>8223</v>
      </c>
      <c r="H306" t="s">
        <v>8245</v>
      </c>
      <c r="I306">
        <v>1408056634</v>
      </c>
      <c r="J306">
        <v>1405464634</v>
      </c>
      <c r="K306" t="b">
        <v>0</v>
      </c>
      <c r="L306">
        <v>0</v>
      </c>
      <c r="M306" t="b">
        <v>0</v>
      </c>
      <c r="N306" t="s">
        <v>8298</v>
      </c>
      <c r="O306" s="5">
        <f t="shared" si="16"/>
        <v>0</v>
      </c>
      <c r="P306" t="e">
        <f t="shared" si="17"/>
        <v>#DIV/0!</v>
      </c>
      <c r="Q306" s="8" t="s">
        <v>8321</v>
      </c>
      <c r="R306" s="8" t="s">
        <v>8340</v>
      </c>
      <c r="S306" s="12">
        <f t="shared" si="18"/>
        <v>41865.701782407406</v>
      </c>
      <c r="T306" s="12">
        <f t="shared" si="19"/>
        <v>41835.701782407406</v>
      </c>
    </row>
    <row r="307" spans="1:20" ht="45" x14ac:dyDescent="0.25">
      <c r="A307">
        <v>2511</v>
      </c>
      <c r="B307" s="3" t="s">
        <v>2511</v>
      </c>
      <c r="C307" s="3" t="s">
        <v>6621</v>
      </c>
      <c r="D307">
        <v>100000</v>
      </c>
      <c r="E307">
        <v>0</v>
      </c>
      <c r="F307" t="s">
        <v>8220</v>
      </c>
      <c r="G307" t="s">
        <v>8224</v>
      </c>
      <c r="H307" t="s">
        <v>8246</v>
      </c>
      <c r="I307">
        <v>1454323413</v>
      </c>
      <c r="J307">
        <v>1451731413</v>
      </c>
      <c r="K307" t="b">
        <v>0</v>
      </c>
      <c r="L307">
        <v>0</v>
      </c>
      <c r="M307" t="b">
        <v>0</v>
      </c>
      <c r="N307" t="s">
        <v>8298</v>
      </c>
      <c r="O307" s="5">
        <f t="shared" si="16"/>
        <v>0</v>
      </c>
      <c r="P307" t="e">
        <f t="shared" si="17"/>
        <v>#DIV/0!</v>
      </c>
      <c r="Q307" s="8" t="s">
        <v>8321</v>
      </c>
      <c r="R307" s="8" t="s">
        <v>8340</v>
      </c>
      <c r="S307" s="12">
        <f t="shared" si="18"/>
        <v>42401.196909722217</v>
      </c>
      <c r="T307" s="12">
        <f t="shared" si="19"/>
        <v>42371.196909722217</v>
      </c>
    </row>
    <row r="308" spans="1:20" ht="45" x14ac:dyDescent="0.25">
      <c r="A308">
        <v>2512</v>
      </c>
      <c r="B308" s="3" t="s">
        <v>2512</v>
      </c>
      <c r="C308" s="3" t="s">
        <v>6622</v>
      </c>
      <c r="D308">
        <v>1150</v>
      </c>
      <c r="E308">
        <v>0</v>
      </c>
      <c r="F308" t="s">
        <v>8220</v>
      </c>
      <c r="G308" t="s">
        <v>8223</v>
      </c>
      <c r="H308" t="s">
        <v>8245</v>
      </c>
      <c r="I308">
        <v>1418504561</v>
      </c>
      <c r="J308">
        <v>1417208561</v>
      </c>
      <c r="K308" t="b">
        <v>0</v>
      </c>
      <c r="L308">
        <v>0</v>
      </c>
      <c r="M308" t="b">
        <v>0</v>
      </c>
      <c r="N308" t="s">
        <v>8298</v>
      </c>
      <c r="O308" s="5">
        <f t="shared" si="16"/>
        <v>0</v>
      </c>
      <c r="P308" t="e">
        <f t="shared" si="17"/>
        <v>#DIV/0!</v>
      </c>
      <c r="Q308" s="8" t="s">
        <v>8321</v>
      </c>
      <c r="R308" s="8" t="s">
        <v>8340</v>
      </c>
      <c r="S308" s="12">
        <f t="shared" si="18"/>
        <v>41986.626863425925</v>
      </c>
      <c r="T308" s="12">
        <f t="shared" si="19"/>
        <v>41971.626863425925</v>
      </c>
    </row>
    <row r="309" spans="1:20" ht="60" x14ac:dyDescent="0.25">
      <c r="A309">
        <v>2513</v>
      </c>
      <c r="B309" s="3" t="s">
        <v>2513</v>
      </c>
      <c r="C309" s="3" t="s">
        <v>6623</v>
      </c>
      <c r="D309">
        <v>180000</v>
      </c>
      <c r="E309">
        <v>0</v>
      </c>
      <c r="F309" t="s">
        <v>8220</v>
      </c>
      <c r="G309" t="s">
        <v>8235</v>
      </c>
      <c r="H309" t="s">
        <v>8248</v>
      </c>
      <c r="I309">
        <v>1488067789</v>
      </c>
      <c r="J309">
        <v>1482883789</v>
      </c>
      <c r="K309" t="b">
        <v>0</v>
      </c>
      <c r="L309">
        <v>0</v>
      </c>
      <c r="M309" t="b">
        <v>0</v>
      </c>
      <c r="N309" t="s">
        <v>8298</v>
      </c>
      <c r="O309" s="5">
        <f t="shared" si="16"/>
        <v>0</v>
      </c>
      <c r="P309" t="e">
        <f t="shared" si="17"/>
        <v>#DIV/0!</v>
      </c>
      <c r="Q309" s="8" t="s">
        <v>8321</v>
      </c>
      <c r="R309" s="8" t="s">
        <v>8340</v>
      </c>
      <c r="S309" s="12">
        <f t="shared" si="18"/>
        <v>42791.75681712963</v>
      </c>
      <c r="T309" s="12">
        <f t="shared" si="19"/>
        <v>42731.75681712963</v>
      </c>
    </row>
    <row r="310" spans="1:20" ht="60" x14ac:dyDescent="0.25">
      <c r="A310">
        <v>2516</v>
      </c>
      <c r="B310" s="3" t="s">
        <v>2516</v>
      </c>
      <c r="C310" s="3" t="s">
        <v>6626</v>
      </c>
      <c r="D310">
        <v>22000</v>
      </c>
      <c r="E310">
        <v>0</v>
      </c>
      <c r="F310" t="s">
        <v>8220</v>
      </c>
      <c r="G310" t="s">
        <v>8223</v>
      </c>
      <c r="H310" t="s">
        <v>8245</v>
      </c>
      <c r="I310">
        <v>1417279252</v>
      </c>
      <c r="J310">
        <v>1414683652</v>
      </c>
      <c r="K310" t="b">
        <v>0</v>
      </c>
      <c r="L310">
        <v>0</v>
      </c>
      <c r="M310" t="b">
        <v>0</v>
      </c>
      <c r="N310" t="s">
        <v>8298</v>
      </c>
      <c r="O310" s="5">
        <f t="shared" si="16"/>
        <v>0</v>
      </c>
      <c r="P310" t="e">
        <f t="shared" si="17"/>
        <v>#DIV/0!</v>
      </c>
      <c r="Q310" s="8" t="s">
        <v>8321</v>
      </c>
      <c r="R310" s="8" t="s">
        <v>8340</v>
      </c>
      <c r="S310" s="12">
        <f t="shared" si="18"/>
        <v>41972.4450462963</v>
      </c>
      <c r="T310" s="12">
        <f t="shared" si="19"/>
        <v>41942.403379629628</v>
      </c>
    </row>
    <row r="311" spans="1:20" ht="45" x14ac:dyDescent="0.25">
      <c r="A311">
        <v>2518</v>
      </c>
      <c r="B311" s="3" t="s">
        <v>2518</v>
      </c>
      <c r="C311" s="3" t="s">
        <v>6628</v>
      </c>
      <c r="D311">
        <v>5000</v>
      </c>
      <c r="E311">
        <v>0</v>
      </c>
      <c r="F311" t="s">
        <v>8220</v>
      </c>
      <c r="G311" t="s">
        <v>8223</v>
      </c>
      <c r="H311" t="s">
        <v>8245</v>
      </c>
      <c r="I311">
        <v>1415899228</v>
      </c>
      <c r="J311">
        <v>1413303628</v>
      </c>
      <c r="K311" t="b">
        <v>0</v>
      </c>
      <c r="L311">
        <v>0</v>
      </c>
      <c r="M311" t="b">
        <v>0</v>
      </c>
      <c r="N311" t="s">
        <v>8298</v>
      </c>
      <c r="O311" s="5">
        <f t="shared" si="16"/>
        <v>0</v>
      </c>
      <c r="P311" t="e">
        <f t="shared" si="17"/>
        <v>#DIV/0!</v>
      </c>
      <c r="Q311" s="8" t="s">
        <v>8321</v>
      </c>
      <c r="R311" s="8" t="s">
        <v>8340</v>
      </c>
      <c r="S311" s="12">
        <f t="shared" si="18"/>
        <v>41956.472546296296</v>
      </c>
      <c r="T311" s="12">
        <f t="shared" si="19"/>
        <v>41926.430879629632</v>
      </c>
    </row>
    <row r="312" spans="1:20" ht="60" x14ac:dyDescent="0.25">
      <c r="A312">
        <v>2520</v>
      </c>
      <c r="B312" s="3" t="s">
        <v>2520</v>
      </c>
      <c r="C312" s="3" t="s">
        <v>6630</v>
      </c>
      <c r="D312">
        <v>100000</v>
      </c>
      <c r="E312">
        <v>0</v>
      </c>
      <c r="F312" t="s">
        <v>8220</v>
      </c>
      <c r="G312" t="s">
        <v>8223</v>
      </c>
      <c r="H312" t="s">
        <v>8245</v>
      </c>
      <c r="I312">
        <v>1476559260</v>
      </c>
      <c r="J312">
        <v>1472567085</v>
      </c>
      <c r="K312" t="b">
        <v>0</v>
      </c>
      <c r="L312">
        <v>0</v>
      </c>
      <c r="M312" t="b">
        <v>0</v>
      </c>
      <c r="N312" t="s">
        <v>8298</v>
      </c>
      <c r="O312" s="5">
        <f t="shared" si="16"/>
        <v>0</v>
      </c>
      <c r="P312" t="e">
        <f t="shared" si="17"/>
        <v>#DIV/0!</v>
      </c>
      <c r="Q312" s="8" t="s">
        <v>8321</v>
      </c>
      <c r="R312" s="8" t="s">
        <v>8340</v>
      </c>
      <c r="S312" s="12">
        <f t="shared" si="18"/>
        <v>42658.556250000001</v>
      </c>
      <c r="T312" s="12">
        <f t="shared" si="19"/>
        <v>42612.350520833337</v>
      </c>
    </row>
    <row r="313" spans="1:20" ht="45" x14ac:dyDescent="0.25">
      <c r="A313">
        <v>2584</v>
      </c>
      <c r="B313" s="3" t="s">
        <v>2584</v>
      </c>
      <c r="C313" s="3" t="s">
        <v>6694</v>
      </c>
      <c r="D313">
        <v>10000</v>
      </c>
      <c r="E313">
        <v>0</v>
      </c>
      <c r="F313" t="s">
        <v>8220</v>
      </c>
      <c r="G313" t="s">
        <v>8223</v>
      </c>
      <c r="H313" t="s">
        <v>8245</v>
      </c>
      <c r="I313">
        <v>1434341369</v>
      </c>
      <c r="J313">
        <v>1431749369</v>
      </c>
      <c r="K313" t="b">
        <v>0</v>
      </c>
      <c r="L313">
        <v>0</v>
      </c>
      <c r="M313" t="b">
        <v>0</v>
      </c>
      <c r="N313" t="s">
        <v>8283</v>
      </c>
      <c r="O313" s="5">
        <f t="shared" si="16"/>
        <v>0</v>
      </c>
      <c r="P313" t="e">
        <f t="shared" si="17"/>
        <v>#DIV/0!</v>
      </c>
      <c r="Q313" s="8" t="s">
        <v>8321</v>
      </c>
      <c r="R313" s="8" t="s">
        <v>8322</v>
      </c>
      <c r="S313" s="12">
        <f t="shared" si="18"/>
        <v>42169.923252314809</v>
      </c>
      <c r="T313" s="12">
        <f t="shared" si="19"/>
        <v>42139.923252314809</v>
      </c>
    </row>
    <row r="314" spans="1:20" ht="60" x14ac:dyDescent="0.25">
      <c r="A314">
        <v>2590</v>
      </c>
      <c r="B314" s="3" t="s">
        <v>2590</v>
      </c>
      <c r="C314" s="3" t="s">
        <v>6700</v>
      </c>
      <c r="D314">
        <v>3000</v>
      </c>
      <c r="E314">
        <v>0</v>
      </c>
      <c r="F314" t="s">
        <v>8220</v>
      </c>
      <c r="G314" t="s">
        <v>8225</v>
      </c>
      <c r="H314" t="s">
        <v>8247</v>
      </c>
      <c r="I314">
        <v>1453817297</v>
      </c>
      <c r="J314">
        <v>1453212497</v>
      </c>
      <c r="K314" t="b">
        <v>0</v>
      </c>
      <c r="L314">
        <v>0</v>
      </c>
      <c r="M314" t="b">
        <v>0</v>
      </c>
      <c r="N314" t="s">
        <v>8283</v>
      </c>
      <c r="O314" s="5">
        <f t="shared" si="16"/>
        <v>0</v>
      </c>
      <c r="P314" t="e">
        <f t="shared" si="17"/>
        <v>#DIV/0!</v>
      </c>
      <c r="Q314" s="8" t="s">
        <v>8321</v>
      </c>
      <c r="R314" s="8" t="s">
        <v>8322</v>
      </c>
      <c r="S314" s="12">
        <f t="shared" si="18"/>
        <v>42395.339085648149</v>
      </c>
      <c r="T314" s="12">
        <f t="shared" si="19"/>
        <v>42388.339085648149</v>
      </c>
    </row>
    <row r="315" spans="1:20" ht="45" x14ac:dyDescent="0.25">
      <c r="A315">
        <v>2593</v>
      </c>
      <c r="B315" s="3" t="s">
        <v>2593</v>
      </c>
      <c r="C315" s="3" t="s">
        <v>6703</v>
      </c>
      <c r="D315">
        <v>10000</v>
      </c>
      <c r="E315">
        <v>0</v>
      </c>
      <c r="F315" t="s">
        <v>8220</v>
      </c>
      <c r="G315" t="s">
        <v>8223</v>
      </c>
      <c r="H315" t="s">
        <v>8245</v>
      </c>
      <c r="I315">
        <v>1429993026</v>
      </c>
      <c r="J315">
        <v>1427401026</v>
      </c>
      <c r="K315" t="b">
        <v>0</v>
      </c>
      <c r="L315">
        <v>0</v>
      </c>
      <c r="M315" t="b">
        <v>0</v>
      </c>
      <c r="N315" t="s">
        <v>8283</v>
      </c>
      <c r="O315" s="5">
        <f t="shared" si="16"/>
        <v>0</v>
      </c>
      <c r="P315" t="e">
        <f t="shared" si="17"/>
        <v>#DIV/0!</v>
      </c>
      <c r="Q315" s="8" t="s">
        <v>8321</v>
      </c>
      <c r="R315" s="8" t="s">
        <v>8322</v>
      </c>
      <c r="S315" s="12">
        <f t="shared" si="18"/>
        <v>42119.595208333332</v>
      </c>
      <c r="T315" s="12">
        <f t="shared" si="19"/>
        <v>42089.595208333332</v>
      </c>
    </row>
    <row r="316" spans="1:20" ht="60" x14ac:dyDescent="0.25">
      <c r="A316">
        <v>2642</v>
      </c>
      <c r="B316" s="3" t="s">
        <v>2642</v>
      </c>
      <c r="C316" s="3" t="s">
        <v>6752</v>
      </c>
      <c r="D316">
        <v>500000</v>
      </c>
      <c r="E316">
        <v>0</v>
      </c>
      <c r="F316" t="s">
        <v>8220</v>
      </c>
      <c r="G316" t="s">
        <v>8235</v>
      </c>
      <c r="H316" t="s">
        <v>8248</v>
      </c>
      <c r="I316">
        <v>1468565820</v>
      </c>
      <c r="J316">
        <v>1465970108</v>
      </c>
      <c r="K316" t="b">
        <v>0</v>
      </c>
      <c r="L316">
        <v>0</v>
      </c>
      <c r="M316" t="b">
        <v>0</v>
      </c>
      <c r="N316" t="s">
        <v>8300</v>
      </c>
      <c r="O316" s="5">
        <f t="shared" si="16"/>
        <v>0</v>
      </c>
      <c r="P316" t="e">
        <f t="shared" si="17"/>
        <v>#DIV/0!</v>
      </c>
      <c r="Q316" s="8" t="s">
        <v>8311</v>
      </c>
      <c r="R316" s="8" t="s">
        <v>8341</v>
      </c>
      <c r="S316" s="12">
        <f t="shared" si="18"/>
        <v>42566.039583333331</v>
      </c>
      <c r="T316" s="12">
        <f t="shared" si="19"/>
        <v>42535.996620370366</v>
      </c>
    </row>
    <row r="317" spans="1:20" ht="60" x14ac:dyDescent="0.25">
      <c r="A317">
        <v>2686</v>
      </c>
      <c r="B317" s="3" t="s">
        <v>2686</v>
      </c>
      <c r="C317" s="3" t="s">
        <v>6796</v>
      </c>
      <c r="D317">
        <v>30000</v>
      </c>
      <c r="E317">
        <v>0</v>
      </c>
      <c r="F317" t="s">
        <v>8220</v>
      </c>
      <c r="G317" t="s">
        <v>8223</v>
      </c>
      <c r="H317" t="s">
        <v>8245</v>
      </c>
      <c r="I317">
        <v>1412119423</v>
      </c>
      <c r="J317">
        <v>1410391423</v>
      </c>
      <c r="K317" t="b">
        <v>0</v>
      </c>
      <c r="L317">
        <v>0</v>
      </c>
      <c r="M317" t="b">
        <v>0</v>
      </c>
      <c r="N317" t="s">
        <v>8283</v>
      </c>
      <c r="O317" s="5">
        <f t="shared" si="16"/>
        <v>0</v>
      </c>
      <c r="P317" t="e">
        <f t="shared" si="17"/>
        <v>#DIV/0!</v>
      </c>
      <c r="Q317" s="8" t="s">
        <v>8321</v>
      </c>
      <c r="R317" s="8" t="s">
        <v>8322</v>
      </c>
      <c r="S317" s="12">
        <f t="shared" si="18"/>
        <v>41912.724803240737</v>
      </c>
      <c r="T317" s="12">
        <f t="shared" si="19"/>
        <v>41892.724803240737</v>
      </c>
    </row>
    <row r="318" spans="1:20" ht="45" x14ac:dyDescent="0.25">
      <c r="A318">
        <v>2687</v>
      </c>
      <c r="B318" s="3" t="s">
        <v>2687</v>
      </c>
      <c r="C318" s="3" t="s">
        <v>6797</v>
      </c>
      <c r="D318">
        <v>15000</v>
      </c>
      <c r="E318">
        <v>0</v>
      </c>
      <c r="F318" t="s">
        <v>8220</v>
      </c>
      <c r="G318" t="s">
        <v>8223</v>
      </c>
      <c r="H318" t="s">
        <v>8245</v>
      </c>
      <c r="I318">
        <v>1435591318</v>
      </c>
      <c r="J318">
        <v>1432999318</v>
      </c>
      <c r="K318" t="b">
        <v>0</v>
      </c>
      <c r="L318">
        <v>0</v>
      </c>
      <c r="M318" t="b">
        <v>0</v>
      </c>
      <c r="N318" t="s">
        <v>8283</v>
      </c>
      <c r="O318" s="5">
        <f t="shared" si="16"/>
        <v>0</v>
      </c>
      <c r="P318" t="e">
        <f t="shared" si="17"/>
        <v>#DIV/0!</v>
      </c>
      <c r="Q318" s="8" t="s">
        <v>8321</v>
      </c>
      <c r="R318" s="8" t="s">
        <v>8322</v>
      </c>
      <c r="S318" s="12">
        <f t="shared" si="18"/>
        <v>42184.39025462963</v>
      </c>
      <c r="T318" s="12">
        <f t="shared" si="19"/>
        <v>42154.39025462963</v>
      </c>
    </row>
    <row r="319" spans="1:20" ht="45" x14ac:dyDescent="0.25">
      <c r="A319">
        <v>2699</v>
      </c>
      <c r="B319" s="3" t="s">
        <v>2699</v>
      </c>
      <c r="C319" s="3" t="s">
        <v>6809</v>
      </c>
      <c r="D319">
        <v>2</v>
      </c>
      <c r="E319">
        <v>0</v>
      </c>
      <c r="F319" t="s">
        <v>8220</v>
      </c>
      <c r="G319" t="s">
        <v>8228</v>
      </c>
      <c r="H319" t="s">
        <v>8250</v>
      </c>
      <c r="I319">
        <v>1407533463</v>
      </c>
      <c r="J319">
        <v>1404941463</v>
      </c>
      <c r="K319" t="b">
        <v>0</v>
      </c>
      <c r="L319">
        <v>0</v>
      </c>
      <c r="M319" t="b">
        <v>0</v>
      </c>
      <c r="N319" t="s">
        <v>8283</v>
      </c>
      <c r="O319" s="5">
        <f t="shared" si="16"/>
        <v>0</v>
      </c>
      <c r="P319" t="e">
        <f t="shared" si="17"/>
        <v>#DIV/0!</v>
      </c>
      <c r="Q319" s="8" t="s">
        <v>8321</v>
      </c>
      <c r="R319" s="8" t="s">
        <v>8322</v>
      </c>
      <c r="S319" s="12">
        <f t="shared" si="18"/>
        <v>41859.646562499998</v>
      </c>
      <c r="T319" s="12">
        <f t="shared" si="19"/>
        <v>41829.646562499998</v>
      </c>
    </row>
    <row r="320" spans="1:20" ht="60" x14ac:dyDescent="0.25">
      <c r="A320">
        <v>2743</v>
      </c>
      <c r="B320" s="3" t="s">
        <v>2743</v>
      </c>
      <c r="C320" s="3" t="s">
        <v>6853</v>
      </c>
      <c r="D320">
        <v>5999</v>
      </c>
      <c r="E320">
        <v>0</v>
      </c>
      <c r="F320" t="s">
        <v>8220</v>
      </c>
      <c r="G320" t="s">
        <v>8223</v>
      </c>
      <c r="H320" t="s">
        <v>8245</v>
      </c>
      <c r="I320">
        <v>1476863607</v>
      </c>
      <c r="J320">
        <v>1474271607</v>
      </c>
      <c r="K320" t="b">
        <v>0</v>
      </c>
      <c r="L320">
        <v>0</v>
      </c>
      <c r="M320" t="b">
        <v>0</v>
      </c>
      <c r="N320" t="s">
        <v>8303</v>
      </c>
      <c r="O320" s="5">
        <f t="shared" si="16"/>
        <v>0</v>
      </c>
      <c r="P320" t="e">
        <f t="shared" si="17"/>
        <v>#DIV/0!</v>
      </c>
      <c r="Q320" s="8" t="s">
        <v>8318</v>
      </c>
      <c r="R320" s="8" t="s">
        <v>8342</v>
      </c>
      <c r="S320" s="12">
        <f t="shared" si="18"/>
        <v>42662.078784722224</v>
      </c>
      <c r="T320" s="12">
        <f t="shared" si="19"/>
        <v>42632.078784722224</v>
      </c>
    </row>
    <row r="321" spans="1:20" ht="45" x14ac:dyDescent="0.25">
      <c r="A321">
        <v>2750</v>
      </c>
      <c r="B321" s="3" t="s">
        <v>2750</v>
      </c>
      <c r="C321" s="3" t="s">
        <v>6860</v>
      </c>
      <c r="D321">
        <v>1999</v>
      </c>
      <c r="E321">
        <v>0</v>
      </c>
      <c r="F321" t="s">
        <v>8220</v>
      </c>
      <c r="G321" t="s">
        <v>8223</v>
      </c>
      <c r="H321" t="s">
        <v>8245</v>
      </c>
      <c r="I321">
        <v>1341086400</v>
      </c>
      <c r="J321">
        <v>1340055345</v>
      </c>
      <c r="K321" t="b">
        <v>0</v>
      </c>
      <c r="L321">
        <v>0</v>
      </c>
      <c r="M321" t="b">
        <v>0</v>
      </c>
      <c r="N321" t="s">
        <v>8303</v>
      </c>
      <c r="O321" s="5">
        <f t="shared" si="16"/>
        <v>0</v>
      </c>
      <c r="P321" t="e">
        <f t="shared" si="17"/>
        <v>#DIV/0!</v>
      </c>
      <c r="Q321" s="8" t="s">
        <v>8318</v>
      </c>
      <c r="R321" s="8" t="s">
        <v>8342</v>
      </c>
      <c r="S321" s="12">
        <f t="shared" si="18"/>
        <v>41090.583333333336</v>
      </c>
      <c r="T321" s="12">
        <f t="shared" si="19"/>
        <v>41078.649826388893</v>
      </c>
    </row>
    <row r="322" spans="1:20" ht="60" x14ac:dyDescent="0.25">
      <c r="A322">
        <v>2751</v>
      </c>
      <c r="B322" s="3" t="s">
        <v>2751</v>
      </c>
      <c r="C322" s="3" t="s">
        <v>6861</v>
      </c>
      <c r="D322">
        <v>3274</v>
      </c>
      <c r="E322">
        <v>0</v>
      </c>
      <c r="F322" t="s">
        <v>8220</v>
      </c>
      <c r="G322" t="s">
        <v>8223</v>
      </c>
      <c r="H322" t="s">
        <v>8245</v>
      </c>
      <c r="I322">
        <v>1403039842</v>
      </c>
      <c r="J322">
        <v>1397855842</v>
      </c>
      <c r="K322" t="b">
        <v>0</v>
      </c>
      <c r="L322">
        <v>0</v>
      </c>
      <c r="M322" t="b">
        <v>0</v>
      </c>
      <c r="N322" t="s">
        <v>8303</v>
      </c>
      <c r="O322" s="5">
        <f t="shared" ref="O322:O385" si="20">E322/D322</f>
        <v>0</v>
      </c>
      <c r="P322" t="e">
        <f t="shared" si="17"/>
        <v>#DIV/0!</v>
      </c>
      <c r="Q322" s="8" t="s">
        <v>8318</v>
      </c>
      <c r="R322" s="8" t="s">
        <v>8342</v>
      </c>
      <c r="S322" s="12">
        <f t="shared" si="18"/>
        <v>41807.637060185181</v>
      </c>
      <c r="T322" s="12">
        <f t="shared" si="19"/>
        <v>41747.637060185181</v>
      </c>
    </row>
    <row r="323" spans="1:20" ht="45" x14ac:dyDescent="0.25">
      <c r="A323">
        <v>2754</v>
      </c>
      <c r="B323" s="3" t="s">
        <v>2754</v>
      </c>
      <c r="C323" s="3" t="s">
        <v>6864</v>
      </c>
      <c r="D323">
        <v>10000</v>
      </c>
      <c r="E323">
        <v>0</v>
      </c>
      <c r="F323" t="s">
        <v>8220</v>
      </c>
      <c r="G323" t="s">
        <v>8223</v>
      </c>
      <c r="H323" t="s">
        <v>8245</v>
      </c>
      <c r="I323">
        <v>1410448551</v>
      </c>
      <c r="J323">
        <v>1407856551</v>
      </c>
      <c r="K323" t="b">
        <v>0</v>
      </c>
      <c r="L323">
        <v>0</v>
      </c>
      <c r="M323" t="b">
        <v>0</v>
      </c>
      <c r="N323" t="s">
        <v>8303</v>
      </c>
      <c r="O323" s="5">
        <f t="shared" si="20"/>
        <v>0</v>
      </c>
      <c r="P323" t="e">
        <f t="shared" ref="P323:P386" si="21">E323/L323</f>
        <v>#DIV/0!</v>
      </c>
      <c r="Q323" s="8" t="s">
        <v>8318</v>
      </c>
      <c r="R323" s="8" t="s">
        <v>8342</v>
      </c>
      <c r="S323" s="12">
        <f t="shared" ref="S323:S386" si="22">(I323/86400)+25569+(-6/24)</f>
        <v>41893.386006944442</v>
      </c>
      <c r="T323" s="12">
        <f t="shared" ref="T323:T386" si="23">(J323/86400)+25569+(-6/24)</f>
        <v>41863.386006944442</v>
      </c>
    </row>
    <row r="324" spans="1:20" ht="60" x14ac:dyDescent="0.25">
      <c r="A324">
        <v>2760</v>
      </c>
      <c r="B324" s="3" t="s">
        <v>2760</v>
      </c>
      <c r="C324" s="3" t="s">
        <v>6870</v>
      </c>
      <c r="D324">
        <v>5000</v>
      </c>
      <c r="E324">
        <v>0</v>
      </c>
      <c r="F324" t="s">
        <v>8220</v>
      </c>
      <c r="G324" t="s">
        <v>8224</v>
      </c>
      <c r="H324" t="s">
        <v>8246</v>
      </c>
      <c r="I324">
        <v>1371726258</v>
      </c>
      <c r="J324">
        <v>1369134258</v>
      </c>
      <c r="K324" t="b">
        <v>0</v>
      </c>
      <c r="L324">
        <v>0</v>
      </c>
      <c r="M324" t="b">
        <v>0</v>
      </c>
      <c r="N324" t="s">
        <v>8303</v>
      </c>
      <c r="O324" s="5">
        <f t="shared" si="20"/>
        <v>0</v>
      </c>
      <c r="P324" t="e">
        <f t="shared" si="21"/>
        <v>#DIV/0!</v>
      </c>
      <c r="Q324" s="8" t="s">
        <v>8318</v>
      </c>
      <c r="R324" s="8" t="s">
        <v>8342</v>
      </c>
      <c r="S324" s="12">
        <f t="shared" si="22"/>
        <v>41445.211319444446</v>
      </c>
      <c r="T324" s="12">
        <f t="shared" si="23"/>
        <v>41415.211319444446</v>
      </c>
    </row>
    <row r="325" spans="1:20" ht="45" x14ac:dyDescent="0.25">
      <c r="A325">
        <v>2765</v>
      </c>
      <c r="B325" s="3" t="s">
        <v>2765</v>
      </c>
      <c r="C325" s="3" t="s">
        <v>6875</v>
      </c>
      <c r="D325">
        <v>4000</v>
      </c>
      <c r="E325">
        <v>0</v>
      </c>
      <c r="F325" t="s">
        <v>8220</v>
      </c>
      <c r="G325" t="s">
        <v>8223</v>
      </c>
      <c r="H325" t="s">
        <v>8245</v>
      </c>
      <c r="I325">
        <v>1351432428</v>
      </c>
      <c r="J325">
        <v>1350050028</v>
      </c>
      <c r="K325" t="b">
        <v>0</v>
      </c>
      <c r="L325">
        <v>0</v>
      </c>
      <c r="M325" t="b">
        <v>0</v>
      </c>
      <c r="N325" t="s">
        <v>8303</v>
      </c>
      <c r="O325" s="5">
        <f t="shared" si="20"/>
        <v>0</v>
      </c>
      <c r="P325" t="e">
        <f t="shared" si="21"/>
        <v>#DIV/0!</v>
      </c>
      <c r="Q325" s="8" t="s">
        <v>8318</v>
      </c>
      <c r="R325" s="8" t="s">
        <v>8342</v>
      </c>
      <c r="S325" s="12">
        <f t="shared" si="22"/>
        <v>41210.329027777778</v>
      </c>
      <c r="T325" s="12">
        <f t="shared" si="23"/>
        <v>41194.329027777778</v>
      </c>
    </row>
    <row r="326" spans="1:20" ht="60" x14ac:dyDescent="0.25">
      <c r="A326">
        <v>2771</v>
      </c>
      <c r="B326" s="3" t="s">
        <v>2771</v>
      </c>
      <c r="C326" s="3" t="s">
        <v>6881</v>
      </c>
      <c r="D326">
        <v>19980</v>
      </c>
      <c r="E326">
        <v>0</v>
      </c>
      <c r="F326" t="s">
        <v>8220</v>
      </c>
      <c r="G326" t="s">
        <v>8223</v>
      </c>
      <c r="H326" t="s">
        <v>8245</v>
      </c>
      <c r="I326">
        <v>1359738000</v>
      </c>
      <c r="J326">
        <v>1355489140</v>
      </c>
      <c r="K326" t="b">
        <v>0</v>
      </c>
      <c r="L326">
        <v>0</v>
      </c>
      <c r="M326" t="b">
        <v>0</v>
      </c>
      <c r="N326" t="s">
        <v>8303</v>
      </c>
      <c r="O326" s="5">
        <f t="shared" si="20"/>
        <v>0</v>
      </c>
      <c r="P326" t="e">
        <f t="shared" si="21"/>
        <v>#DIV/0!</v>
      </c>
      <c r="Q326" s="8" t="s">
        <v>8318</v>
      </c>
      <c r="R326" s="8" t="s">
        <v>8342</v>
      </c>
      <c r="S326" s="12">
        <f t="shared" si="22"/>
        <v>41306.458333333336</v>
      </c>
      <c r="T326" s="12">
        <f t="shared" si="23"/>
        <v>41257.281712962962</v>
      </c>
    </row>
    <row r="327" spans="1:20" ht="45" x14ac:dyDescent="0.25">
      <c r="A327">
        <v>2772</v>
      </c>
      <c r="B327" s="3" t="s">
        <v>2772</v>
      </c>
      <c r="C327" s="3" t="s">
        <v>6882</v>
      </c>
      <c r="D327">
        <v>8000</v>
      </c>
      <c r="E327">
        <v>0</v>
      </c>
      <c r="F327" t="s">
        <v>8220</v>
      </c>
      <c r="G327" t="s">
        <v>8223</v>
      </c>
      <c r="H327" t="s">
        <v>8245</v>
      </c>
      <c r="I327">
        <v>1381006294</v>
      </c>
      <c r="J327">
        <v>1379710294</v>
      </c>
      <c r="K327" t="b">
        <v>0</v>
      </c>
      <c r="L327">
        <v>0</v>
      </c>
      <c r="M327" t="b">
        <v>0</v>
      </c>
      <c r="N327" t="s">
        <v>8303</v>
      </c>
      <c r="O327" s="5">
        <f t="shared" si="20"/>
        <v>0</v>
      </c>
      <c r="P327" t="e">
        <f t="shared" si="21"/>
        <v>#DIV/0!</v>
      </c>
      <c r="Q327" s="8" t="s">
        <v>8318</v>
      </c>
      <c r="R327" s="8" t="s">
        <v>8342</v>
      </c>
      <c r="S327" s="12">
        <f t="shared" si="22"/>
        <v>41552.619143518517</v>
      </c>
      <c r="T327" s="12">
        <f t="shared" si="23"/>
        <v>41537.619143518517</v>
      </c>
    </row>
    <row r="328" spans="1:20" ht="45" x14ac:dyDescent="0.25">
      <c r="A328">
        <v>2780</v>
      </c>
      <c r="B328" s="3" t="s">
        <v>2780</v>
      </c>
      <c r="C328" s="3" t="s">
        <v>6890</v>
      </c>
      <c r="D328">
        <v>100000</v>
      </c>
      <c r="E328">
        <v>0</v>
      </c>
      <c r="F328" t="s">
        <v>8220</v>
      </c>
      <c r="G328" t="s">
        <v>8236</v>
      </c>
      <c r="H328" t="s">
        <v>8248</v>
      </c>
      <c r="I328">
        <v>1489142688</v>
      </c>
      <c r="J328">
        <v>1486550688</v>
      </c>
      <c r="K328" t="b">
        <v>0</v>
      </c>
      <c r="L328">
        <v>0</v>
      </c>
      <c r="M328" t="b">
        <v>0</v>
      </c>
      <c r="N328" t="s">
        <v>8303</v>
      </c>
      <c r="O328" s="5">
        <f t="shared" si="20"/>
        <v>0</v>
      </c>
      <c r="P328" t="e">
        <f t="shared" si="21"/>
        <v>#DIV/0!</v>
      </c>
      <c r="Q328" s="8" t="s">
        <v>8318</v>
      </c>
      <c r="R328" s="8" t="s">
        <v>8342</v>
      </c>
      <c r="S328" s="12">
        <f t="shared" si="22"/>
        <v>42804.197777777779</v>
      </c>
      <c r="T328" s="12">
        <f t="shared" si="23"/>
        <v>42774.197777777779</v>
      </c>
    </row>
    <row r="329" spans="1:20" ht="60" x14ac:dyDescent="0.25">
      <c r="A329">
        <v>2842</v>
      </c>
      <c r="B329" s="3" t="s">
        <v>2842</v>
      </c>
      <c r="C329" s="3" t="s">
        <v>6952</v>
      </c>
      <c r="D329">
        <v>1500</v>
      </c>
      <c r="E329">
        <v>0</v>
      </c>
      <c r="F329" t="s">
        <v>8220</v>
      </c>
      <c r="G329" t="s">
        <v>8224</v>
      </c>
      <c r="H329" t="s">
        <v>8246</v>
      </c>
      <c r="I329">
        <v>1403348400</v>
      </c>
      <c r="J329">
        <v>1401058295</v>
      </c>
      <c r="K329" t="b">
        <v>0</v>
      </c>
      <c r="L329">
        <v>0</v>
      </c>
      <c r="M329" t="b">
        <v>0</v>
      </c>
      <c r="N329" t="s">
        <v>8270</v>
      </c>
      <c r="O329" s="5">
        <f t="shared" si="20"/>
        <v>0</v>
      </c>
      <c r="P329" t="e">
        <f t="shared" si="21"/>
        <v>#DIV/0!</v>
      </c>
      <c r="Q329" s="8" t="s">
        <v>8323</v>
      </c>
      <c r="R329" s="8" t="s">
        <v>8343</v>
      </c>
      <c r="S329" s="12">
        <f t="shared" si="22"/>
        <v>41811.208333333336</v>
      </c>
      <c r="T329" s="12">
        <f t="shared" si="23"/>
        <v>41784.70248842593</v>
      </c>
    </row>
    <row r="330" spans="1:20" ht="60" x14ac:dyDescent="0.25">
      <c r="A330">
        <v>2843</v>
      </c>
      <c r="B330" s="3" t="s">
        <v>2843</v>
      </c>
      <c r="C330" s="3" t="s">
        <v>6953</v>
      </c>
      <c r="D330">
        <v>1200</v>
      </c>
      <c r="E330">
        <v>0</v>
      </c>
      <c r="F330" t="s">
        <v>8220</v>
      </c>
      <c r="G330" t="s">
        <v>8223</v>
      </c>
      <c r="H330" t="s">
        <v>8245</v>
      </c>
      <c r="I330">
        <v>1465790400</v>
      </c>
      <c r="J330">
        <v>1462210950</v>
      </c>
      <c r="K330" t="b">
        <v>0</v>
      </c>
      <c r="L330">
        <v>0</v>
      </c>
      <c r="M330" t="b">
        <v>0</v>
      </c>
      <c r="N330" t="s">
        <v>8270</v>
      </c>
      <c r="O330" s="5">
        <f t="shared" si="20"/>
        <v>0</v>
      </c>
      <c r="P330" t="e">
        <f t="shared" si="21"/>
        <v>#DIV/0!</v>
      </c>
      <c r="Q330" s="8" t="s">
        <v>8323</v>
      </c>
      <c r="R330" s="8" t="s">
        <v>8343</v>
      </c>
      <c r="S330" s="12">
        <f t="shared" si="22"/>
        <v>42533.916666666672</v>
      </c>
      <c r="T330" s="12">
        <f t="shared" si="23"/>
        <v>42492.487847222219</v>
      </c>
    </row>
    <row r="331" spans="1:20" ht="60" x14ac:dyDescent="0.25">
      <c r="A331">
        <v>2846</v>
      </c>
      <c r="B331" s="3" t="s">
        <v>2846</v>
      </c>
      <c r="C331" s="3" t="s">
        <v>6956</v>
      </c>
      <c r="D331">
        <v>8000</v>
      </c>
      <c r="E331">
        <v>0</v>
      </c>
      <c r="F331" t="s">
        <v>8220</v>
      </c>
      <c r="G331" t="s">
        <v>8223</v>
      </c>
      <c r="H331" t="s">
        <v>8245</v>
      </c>
      <c r="I331">
        <v>1432917394</v>
      </c>
      <c r="J331">
        <v>1429029394</v>
      </c>
      <c r="K331" t="b">
        <v>0</v>
      </c>
      <c r="L331">
        <v>0</v>
      </c>
      <c r="M331" t="b">
        <v>0</v>
      </c>
      <c r="N331" t="s">
        <v>8270</v>
      </c>
      <c r="O331" s="5">
        <f t="shared" si="20"/>
        <v>0</v>
      </c>
      <c r="P331" t="e">
        <f t="shared" si="21"/>
        <v>#DIV/0!</v>
      </c>
      <c r="Q331" s="8" t="s">
        <v>8323</v>
      </c>
      <c r="R331" s="8" t="s">
        <v>8343</v>
      </c>
      <c r="S331" s="12">
        <f t="shared" si="22"/>
        <v>42153.442060185189</v>
      </c>
      <c r="T331" s="12">
        <f t="shared" si="23"/>
        <v>42108.442060185189</v>
      </c>
    </row>
    <row r="332" spans="1:20" ht="60" x14ac:dyDescent="0.25">
      <c r="A332">
        <v>2847</v>
      </c>
      <c r="B332" s="3" t="s">
        <v>2847</v>
      </c>
      <c r="C332" s="3" t="s">
        <v>6957</v>
      </c>
      <c r="D332">
        <v>2000</v>
      </c>
      <c r="E332">
        <v>0</v>
      </c>
      <c r="F332" t="s">
        <v>8220</v>
      </c>
      <c r="G332" t="s">
        <v>8223</v>
      </c>
      <c r="H332" t="s">
        <v>8245</v>
      </c>
      <c r="I332">
        <v>1464031265</v>
      </c>
      <c r="J332">
        <v>1458847265</v>
      </c>
      <c r="K332" t="b">
        <v>0</v>
      </c>
      <c r="L332">
        <v>0</v>
      </c>
      <c r="M332" t="b">
        <v>0</v>
      </c>
      <c r="N332" t="s">
        <v>8270</v>
      </c>
      <c r="O332" s="5">
        <f t="shared" si="20"/>
        <v>0</v>
      </c>
      <c r="P332" t="e">
        <f t="shared" si="21"/>
        <v>#DIV/0!</v>
      </c>
      <c r="Q332" s="8" t="s">
        <v>8323</v>
      </c>
      <c r="R332" s="8" t="s">
        <v>8343</v>
      </c>
      <c r="S332" s="12">
        <f t="shared" si="22"/>
        <v>42513.556307870371</v>
      </c>
      <c r="T332" s="12">
        <f t="shared" si="23"/>
        <v>42453.556307870371</v>
      </c>
    </row>
    <row r="333" spans="1:20" ht="60" x14ac:dyDescent="0.25">
      <c r="A333">
        <v>2851</v>
      </c>
      <c r="B333" s="3" t="s">
        <v>2851</v>
      </c>
      <c r="C333" s="3" t="s">
        <v>6961</v>
      </c>
      <c r="D333">
        <v>4500</v>
      </c>
      <c r="E333">
        <v>0</v>
      </c>
      <c r="F333" t="s">
        <v>8220</v>
      </c>
      <c r="G333" t="s">
        <v>8240</v>
      </c>
      <c r="H333" t="s">
        <v>8248</v>
      </c>
      <c r="I333">
        <v>1454109420</v>
      </c>
      <c r="J333">
        <v>1453334629</v>
      </c>
      <c r="K333" t="b">
        <v>0</v>
      </c>
      <c r="L333">
        <v>0</v>
      </c>
      <c r="M333" t="b">
        <v>0</v>
      </c>
      <c r="N333" t="s">
        <v>8270</v>
      </c>
      <c r="O333" s="5">
        <f t="shared" si="20"/>
        <v>0</v>
      </c>
      <c r="P333" t="e">
        <f t="shared" si="21"/>
        <v>#DIV/0!</v>
      </c>
      <c r="Q333" s="8" t="s">
        <v>8323</v>
      </c>
      <c r="R333" s="8" t="s">
        <v>8343</v>
      </c>
      <c r="S333" s="12">
        <f t="shared" si="22"/>
        <v>42398.720138888893</v>
      </c>
      <c r="T333" s="12">
        <f t="shared" si="23"/>
        <v>42389.752650462964</v>
      </c>
    </row>
    <row r="334" spans="1:20" ht="60" x14ac:dyDescent="0.25">
      <c r="A334">
        <v>2853</v>
      </c>
      <c r="B334" s="3" t="s">
        <v>2853</v>
      </c>
      <c r="C334" s="3" t="s">
        <v>6963</v>
      </c>
      <c r="D334">
        <v>9500</v>
      </c>
      <c r="E334">
        <v>0</v>
      </c>
      <c r="F334" t="s">
        <v>8220</v>
      </c>
      <c r="G334" t="s">
        <v>8228</v>
      </c>
      <c r="H334" t="s">
        <v>8250</v>
      </c>
      <c r="I334">
        <v>1410669297</v>
      </c>
      <c r="J334">
        <v>1405485297</v>
      </c>
      <c r="K334" t="b">
        <v>0</v>
      </c>
      <c r="L334">
        <v>0</v>
      </c>
      <c r="M334" t="b">
        <v>0</v>
      </c>
      <c r="N334" t="s">
        <v>8270</v>
      </c>
      <c r="O334" s="5">
        <f t="shared" si="20"/>
        <v>0</v>
      </c>
      <c r="P334" t="e">
        <f t="shared" si="21"/>
        <v>#DIV/0!</v>
      </c>
      <c r="Q334" s="8" t="s">
        <v>8323</v>
      </c>
      <c r="R334" s="8" t="s">
        <v>8343</v>
      </c>
      <c r="S334" s="12">
        <f t="shared" si="22"/>
        <v>41895.940937499996</v>
      </c>
      <c r="T334" s="12">
        <f t="shared" si="23"/>
        <v>41835.940937499996</v>
      </c>
    </row>
    <row r="335" spans="1:20" ht="60" x14ac:dyDescent="0.25">
      <c r="A335">
        <v>2858</v>
      </c>
      <c r="B335" s="3" t="s">
        <v>2858</v>
      </c>
      <c r="C335" s="3" t="s">
        <v>6968</v>
      </c>
      <c r="D335">
        <v>1000</v>
      </c>
      <c r="E335">
        <v>0</v>
      </c>
      <c r="F335" t="s">
        <v>8220</v>
      </c>
      <c r="G335" t="s">
        <v>8232</v>
      </c>
      <c r="H335" t="s">
        <v>8248</v>
      </c>
      <c r="I335">
        <v>1417778880</v>
      </c>
      <c r="J335">
        <v>1415711095</v>
      </c>
      <c r="K335" t="b">
        <v>0</v>
      </c>
      <c r="L335">
        <v>0</v>
      </c>
      <c r="M335" t="b">
        <v>0</v>
      </c>
      <c r="N335" t="s">
        <v>8270</v>
      </c>
      <c r="O335" s="5">
        <f t="shared" si="20"/>
        <v>0</v>
      </c>
      <c r="P335" t="e">
        <f t="shared" si="21"/>
        <v>#DIV/0!</v>
      </c>
      <c r="Q335" s="8" t="s">
        <v>8323</v>
      </c>
      <c r="R335" s="8" t="s">
        <v>8343</v>
      </c>
      <c r="S335" s="12">
        <f t="shared" si="22"/>
        <v>41978.227777777778</v>
      </c>
      <c r="T335" s="12">
        <f t="shared" si="23"/>
        <v>41954.295081018514</v>
      </c>
    </row>
    <row r="336" spans="1:20" ht="60" x14ac:dyDescent="0.25">
      <c r="A336">
        <v>2865</v>
      </c>
      <c r="B336" s="3" t="s">
        <v>2865</v>
      </c>
      <c r="C336" s="3" t="s">
        <v>6975</v>
      </c>
      <c r="D336">
        <v>2888</v>
      </c>
      <c r="E336">
        <v>0</v>
      </c>
      <c r="F336" t="s">
        <v>8220</v>
      </c>
      <c r="G336" t="s">
        <v>8223</v>
      </c>
      <c r="H336" t="s">
        <v>8245</v>
      </c>
      <c r="I336">
        <v>1420512259</v>
      </c>
      <c r="J336">
        <v>1415328259</v>
      </c>
      <c r="K336" t="b">
        <v>0</v>
      </c>
      <c r="L336">
        <v>0</v>
      </c>
      <c r="M336" t="b">
        <v>0</v>
      </c>
      <c r="N336" t="s">
        <v>8270</v>
      </c>
      <c r="O336" s="5">
        <f t="shared" si="20"/>
        <v>0</v>
      </c>
      <c r="P336" t="e">
        <f t="shared" si="21"/>
        <v>#DIV/0!</v>
      </c>
      <c r="Q336" s="8" t="s">
        <v>8323</v>
      </c>
      <c r="R336" s="8" t="s">
        <v>8343</v>
      </c>
      <c r="S336" s="12">
        <f t="shared" si="22"/>
        <v>42009.864108796297</v>
      </c>
      <c r="T336" s="12">
        <f t="shared" si="23"/>
        <v>41949.864108796297</v>
      </c>
    </row>
    <row r="337" spans="1:20" ht="45" x14ac:dyDescent="0.25">
      <c r="A337">
        <v>2872</v>
      </c>
      <c r="B337" s="3" t="s">
        <v>2872</v>
      </c>
      <c r="C337" s="3" t="s">
        <v>6982</v>
      </c>
      <c r="D337">
        <v>3000</v>
      </c>
      <c r="E337">
        <v>0</v>
      </c>
      <c r="F337" t="s">
        <v>8220</v>
      </c>
      <c r="G337" t="s">
        <v>8223</v>
      </c>
      <c r="H337" t="s">
        <v>8245</v>
      </c>
      <c r="I337">
        <v>1434768438</v>
      </c>
      <c r="J337">
        <v>1429584438</v>
      </c>
      <c r="K337" t="b">
        <v>0</v>
      </c>
      <c r="L337">
        <v>0</v>
      </c>
      <c r="M337" t="b">
        <v>0</v>
      </c>
      <c r="N337" t="s">
        <v>8270</v>
      </c>
      <c r="O337" s="5">
        <f t="shared" si="20"/>
        <v>0</v>
      </c>
      <c r="P337" t="e">
        <f t="shared" si="21"/>
        <v>#DIV/0!</v>
      </c>
      <c r="Q337" s="8" t="s">
        <v>8323</v>
      </c>
      <c r="R337" s="8" t="s">
        <v>8343</v>
      </c>
      <c r="S337" s="12">
        <f t="shared" si="22"/>
        <v>42174.86618055556</v>
      </c>
      <c r="T337" s="12">
        <f t="shared" si="23"/>
        <v>42114.86618055556</v>
      </c>
    </row>
    <row r="338" spans="1:20" ht="60" x14ac:dyDescent="0.25">
      <c r="A338">
        <v>2876</v>
      </c>
      <c r="B338" s="3" t="s">
        <v>2876</v>
      </c>
      <c r="C338" s="3" t="s">
        <v>6986</v>
      </c>
      <c r="D338">
        <v>150000</v>
      </c>
      <c r="E338">
        <v>0</v>
      </c>
      <c r="F338" t="s">
        <v>8220</v>
      </c>
      <c r="G338" t="s">
        <v>8223</v>
      </c>
      <c r="H338" t="s">
        <v>8245</v>
      </c>
      <c r="I338">
        <v>1437069079</v>
      </c>
      <c r="J338">
        <v>1434477079</v>
      </c>
      <c r="K338" t="b">
        <v>0</v>
      </c>
      <c r="L338">
        <v>0</v>
      </c>
      <c r="M338" t="b">
        <v>0</v>
      </c>
      <c r="N338" t="s">
        <v>8270</v>
      </c>
      <c r="O338" s="5">
        <f t="shared" si="20"/>
        <v>0</v>
      </c>
      <c r="P338" t="e">
        <f t="shared" si="21"/>
        <v>#DIV/0!</v>
      </c>
      <c r="Q338" s="8" t="s">
        <v>8323</v>
      </c>
      <c r="R338" s="8" t="s">
        <v>8343</v>
      </c>
      <c r="S338" s="12">
        <f t="shared" si="22"/>
        <v>42201.493969907402</v>
      </c>
      <c r="T338" s="12">
        <f t="shared" si="23"/>
        <v>42171.493969907402</v>
      </c>
    </row>
    <row r="339" spans="1:20" ht="60" x14ac:dyDescent="0.25">
      <c r="A339">
        <v>2881</v>
      </c>
      <c r="B339" s="3" t="s">
        <v>2881</v>
      </c>
      <c r="C339" s="3" t="s">
        <v>6991</v>
      </c>
      <c r="D339">
        <v>5500</v>
      </c>
      <c r="E339">
        <v>0</v>
      </c>
      <c r="F339" t="s">
        <v>8220</v>
      </c>
      <c r="G339" t="s">
        <v>8223</v>
      </c>
      <c r="H339" t="s">
        <v>8245</v>
      </c>
      <c r="I339">
        <v>1417620036</v>
      </c>
      <c r="J339">
        <v>1412432436</v>
      </c>
      <c r="K339" t="b">
        <v>0</v>
      </c>
      <c r="L339">
        <v>0</v>
      </c>
      <c r="M339" t="b">
        <v>0</v>
      </c>
      <c r="N339" t="s">
        <v>8270</v>
      </c>
      <c r="O339" s="5">
        <f t="shared" si="20"/>
        <v>0</v>
      </c>
      <c r="P339" t="e">
        <f t="shared" si="21"/>
        <v>#DIV/0!</v>
      </c>
      <c r="Q339" s="8" t="s">
        <v>8323</v>
      </c>
      <c r="R339" s="8" t="s">
        <v>8343</v>
      </c>
      <c r="S339" s="12">
        <f t="shared" si="22"/>
        <v>41976.389305555553</v>
      </c>
      <c r="T339" s="12">
        <f t="shared" si="23"/>
        <v>41916.347638888888</v>
      </c>
    </row>
    <row r="340" spans="1:20" ht="60" x14ac:dyDescent="0.25">
      <c r="A340">
        <v>2888</v>
      </c>
      <c r="B340" s="3" t="s">
        <v>2888</v>
      </c>
      <c r="C340" s="3" t="s">
        <v>6998</v>
      </c>
      <c r="D340">
        <v>30000</v>
      </c>
      <c r="E340">
        <v>0</v>
      </c>
      <c r="F340" t="s">
        <v>8220</v>
      </c>
      <c r="G340" t="s">
        <v>8223</v>
      </c>
      <c r="H340" t="s">
        <v>8245</v>
      </c>
      <c r="I340">
        <v>1413608340</v>
      </c>
      <c r="J340">
        <v>1412945440</v>
      </c>
      <c r="K340" t="b">
        <v>0</v>
      </c>
      <c r="L340">
        <v>0</v>
      </c>
      <c r="M340" t="b">
        <v>0</v>
      </c>
      <c r="N340" t="s">
        <v>8270</v>
      </c>
      <c r="O340" s="5">
        <f t="shared" si="20"/>
        <v>0</v>
      </c>
      <c r="P340" t="e">
        <f t="shared" si="21"/>
        <v>#DIV/0!</v>
      </c>
      <c r="Q340" s="8" t="s">
        <v>8323</v>
      </c>
      <c r="R340" s="8" t="s">
        <v>8343</v>
      </c>
      <c r="S340" s="12">
        <f t="shared" si="22"/>
        <v>41929.957638888889</v>
      </c>
      <c r="T340" s="12">
        <f t="shared" si="23"/>
        <v>41922.285185185188</v>
      </c>
    </row>
    <row r="341" spans="1:20" ht="30" x14ac:dyDescent="0.25">
      <c r="A341">
        <v>2894</v>
      </c>
      <c r="B341" s="3" t="s">
        <v>2894</v>
      </c>
      <c r="C341" s="3" t="s">
        <v>7004</v>
      </c>
      <c r="D341">
        <v>50000</v>
      </c>
      <c r="E341">
        <v>0</v>
      </c>
      <c r="F341" t="s">
        <v>8220</v>
      </c>
      <c r="G341" t="s">
        <v>8223</v>
      </c>
      <c r="H341" t="s">
        <v>8245</v>
      </c>
      <c r="I341">
        <v>1428100815</v>
      </c>
      <c r="J341">
        <v>1422920415</v>
      </c>
      <c r="K341" t="b">
        <v>0</v>
      </c>
      <c r="L341">
        <v>0</v>
      </c>
      <c r="M341" t="b">
        <v>0</v>
      </c>
      <c r="N341" t="s">
        <v>8270</v>
      </c>
      <c r="O341" s="5">
        <f t="shared" si="20"/>
        <v>0</v>
      </c>
      <c r="P341" t="e">
        <f t="shared" si="21"/>
        <v>#DIV/0!</v>
      </c>
      <c r="Q341" s="8" t="s">
        <v>8323</v>
      </c>
      <c r="R341" s="8" t="s">
        <v>8343</v>
      </c>
      <c r="S341" s="12">
        <f t="shared" si="22"/>
        <v>42097.694618055553</v>
      </c>
      <c r="T341" s="12">
        <f t="shared" si="23"/>
        <v>42037.736284722225</v>
      </c>
    </row>
    <row r="342" spans="1:20" ht="60" x14ac:dyDescent="0.25">
      <c r="A342">
        <v>2899</v>
      </c>
      <c r="B342" s="3" t="s">
        <v>2899</v>
      </c>
      <c r="C342" s="3" t="s">
        <v>7009</v>
      </c>
      <c r="D342">
        <v>10000</v>
      </c>
      <c r="E342">
        <v>0</v>
      </c>
      <c r="F342" t="s">
        <v>8220</v>
      </c>
      <c r="G342" t="s">
        <v>8223</v>
      </c>
      <c r="H342" t="s">
        <v>8245</v>
      </c>
      <c r="I342">
        <v>1469325158</v>
      </c>
      <c r="J342">
        <v>1464141158</v>
      </c>
      <c r="K342" t="b">
        <v>0</v>
      </c>
      <c r="L342">
        <v>0</v>
      </c>
      <c r="M342" t="b">
        <v>0</v>
      </c>
      <c r="N342" t="s">
        <v>8270</v>
      </c>
      <c r="O342" s="5">
        <f t="shared" si="20"/>
        <v>0</v>
      </c>
      <c r="P342" t="e">
        <f t="shared" si="21"/>
        <v>#DIV/0!</v>
      </c>
      <c r="Q342" s="8" t="s">
        <v>8323</v>
      </c>
      <c r="R342" s="8" t="s">
        <v>8343</v>
      </c>
      <c r="S342" s="12">
        <f t="shared" si="22"/>
        <v>42574.828217592592</v>
      </c>
      <c r="T342" s="12">
        <f t="shared" si="23"/>
        <v>42514.828217592592</v>
      </c>
    </row>
    <row r="343" spans="1:20" ht="60" x14ac:dyDescent="0.25">
      <c r="A343">
        <v>2943</v>
      </c>
      <c r="B343" s="3" t="s">
        <v>2943</v>
      </c>
      <c r="C343" s="3" t="s">
        <v>7053</v>
      </c>
      <c r="D343">
        <v>3000</v>
      </c>
      <c r="E343">
        <v>0</v>
      </c>
      <c r="F343" t="s">
        <v>8220</v>
      </c>
      <c r="G343" t="s">
        <v>8223</v>
      </c>
      <c r="H343" t="s">
        <v>8245</v>
      </c>
      <c r="I343">
        <v>1428894380</v>
      </c>
      <c r="J343">
        <v>1426302380</v>
      </c>
      <c r="K343" t="b">
        <v>0</v>
      </c>
      <c r="L343">
        <v>0</v>
      </c>
      <c r="M343" t="b">
        <v>0</v>
      </c>
      <c r="N343" t="s">
        <v>8302</v>
      </c>
      <c r="O343" s="5">
        <f t="shared" si="20"/>
        <v>0</v>
      </c>
      <c r="P343" t="e">
        <f t="shared" si="21"/>
        <v>#DIV/0!</v>
      </c>
      <c r="Q343" s="8" t="s">
        <v>8323</v>
      </c>
      <c r="R343" s="8" t="s">
        <v>8324</v>
      </c>
      <c r="S343" s="12">
        <f t="shared" si="22"/>
        <v>42106.879398148143</v>
      </c>
      <c r="T343" s="12">
        <f t="shared" si="23"/>
        <v>42076.879398148143</v>
      </c>
    </row>
    <row r="344" spans="1:20" ht="60" x14ac:dyDescent="0.25">
      <c r="A344">
        <v>2945</v>
      </c>
      <c r="B344" s="3" t="s">
        <v>2945</v>
      </c>
      <c r="C344" s="3" t="s">
        <v>7055</v>
      </c>
      <c r="D344">
        <v>50000</v>
      </c>
      <c r="E344">
        <v>0</v>
      </c>
      <c r="F344" t="s">
        <v>8220</v>
      </c>
      <c r="G344" t="s">
        <v>8223</v>
      </c>
      <c r="H344" t="s">
        <v>8245</v>
      </c>
      <c r="I344">
        <v>1432437660</v>
      </c>
      <c r="J344">
        <v>1429845660</v>
      </c>
      <c r="K344" t="b">
        <v>0</v>
      </c>
      <c r="L344">
        <v>0</v>
      </c>
      <c r="M344" t="b">
        <v>0</v>
      </c>
      <c r="N344" t="s">
        <v>8302</v>
      </c>
      <c r="O344" s="5">
        <f t="shared" si="20"/>
        <v>0</v>
      </c>
      <c r="P344" t="e">
        <f t="shared" si="21"/>
        <v>#DIV/0!</v>
      </c>
      <c r="Q344" s="8" t="s">
        <v>8323</v>
      </c>
      <c r="R344" s="8" t="s">
        <v>8324</v>
      </c>
      <c r="S344" s="12">
        <f t="shared" si="22"/>
        <v>42147.889583333337</v>
      </c>
      <c r="T344" s="12">
        <f t="shared" si="23"/>
        <v>42117.889583333337</v>
      </c>
    </row>
    <row r="345" spans="1:20" ht="60" x14ac:dyDescent="0.25">
      <c r="A345">
        <v>2950</v>
      </c>
      <c r="B345" s="3" t="s">
        <v>2950</v>
      </c>
      <c r="C345" s="3" t="s">
        <v>7060</v>
      </c>
      <c r="D345">
        <v>5000000</v>
      </c>
      <c r="E345">
        <v>0</v>
      </c>
      <c r="F345" t="s">
        <v>8220</v>
      </c>
      <c r="G345" t="s">
        <v>8223</v>
      </c>
      <c r="H345" t="s">
        <v>8245</v>
      </c>
      <c r="I345">
        <v>1453538752</v>
      </c>
      <c r="J345">
        <v>1450946752</v>
      </c>
      <c r="K345" t="b">
        <v>0</v>
      </c>
      <c r="L345">
        <v>0</v>
      </c>
      <c r="M345" t="b">
        <v>0</v>
      </c>
      <c r="N345" t="s">
        <v>8302</v>
      </c>
      <c r="O345" s="5">
        <f t="shared" si="20"/>
        <v>0</v>
      </c>
      <c r="P345" t="e">
        <f t="shared" si="21"/>
        <v>#DIV/0!</v>
      </c>
      <c r="Q345" s="8" t="s">
        <v>8323</v>
      </c>
      <c r="R345" s="8" t="s">
        <v>8324</v>
      </c>
      <c r="S345" s="12">
        <f t="shared" si="22"/>
        <v>42392.11518518519</v>
      </c>
      <c r="T345" s="12">
        <f t="shared" si="23"/>
        <v>42362.11518518519</v>
      </c>
    </row>
    <row r="346" spans="1:20" ht="60" x14ac:dyDescent="0.25">
      <c r="A346">
        <v>3054</v>
      </c>
      <c r="B346" s="3" t="s">
        <v>3054</v>
      </c>
      <c r="C346" s="3" t="s">
        <v>7164</v>
      </c>
      <c r="D346">
        <v>300</v>
      </c>
      <c r="E346">
        <v>0</v>
      </c>
      <c r="F346" t="s">
        <v>8220</v>
      </c>
      <c r="G346" t="s">
        <v>8223</v>
      </c>
      <c r="H346" t="s">
        <v>8245</v>
      </c>
      <c r="I346">
        <v>1425258240</v>
      </c>
      <c r="J346">
        <v>1422043154</v>
      </c>
      <c r="K346" t="b">
        <v>0</v>
      </c>
      <c r="L346">
        <v>0</v>
      </c>
      <c r="M346" t="b">
        <v>0</v>
      </c>
      <c r="N346" t="s">
        <v>8302</v>
      </c>
      <c r="O346" s="5">
        <f t="shared" si="20"/>
        <v>0</v>
      </c>
      <c r="P346" t="e">
        <f t="shared" si="21"/>
        <v>#DIV/0!</v>
      </c>
      <c r="Q346" s="8" t="s">
        <v>8323</v>
      </c>
      <c r="R346" s="8" t="s">
        <v>8324</v>
      </c>
      <c r="S346" s="12">
        <f t="shared" si="22"/>
        <v>42064.794444444444</v>
      </c>
      <c r="T346" s="12">
        <f t="shared" si="23"/>
        <v>42027.582800925928</v>
      </c>
    </row>
    <row r="347" spans="1:20" ht="60" x14ac:dyDescent="0.25">
      <c r="A347">
        <v>3056</v>
      </c>
      <c r="B347" s="3" t="s">
        <v>3056</v>
      </c>
      <c r="C347" s="3" t="s">
        <v>7166</v>
      </c>
      <c r="D347">
        <v>25000</v>
      </c>
      <c r="E347">
        <v>0</v>
      </c>
      <c r="F347" t="s">
        <v>8220</v>
      </c>
      <c r="G347" t="s">
        <v>8223</v>
      </c>
      <c r="H347" t="s">
        <v>8245</v>
      </c>
      <c r="I347">
        <v>1412003784</v>
      </c>
      <c r="J347">
        <v>1406819784</v>
      </c>
      <c r="K347" t="b">
        <v>0</v>
      </c>
      <c r="L347">
        <v>0</v>
      </c>
      <c r="M347" t="b">
        <v>0</v>
      </c>
      <c r="N347" t="s">
        <v>8302</v>
      </c>
      <c r="O347" s="5">
        <f t="shared" si="20"/>
        <v>0</v>
      </c>
      <c r="P347" t="e">
        <f t="shared" si="21"/>
        <v>#DIV/0!</v>
      </c>
      <c r="Q347" s="8" t="s">
        <v>8323</v>
      </c>
      <c r="R347" s="8" t="s">
        <v>8324</v>
      </c>
      <c r="S347" s="12">
        <f t="shared" si="22"/>
        <v>41911.386388888888</v>
      </c>
      <c r="T347" s="12">
        <f t="shared" si="23"/>
        <v>41851.386388888888</v>
      </c>
    </row>
    <row r="348" spans="1:20" ht="45" x14ac:dyDescent="0.25">
      <c r="A348">
        <v>3057</v>
      </c>
      <c r="B348" s="3" t="s">
        <v>3057</v>
      </c>
      <c r="C348" s="3" t="s">
        <v>7167</v>
      </c>
      <c r="D348">
        <v>50000</v>
      </c>
      <c r="E348">
        <v>0</v>
      </c>
      <c r="F348" t="s">
        <v>8220</v>
      </c>
      <c r="G348" t="s">
        <v>8224</v>
      </c>
      <c r="H348" t="s">
        <v>8246</v>
      </c>
      <c r="I348">
        <v>1459694211</v>
      </c>
      <c r="J348">
        <v>1457105811</v>
      </c>
      <c r="K348" t="b">
        <v>0</v>
      </c>
      <c r="L348">
        <v>0</v>
      </c>
      <c r="M348" t="b">
        <v>0</v>
      </c>
      <c r="N348" t="s">
        <v>8302</v>
      </c>
      <c r="O348" s="5">
        <f t="shared" si="20"/>
        <v>0</v>
      </c>
      <c r="P348" t="e">
        <f t="shared" si="21"/>
        <v>#DIV/0!</v>
      </c>
      <c r="Q348" s="8" t="s">
        <v>8323</v>
      </c>
      <c r="R348" s="8" t="s">
        <v>8324</v>
      </c>
      <c r="S348" s="12">
        <f t="shared" si="22"/>
        <v>42463.358923611115</v>
      </c>
      <c r="T348" s="12">
        <f t="shared" si="23"/>
        <v>42433.400590277779</v>
      </c>
    </row>
    <row r="349" spans="1:20" x14ac:dyDescent="0.25">
      <c r="A349">
        <v>3061</v>
      </c>
      <c r="B349" s="3" t="s">
        <v>3061</v>
      </c>
      <c r="C349" s="3" t="s">
        <v>7171</v>
      </c>
      <c r="D349">
        <v>1000000</v>
      </c>
      <c r="E349">
        <v>0</v>
      </c>
      <c r="F349" t="s">
        <v>8220</v>
      </c>
      <c r="G349" t="s">
        <v>8223</v>
      </c>
      <c r="H349" t="s">
        <v>8245</v>
      </c>
      <c r="I349">
        <v>1407955748</v>
      </c>
      <c r="J349">
        <v>1405363748</v>
      </c>
      <c r="K349" t="b">
        <v>0</v>
      </c>
      <c r="L349">
        <v>0</v>
      </c>
      <c r="M349" t="b">
        <v>0</v>
      </c>
      <c r="N349" t="s">
        <v>8302</v>
      </c>
      <c r="O349" s="5">
        <f t="shared" si="20"/>
        <v>0</v>
      </c>
      <c r="P349" t="e">
        <f t="shared" si="21"/>
        <v>#DIV/0!</v>
      </c>
      <c r="Q349" s="8" t="s">
        <v>8323</v>
      </c>
      <c r="R349" s="8" t="s">
        <v>8324</v>
      </c>
      <c r="S349" s="12">
        <f t="shared" si="22"/>
        <v>41864.534120370372</v>
      </c>
      <c r="T349" s="12">
        <f t="shared" si="23"/>
        <v>41834.534120370372</v>
      </c>
    </row>
    <row r="350" spans="1:20" ht="60" x14ac:dyDescent="0.25">
      <c r="A350">
        <v>3082</v>
      </c>
      <c r="B350" s="3" t="s">
        <v>3082</v>
      </c>
      <c r="C350" s="3" t="s">
        <v>7192</v>
      </c>
      <c r="D350">
        <v>9000</v>
      </c>
      <c r="E350">
        <v>0</v>
      </c>
      <c r="F350" t="s">
        <v>8220</v>
      </c>
      <c r="G350" t="s">
        <v>8223</v>
      </c>
      <c r="H350" t="s">
        <v>8245</v>
      </c>
      <c r="I350">
        <v>1447628946</v>
      </c>
      <c r="J350">
        <v>1445033346</v>
      </c>
      <c r="K350" t="b">
        <v>0</v>
      </c>
      <c r="L350">
        <v>0</v>
      </c>
      <c r="M350" t="b">
        <v>0</v>
      </c>
      <c r="N350" t="s">
        <v>8302</v>
      </c>
      <c r="O350" s="5">
        <f t="shared" si="20"/>
        <v>0</v>
      </c>
      <c r="P350" t="e">
        <f t="shared" si="21"/>
        <v>#DIV/0!</v>
      </c>
      <c r="Q350" s="8" t="s">
        <v>8323</v>
      </c>
      <c r="R350" s="8" t="s">
        <v>8324</v>
      </c>
      <c r="S350" s="12">
        <f t="shared" si="22"/>
        <v>42323.71465277778</v>
      </c>
      <c r="T350" s="12">
        <f t="shared" si="23"/>
        <v>42293.672986111109</v>
      </c>
    </row>
    <row r="351" spans="1:20" ht="60" x14ac:dyDescent="0.25">
      <c r="A351">
        <v>3114</v>
      </c>
      <c r="B351" s="3" t="s">
        <v>3114</v>
      </c>
      <c r="C351" s="3" t="s">
        <v>7224</v>
      </c>
      <c r="D351">
        <v>75000</v>
      </c>
      <c r="E351">
        <v>0</v>
      </c>
      <c r="F351" t="s">
        <v>8220</v>
      </c>
      <c r="G351" t="s">
        <v>8223</v>
      </c>
      <c r="H351" t="s">
        <v>8245</v>
      </c>
      <c r="I351">
        <v>1411312250</v>
      </c>
      <c r="J351">
        <v>1406128250</v>
      </c>
      <c r="K351" t="b">
        <v>0</v>
      </c>
      <c r="L351">
        <v>0</v>
      </c>
      <c r="M351" t="b">
        <v>0</v>
      </c>
      <c r="N351" t="s">
        <v>8302</v>
      </c>
      <c r="O351" s="5">
        <f t="shared" si="20"/>
        <v>0</v>
      </c>
      <c r="P351" t="e">
        <f t="shared" si="21"/>
        <v>#DIV/0!</v>
      </c>
      <c r="Q351" s="8" t="s">
        <v>8323</v>
      </c>
      <c r="R351" s="8" t="s">
        <v>8324</v>
      </c>
      <c r="S351" s="12">
        <f t="shared" si="22"/>
        <v>41903.382523148146</v>
      </c>
      <c r="T351" s="12">
        <f t="shared" si="23"/>
        <v>41843.382523148146</v>
      </c>
    </row>
    <row r="352" spans="1:20" ht="45" x14ac:dyDescent="0.25">
      <c r="A352">
        <v>3190</v>
      </c>
      <c r="B352" s="3" t="s">
        <v>3190</v>
      </c>
      <c r="C352" s="3" t="s">
        <v>7300</v>
      </c>
      <c r="D352">
        <v>4000</v>
      </c>
      <c r="E352">
        <v>0</v>
      </c>
      <c r="F352" t="s">
        <v>8220</v>
      </c>
      <c r="G352" t="s">
        <v>8228</v>
      </c>
      <c r="H352" t="s">
        <v>8250</v>
      </c>
      <c r="I352">
        <v>1481258275</v>
      </c>
      <c r="J352">
        <v>1478662675</v>
      </c>
      <c r="K352" t="b">
        <v>0</v>
      </c>
      <c r="L352">
        <v>0</v>
      </c>
      <c r="M352" t="b">
        <v>0</v>
      </c>
      <c r="N352" t="s">
        <v>8304</v>
      </c>
      <c r="O352" s="5">
        <f t="shared" si="20"/>
        <v>0</v>
      </c>
      <c r="P352" t="e">
        <f t="shared" si="21"/>
        <v>#DIV/0!</v>
      </c>
      <c r="Q352" s="8" t="s">
        <v>8323</v>
      </c>
      <c r="R352" s="8" t="s">
        <v>8325</v>
      </c>
      <c r="S352" s="12">
        <f t="shared" si="22"/>
        <v>42712.942997685182</v>
      </c>
      <c r="T352" s="12">
        <f t="shared" si="23"/>
        <v>42682.901331018518</v>
      </c>
    </row>
    <row r="353" spans="1:20" ht="60" x14ac:dyDescent="0.25">
      <c r="A353">
        <v>3194</v>
      </c>
      <c r="B353" s="3" t="s">
        <v>3194</v>
      </c>
      <c r="C353" s="3" t="s">
        <v>7304</v>
      </c>
      <c r="D353">
        <v>11000</v>
      </c>
      <c r="E353">
        <v>0</v>
      </c>
      <c r="F353" t="s">
        <v>8220</v>
      </c>
      <c r="G353" t="s">
        <v>8223</v>
      </c>
      <c r="H353" t="s">
        <v>8245</v>
      </c>
      <c r="I353">
        <v>1437960598</v>
      </c>
      <c r="J353">
        <v>1435368598</v>
      </c>
      <c r="K353" t="b">
        <v>0</v>
      </c>
      <c r="L353">
        <v>0</v>
      </c>
      <c r="M353" t="b">
        <v>0</v>
      </c>
      <c r="N353" t="s">
        <v>8304</v>
      </c>
      <c r="O353" s="5">
        <f t="shared" si="20"/>
        <v>0</v>
      </c>
      <c r="P353" t="e">
        <f t="shared" si="21"/>
        <v>#DIV/0!</v>
      </c>
      <c r="Q353" s="8" t="s">
        <v>8323</v>
      </c>
      <c r="R353" s="8" t="s">
        <v>8325</v>
      </c>
      <c r="S353" s="12">
        <f t="shared" si="22"/>
        <v>42211.812476851846</v>
      </c>
      <c r="T353" s="12">
        <f t="shared" si="23"/>
        <v>42181.812476851846</v>
      </c>
    </row>
    <row r="354" spans="1:20" ht="60" x14ac:dyDescent="0.25">
      <c r="A354">
        <v>3204</v>
      </c>
      <c r="B354" s="3" t="s">
        <v>3204</v>
      </c>
      <c r="C354" s="3" t="s">
        <v>7314</v>
      </c>
      <c r="D354">
        <v>500</v>
      </c>
      <c r="E354">
        <v>0</v>
      </c>
      <c r="F354" t="s">
        <v>8220</v>
      </c>
      <c r="G354" t="s">
        <v>8223</v>
      </c>
      <c r="H354" t="s">
        <v>8245</v>
      </c>
      <c r="I354">
        <v>1437149640</v>
      </c>
      <c r="J354">
        <v>1434558479</v>
      </c>
      <c r="K354" t="b">
        <v>0</v>
      </c>
      <c r="L354">
        <v>0</v>
      </c>
      <c r="M354" t="b">
        <v>0</v>
      </c>
      <c r="N354" t="s">
        <v>8304</v>
      </c>
      <c r="O354" s="5">
        <f t="shared" si="20"/>
        <v>0</v>
      </c>
      <c r="P354" t="e">
        <f t="shared" si="21"/>
        <v>#DIV/0!</v>
      </c>
      <c r="Q354" s="8" t="s">
        <v>8323</v>
      </c>
      <c r="R354" s="8" t="s">
        <v>8325</v>
      </c>
      <c r="S354" s="12">
        <f t="shared" si="22"/>
        <v>42202.426388888889</v>
      </c>
      <c r="T354" s="12">
        <f t="shared" si="23"/>
        <v>42172.436099537037</v>
      </c>
    </row>
    <row r="355" spans="1:20" ht="60" x14ac:dyDescent="0.25">
      <c r="A355">
        <v>3206</v>
      </c>
      <c r="B355" s="3" t="s">
        <v>3206</v>
      </c>
      <c r="C355" s="3" t="s">
        <v>7316</v>
      </c>
      <c r="D355">
        <v>5000</v>
      </c>
      <c r="E355">
        <v>0</v>
      </c>
      <c r="F355" t="s">
        <v>8220</v>
      </c>
      <c r="G355" t="s">
        <v>8223</v>
      </c>
      <c r="H355" t="s">
        <v>8245</v>
      </c>
      <c r="I355">
        <v>1442644651</v>
      </c>
      <c r="J355">
        <v>1440052651</v>
      </c>
      <c r="K355" t="b">
        <v>0</v>
      </c>
      <c r="L355">
        <v>0</v>
      </c>
      <c r="M355" t="b">
        <v>0</v>
      </c>
      <c r="N355" t="s">
        <v>8304</v>
      </c>
      <c r="O355" s="5">
        <f t="shared" si="20"/>
        <v>0</v>
      </c>
      <c r="P355" t="e">
        <f t="shared" si="21"/>
        <v>#DIV/0!</v>
      </c>
      <c r="Q355" s="8" t="s">
        <v>8323</v>
      </c>
      <c r="R355" s="8" t="s">
        <v>8325</v>
      </c>
      <c r="S355" s="12">
        <f t="shared" si="22"/>
        <v>42266.026053240741</v>
      </c>
      <c r="T355" s="12">
        <f t="shared" si="23"/>
        <v>42236.026053240741</v>
      </c>
    </row>
    <row r="356" spans="1:20" ht="60" x14ac:dyDescent="0.25">
      <c r="A356">
        <v>3628</v>
      </c>
      <c r="B356" s="3" t="s">
        <v>3626</v>
      </c>
      <c r="C356" s="3" t="s">
        <v>7738</v>
      </c>
      <c r="D356">
        <v>100000</v>
      </c>
      <c r="E356">
        <v>0</v>
      </c>
      <c r="F356" t="s">
        <v>8220</v>
      </c>
      <c r="G356" t="s">
        <v>8223</v>
      </c>
      <c r="H356" t="s">
        <v>8245</v>
      </c>
      <c r="I356">
        <v>1450040396</v>
      </c>
      <c r="J356">
        <v>1444852796</v>
      </c>
      <c r="K356" t="b">
        <v>0</v>
      </c>
      <c r="L356">
        <v>0</v>
      </c>
      <c r="M356" t="b">
        <v>0</v>
      </c>
      <c r="N356" t="s">
        <v>8304</v>
      </c>
      <c r="O356" s="5">
        <f t="shared" si="20"/>
        <v>0</v>
      </c>
      <c r="P356" t="e">
        <f t="shared" si="21"/>
        <v>#DIV/0!</v>
      </c>
      <c r="Q356" s="8" t="s">
        <v>8323</v>
      </c>
      <c r="R356" s="8" t="s">
        <v>8325</v>
      </c>
      <c r="S356" s="12">
        <f t="shared" si="22"/>
        <v>42351.624953703707</v>
      </c>
      <c r="T356" s="12">
        <f t="shared" si="23"/>
        <v>42291.583287037036</v>
      </c>
    </row>
    <row r="357" spans="1:20" ht="45" x14ac:dyDescent="0.25">
      <c r="A357">
        <v>3636</v>
      </c>
      <c r="B357" s="3" t="s">
        <v>3634</v>
      </c>
      <c r="C357" s="3" t="s">
        <v>7746</v>
      </c>
      <c r="D357">
        <v>150000</v>
      </c>
      <c r="E357">
        <v>0</v>
      </c>
      <c r="F357" t="s">
        <v>8220</v>
      </c>
      <c r="G357" t="s">
        <v>8223</v>
      </c>
      <c r="H357" t="s">
        <v>8245</v>
      </c>
      <c r="I357">
        <v>1442248829</v>
      </c>
      <c r="J357">
        <v>1439224829</v>
      </c>
      <c r="K357" t="b">
        <v>0</v>
      </c>
      <c r="L357">
        <v>0</v>
      </c>
      <c r="M357" t="b">
        <v>0</v>
      </c>
      <c r="N357" t="s">
        <v>8304</v>
      </c>
      <c r="O357" s="5">
        <f t="shared" si="20"/>
        <v>0</v>
      </c>
      <c r="P357" t="e">
        <f t="shared" si="21"/>
        <v>#DIV/0!</v>
      </c>
      <c r="Q357" s="8" t="s">
        <v>8323</v>
      </c>
      <c r="R357" s="8" t="s">
        <v>8325</v>
      </c>
      <c r="S357" s="12">
        <f t="shared" si="22"/>
        <v>42261.444780092592</v>
      </c>
      <c r="T357" s="12">
        <f t="shared" si="23"/>
        <v>42226.444780092592</v>
      </c>
    </row>
    <row r="358" spans="1:20" ht="60" x14ac:dyDescent="0.25">
      <c r="A358">
        <v>3641</v>
      </c>
      <c r="B358" s="3" t="s">
        <v>3639</v>
      </c>
      <c r="C358" s="3" t="s">
        <v>7751</v>
      </c>
      <c r="D358">
        <v>3000</v>
      </c>
      <c r="E358">
        <v>0</v>
      </c>
      <c r="F358" t="s">
        <v>8220</v>
      </c>
      <c r="G358" t="s">
        <v>8223</v>
      </c>
      <c r="H358" t="s">
        <v>8245</v>
      </c>
      <c r="I358">
        <v>1412485200</v>
      </c>
      <c r="J358">
        <v>1410966179</v>
      </c>
      <c r="K358" t="b">
        <v>0</v>
      </c>
      <c r="L358">
        <v>0</v>
      </c>
      <c r="M358" t="b">
        <v>0</v>
      </c>
      <c r="N358" t="s">
        <v>8304</v>
      </c>
      <c r="O358" s="5">
        <f t="shared" si="20"/>
        <v>0</v>
      </c>
      <c r="P358" t="e">
        <f t="shared" si="21"/>
        <v>#DIV/0!</v>
      </c>
      <c r="Q358" s="8" t="s">
        <v>8323</v>
      </c>
      <c r="R358" s="8" t="s">
        <v>8325</v>
      </c>
      <c r="S358" s="12">
        <f t="shared" si="22"/>
        <v>41916.958333333336</v>
      </c>
      <c r="T358" s="12">
        <f t="shared" si="23"/>
        <v>41899.377071759256</v>
      </c>
    </row>
    <row r="359" spans="1:20" ht="45" x14ac:dyDescent="0.25">
      <c r="A359">
        <v>3643</v>
      </c>
      <c r="B359" s="3" t="s">
        <v>3641</v>
      </c>
      <c r="C359" s="3" t="s">
        <v>7753</v>
      </c>
      <c r="D359">
        <v>25000</v>
      </c>
      <c r="E359">
        <v>0</v>
      </c>
      <c r="F359" t="s">
        <v>8220</v>
      </c>
      <c r="G359" t="s">
        <v>8223</v>
      </c>
      <c r="H359" t="s">
        <v>8245</v>
      </c>
      <c r="I359">
        <v>1447734439</v>
      </c>
      <c r="J359">
        <v>1444274839</v>
      </c>
      <c r="K359" t="b">
        <v>0</v>
      </c>
      <c r="L359">
        <v>0</v>
      </c>
      <c r="M359" t="b">
        <v>0</v>
      </c>
      <c r="N359" t="s">
        <v>8304</v>
      </c>
      <c r="O359" s="5">
        <f t="shared" si="20"/>
        <v>0</v>
      </c>
      <c r="P359" t="e">
        <f t="shared" si="21"/>
        <v>#DIV/0!</v>
      </c>
      <c r="Q359" s="8" t="s">
        <v>8323</v>
      </c>
      <c r="R359" s="8" t="s">
        <v>8325</v>
      </c>
      <c r="S359" s="12">
        <f t="shared" si="22"/>
        <v>42324.935636574075</v>
      </c>
      <c r="T359" s="12">
        <f t="shared" si="23"/>
        <v>42284.893969907411</v>
      </c>
    </row>
    <row r="360" spans="1:20" ht="45" x14ac:dyDescent="0.25">
      <c r="A360">
        <v>3733</v>
      </c>
      <c r="B360" s="3" t="s">
        <v>3730</v>
      </c>
      <c r="C360" s="3" t="s">
        <v>7843</v>
      </c>
      <c r="D360">
        <v>1500</v>
      </c>
      <c r="E360">
        <v>0</v>
      </c>
      <c r="F360" t="s">
        <v>8220</v>
      </c>
      <c r="G360" t="s">
        <v>8223</v>
      </c>
      <c r="H360" t="s">
        <v>8245</v>
      </c>
      <c r="I360">
        <v>1429396200</v>
      </c>
      <c r="J360">
        <v>1428539708</v>
      </c>
      <c r="K360" t="b">
        <v>0</v>
      </c>
      <c r="L360">
        <v>0</v>
      </c>
      <c r="M360" t="b">
        <v>0</v>
      </c>
      <c r="N360" t="s">
        <v>8270</v>
      </c>
      <c r="O360" s="5">
        <f t="shared" si="20"/>
        <v>0</v>
      </c>
      <c r="P360" t="e">
        <f t="shared" si="21"/>
        <v>#DIV/0!</v>
      </c>
      <c r="Q360" s="8" t="s">
        <v>8323</v>
      </c>
      <c r="R360" s="8" t="s">
        <v>8343</v>
      </c>
      <c r="S360" s="12">
        <f t="shared" si="22"/>
        <v>42112.6875</v>
      </c>
      <c r="T360" s="12">
        <f t="shared" si="23"/>
        <v>42102.774398148147</v>
      </c>
    </row>
    <row r="361" spans="1:20" ht="45" x14ac:dyDescent="0.25">
      <c r="A361">
        <v>3741</v>
      </c>
      <c r="B361" s="3" t="s">
        <v>3738</v>
      </c>
      <c r="C361" s="3" t="s">
        <v>7851</v>
      </c>
      <c r="D361">
        <v>20000</v>
      </c>
      <c r="E361">
        <v>0</v>
      </c>
      <c r="F361" t="s">
        <v>8220</v>
      </c>
      <c r="G361" t="s">
        <v>8223</v>
      </c>
      <c r="H361" t="s">
        <v>8245</v>
      </c>
      <c r="I361">
        <v>1450389950</v>
      </c>
      <c r="J361">
        <v>1447797950</v>
      </c>
      <c r="K361" t="b">
        <v>0</v>
      </c>
      <c r="L361">
        <v>0</v>
      </c>
      <c r="M361" t="b">
        <v>0</v>
      </c>
      <c r="N361" t="s">
        <v>8270</v>
      </c>
      <c r="O361" s="5">
        <f t="shared" si="20"/>
        <v>0</v>
      </c>
      <c r="P361" t="e">
        <f t="shared" si="21"/>
        <v>#DIV/0!</v>
      </c>
      <c r="Q361" s="8" t="s">
        <v>8323</v>
      </c>
      <c r="R361" s="8" t="s">
        <v>8343</v>
      </c>
      <c r="S361" s="12">
        <f t="shared" si="22"/>
        <v>42355.670717592591</v>
      </c>
      <c r="T361" s="12">
        <f t="shared" si="23"/>
        <v>42325.670717592591</v>
      </c>
    </row>
    <row r="362" spans="1:20" ht="45" x14ac:dyDescent="0.25">
      <c r="A362">
        <v>3743</v>
      </c>
      <c r="B362" s="3" t="s">
        <v>3740</v>
      </c>
      <c r="C362" s="3" t="s">
        <v>7853</v>
      </c>
      <c r="D362">
        <v>2200</v>
      </c>
      <c r="E362">
        <v>0</v>
      </c>
      <c r="F362" t="s">
        <v>8220</v>
      </c>
      <c r="G362" t="s">
        <v>8223</v>
      </c>
      <c r="H362" t="s">
        <v>8245</v>
      </c>
      <c r="I362">
        <v>1404406964</v>
      </c>
      <c r="J362">
        <v>1401814964</v>
      </c>
      <c r="K362" t="b">
        <v>0</v>
      </c>
      <c r="L362">
        <v>0</v>
      </c>
      <c r="M362" t="b">
        <v>0</v>
      </c>
      <c r="N362" t="s">
        <v>8270</v>
      </c>
      <c r="O362" s="5">
        <f t="shared" si="20"/>
        <v>0</v>
      </c>
      <c r="P362" t="e">
        <f t="shared" si="21"/>
        <v>#DIV/0!</v>
      </c>
      <c r="Q362" s="8" t="s">
        <v>8323</v>
      </c>
      <c r="R362" s="8" t="s">
        <v>8343</v>
      </c>
      <c r="S362" s="12">
        <f t="shared" si="22"/>
        <v>41823.460231481484</v>
      </c>
      <c r="T362" s="12">
        <f t="shared" si="23"/>
        <v>41793.460231481484</v>
      </c>
    </row>
    <row r="363" spans="1:20" ht="60" x14ac:dyDescent="0.25">
      <c r="A363">
        <v>3744</v>
      </c>
      <c r="B363" s="3" t="s">
        <v>3741</v>
      </c>
      <c r="C363" s="3" t="s">
        <v>7854</v>
      </c>
      <c r="D363">
        <v>1200</v>
      </c>
      <c r="E363">
        <v>0</v>
      </c>
      <c r="F363" t="s">
        <v>8220</v>
      </c>
      <c r="G363" t="s">
        <v>8223</v>
      </c>
      <c r="H363" t="s">
        <v>8245</v>
      </c>
      <c r="I363">
        <v>1404532740</v>
      </c>
      <c r="J363">
        <v>1401823952</v>
      </c>
      <c r="K363" t="b">
        <v>0</v>
      </c>
      <c r="L363">
        <v>0</v>
      </c>
      <c r="M363" t="b">
        <v>0</v>
      </c>
      <c r="N363" t="s">
        <v>8270</v>
      </c>
      <c r="O363" s="5">
        <f t="shared" si="20"/>
        <v>0</v>
      </c>
      <c r="P363" t="e">
        <f t="shared" si="21"/>
        <v>#DIV/0!</v>
      </c>
      <c r="Q363" s="8" t="s">
        <v>8323</v>
      </c>
      <c r="R363" s="8" t="s">
        <v>8343</v>
      </c>
      <c r="S363" s="12">
        <f t="shared" si="22"/>
        <v>41824.915972222225</v>
      </c>
      <c r="T363" s="12">
        <f t="shared" si="23"/>
        <v>41793.564259259263</v>
      </c>
    </row>
    <row r="364" spans="1:20" ht="60" x14ac:dyDescent="0.25">
      <c r="A364">
        <v>3790</v>
      </c>
      <c r="B364" s="3" t="s">
        <v>3787</v>
      </c>
      <c r="C364" s="3" t="s">
        <v>7900</v>
      </c>
      <c r="D364">
        <v>15000</v>
      </c>
      <c r="E364">
        <v>0</v>
      </c>
      <c r="F364" t="s">
        <v>8220</v>
      </c>
      <c r="G364" t="s">
        <v>8223</v>
      </c>
      <c r="H364" t="s">
        <v>8245</v>
      </c>
      <c r="I364">
        <v>1479834023</v>
      </c>
      <c r="J364">
        <v>1477238423</v>
      </c>
      <c r="K364" t="b">
        <v>0</v>
      </c>
      <c r="L364">
        <v>0</v>
      </c>
      <c r="M364" t="b">
        <v>0</v>
      </c>
      <c r="N364" t="s">
        <v>8304</v>
      </c>
      <c r="O364" s="5">
        <f t="shared" si="20"/>
        <v>0</v>
      </c>
      <c r="P364" t="e">
        <f t="shared" si="21"/>
        <v>#DIV/0!</v>
      </c>
      <c r="Q364" s="8" t="s">
        <v>8323</v>
      </c>
      <c r="R364" s="8" t="s">
        <v>8325</v>
      </c>
      <c r="S364" s="12">
        <f t="shared" si="22"/>
        <v>42696.458599537036</v>
      </c>
      <c r="T364" s="12">
        <f t="shared" si="23"/>
        <v>42666.416932870372</v>
      </c>
    </row>
    <row r="365" spans="1:20" ht="30" x14ac:dyDescent="0.25">
      <c r="A365">
        <v>3791</v>
      </c>
      <c r="B365" s="3" t="s">
        <v>3788</v>
      </c>
      <c r="C365" s="3" t="s">
        <v>7901</v>
      </c>
      <c r="D365">
        <v>1500</v>
      </c>
      <c r="E365">
        <v>0</v>
      </c>
      <c r="F365" t="s">
        <v>8220</v>
      </c>
      <c r="G365" t="s">
        <v>8223</v>
      </c>
      <c r="H365" t="s">
        <v>8245</v>
      </c>
      <c r="I365">
        <v>1404664592</v>
      </c>
      <c r="J365">
        <v>1399480592</v>
      </c>
      <c r="K365" t="b">
        <v>0</v>
      </c>
      <c r="L365">
        <v>0</v>
      </c>
      <c r="M365" t="b">
        <v>0</v>
      </c>
      <c r="N365" t="s">
        <v>8304</v>
      </c>
      <c r="O365" s="5">
        <f t="shared" si="20"/>
        <v>0</v>
      </c>
      <c r="P365" t="e">
        <f t="shared" si="21"/>
        <v>#DIV/0!</v>
      </c>
      <c r="Q365" s="8" t="s">
        <v>8323</v>
      </c>
      <c r="R365" s="8" t="s">
        <v>8325</v>
      </c>
      <c r="S365" s="12">
        <f t="shared" si="22"/>
        <v>41826.442037037035</v>
      </c>
      <c r="T365" s="12">
        <f t="shared" si="23"/>
        <v>41766.442037037035</v>
      </c>
    </row>
    <row r="366" spans="1:20" ht="45" x14ac:dyDescent="0.25">
      <c r="A366">
        <v>3802</v>
      </c>
      <c r="B366" s="3" t="s">
        <v>3799</v>
      </c>
      <c r="C366" s="3" t="s">
        <v>7912</v>
      </c>
      <c r="D366">
        <v>3000</v>
      </c>
      <c r="E366">
        <v>0</v>
      </c>
      <c r="F366" t="s">
        <v>8220</v>
      </c>
      <c r="G366" t="s">
        <v>8223</v>
      </c>
      <c r="H366" t="s">
        <v>8245</v>
      </c>
      <c r="I366">
        <v>1445482906</v>
      </c>
      <c r="J366">
        <v>1442890906</v>
      </c>
      <c r="K366" t="b">
        <v>0</v>
      </c>
      <c r="L366">
        <v>0</v>
      </c>
      <c r="M366" t="b">
        <v>0</v>
      </c>
      <c r="N366" t="s">
        <v>8304</v>
      </c>
      <c r="O366" s="5">
        <f t="shared" si="20"/>
        <v>0</v>
      </c>
      <c r="P366" t="e">
        <f t="shared" si="21"/>
        <v>#DIV/0!</v>
      </c>
      <c r="Q366" s="8" t="s">
        <v>8323</v>
      </c>
      <c r="R366" s="8" t="s">
        <v>8325</v>
      </c>
      <c r="S366" s="12">
        <f t="shared" si="22"/>
        <v>42298.876226851848</v>
      </c>
      <c r="T366" s="12">
        <f t="shared" si="23"/>
        <v>42268.876226851848</v>
      </c>
    </row>
    <row r="367" spans="1:20" ht="60" x14ac:dyDescent="0.25">
      <c r="A367">
        <v>3804</v>
      </c>
      <c r="B367" s="3" t="s">
        <v>3801</v>
      </c>
      <c r="C367" s="3" t="s">
        <v>7914</v>
      </c>
      <c r="D367">
        <v>8000</v>
      </c>
      <c r="E367">
        <v>0</v>
      </c>
      <c r="F367" t="s">
        <v>8220</v>
      </c>
      <c r="G367" t="s">
        <v>8223</v>
      </c>
      <c r="H367" t="s">
        <v>8245</v>
      </c>
      <c r="I367">
        <v>1469948400</v>
      </c>
      <c r="J367">
        <v>1465172024</v>
      </c>
      <c r="K367" t="b">
        <v>0</v>
      </c>
      <c r="L367">
        <v>0</v>
      </c>
      <c r="M367" t="b">
        <v>0</v>
      </c>
      <c r="N367" t="s">
        <v>8304</v>
      </c>
      <c r="O367" s="5">
        <f t="shared" si="20"/>
        <v>0</v>
      </c>
      <c r="P367" t="e">
        <f t="shared" si="21"/>
        <v>#DIV/0!</v>
      </c>
      <c r="Q367" s="8" t="s">
        <v>8323</v>
      </c>
      <c r="R367" s="8" t="s">
        <v>8325</v>
      </c>
      <c r="S367" s="12">
        <f t="shared" si="22"/>
        <v>42582.041666666672</v>
      </c>
      <c r="T367" s="12">
        <f t="shared" si="23"/>
        <v>42526.75953703704</v>
      </c>
    </row>
    <row r="368" spans="1:20" ht="60" x14ac:dyDescent="0.25">
      <c r="A368">
        <v>3863</v>
      </c>
      <c r="B368" s="3" t="s">
        <v>3860</v>
      </c>
      <c r="C368" s="3" t="s">
        <v>7972</v>
      </c>
      <c r="D368">
        <v>6000</v>
      </c>
      <c r="E368">
        <v>0</v>
      </c>
      <c r="F368" t="s">
        <v>8220</v>
      </c>
      <c r="G368" t="s">
        <v>8223</v>
      </c>
      <c r="H368" t="s">
        <v>8245</v>
      </c>
      <c r="I368">
        <v>1446739905</v>
      </c>
      <c r="J368">
        <v>1441552305</v>
      </c>
      <c r="K368" t="b">
        <v>0</v>
      </c>
      <c r="L368">
        <v>0</v>
      </c>
      <c r="M368" t="b">
        <v>0</v>
      </c>
      <c r="N368" t="s">
        <v>8270</v>
      </c>
      <c r="O368" s="5">
        <f t="shared" si="20"/>
        <v>0</v>
      </c>
      <c r="P368" t="e">
        <f t="shared" si="21"/>
        <v>#DIV/0!</v>
      </c>
      <c r="Q368" s="8" t="s">
        <v>8323</v>
      </c>
      <c r="R368" s="8" t="s">
        <v>8343</v>
      </c>
      <c r="S368" s="12">
        <f t="shared" si="22"/>
        <v>42313.424826388888</v>
      </c>
      <c r="T368" s="12">
        <f t="shared" si="23"/>
        <v>42253.383159722223</v>
      </c>
    </row>
    <row r="369" spans="1:20" ht="60" x14ac:dyDescent="0.25">
      <c r="A369">
        <v>3892</v>
      </c>
      <c r="B369" s="3" t="s">
        <v>3889</v>
      </c>
      <c r="C369" s="3" t="s">
        <v>8000</v>
      </c>
      <c r="D369">
        <v>1000</v>
      </c>
      <c r="E369">
        <v>0</v>
      </c>
      <c r="F369" t="s">
        <v>8220</v>
      </c>
      <c r="G369" t="s">
        <v>8223</v>
      </c>
      <c r="H369" t="s">
        <v>8245</v>
      </c>
      <c r="I369">
        <v>1408863600</v>
      </c>
      <c r="J369">
        <v>1408203557</v>
      </c>
      <c r="K369" t="b">
        <v>0</v>
      </c>
      <c r="L369">
        <v>0</v>
      </c>
      <c r="M369" t="b">
        <v>0</v>
      </c>
      <c r="N369" t="s">
        <v>8270</v>
      </c>
      <c r="O369" s="5">
        <f t="shared" si="20"/>
        <v>0</v>
      </c>
      <c r="P369" t="e">
        <f t="shared" si="21"/>
        <v>#DIV/0!</v>
      </c>
      <c r="Q369" s="8" t="s">
        <v>8323</v>
      </c>
      <c r="R369" s="8" t="s">
        <v>8343</v>
      </c>
      <c r="S369" s="12">
        <f t="shared" si="22"/>
        <v>41875.041666666664</v>
      </c>
      <c r="T369" s="12">
        <f t="shared" si="23"/>
        <v>41867.402280092589</v>
      </c>
    </row>
    <row r="370" spans="1:20" ht="60" x14ac:dyDescent="0.25">
      <c r="A370">
        <v>3903</v>
      </c>
      <c r="B370" s="3" t="s">
        <v>3900</v>
      </c>
      <c r="C370" s="3" t="s">
        <v>8011</v>
      </c>
      <c r="D370">
        <v>1500</v>
      </c>
      <c r="E370">
        <v>0</v>
      </c>
      <c r="F370" t="s">
        <v>8220</v>
      </c>
      <c r="G370" t="s">
        <v>8223</v>
      </c>
      <c r="H370" t="s">
        <v>8245</v>
      </c>
      <c r="I370">
        <v>1439581080</v>
      </c>
      <c r="J370">
        <v>1435709765</v>
      </c>
      <c r="K370" t="b">
        <v>0</v>
      </c>
      <c r="L370">
        <v>0</v>
      </c>
      <c r="M370" t="b">
        <v>0</v>
      </c>
      <c r="N370" t="s">
        <v>8270</v>
      </c>
      <c r="O370" s="5">
        <f t="shared" si="20"/>
        <v>0</v>
      </c>
      <c r="P370" t="e">
        <f t="shared" si="21"/>
        <v>#DIV/0!</v>
      </c>
      <c r="Q370" s="8" t="s">
        <v>8323</v>
      </c>
      <c r="R370" s="8" t="s">
        <v>8343</v>
      </c>
      <c r="S370" s="12">
        <f t="shared" si="22"/>
        <v>42230.568055555559</v>
      </c>
      <c r="T370" s="12">
        <f t="shared" si="23"/>
        <v>42185.76116898148</v>
      </c>
    </row>
    <row r="371" spans="1:20" ht="60" x14ac:dyDescent="0.25">
      <c r="A371">
        <v>3916</v>
      </c>
      <c r="B371" s="3" t="s">
        <v>3913</v>
      </c>
      <c r="C371" s="3" t="s">
        <v>8024</v>
      </c>
      <c r="D371">
        <v>2000</v>
      </c>
      <c r="E371">
        <v>0</v>
      </c>
      <c r="F371" t="s">
        <v>8220</v>
      </c>
      <c r="G371" t="s">
        <v>8231</v>
      </c>
      <c r="H371" t="s">
        <v>8252</v>
      </c>
      <c r="I371">
        <v>1464952752</v>
      </c>
      <c r="J371">
        <v>1462360752</v>
      </c>
      <c r="K371" t="b">
        <v>0</v>
      </c>
      <c r="L371">
        <v>0</v>
      </c>
      <c r="M371" t="b">
        <v>0</v>
      </c>
      <c r="N371" t="s">
        <v>8270</v>
      </c>
      <c r="O371" s="5">
        <f t="shared" si="20"/>
        <v>0</v>
      </c>
      <c r="P371" t="e">
        <f t="shared" si="21"/>
        <v>#DIV/0!</v>
      </c>
      <c r="Q371" s="8" t="s">
        <v>8323</v>
      </c>
      <c r="R371" s="8" t="s">
        <v>8343</v>
      </c>
      <c r="S371" s="12">
        <f t="shared" si="22"/>
        <v>42524.221666666665</v>
      </c>
      <c r="T371" s="12">
        <f t="shared" si="23"/>
        <v>42494.221666666665</v>
      </c>
    </row>
    <row r="372" spans="1:20" ht="60" x14ac:dyDescent="0.25">
      <c r="A372">
        <v>3921</v>
      </c>
      <c r="B372" s="3" t="s">
        <v>3918</v>
      </c>
      <c r="C372" s="3" t="s">
        <v>8029</v>
      </c>
      <c r="D372">
        <v>3000</v>
      </c>
      <c r="E372">
        <v>0</v>
      </c>
      <c r="F372" t="s">
        <v>8220</v>
      </c>
      <c r="G372" t="s">
        <v>8224</v>
      </c>
      <c r="H372" t="s">
        <v>8246</v>
      </c>
      <c r="I372">
        <v>1414346400</v>
      </c>
      <c r="J372">
        <v>1413291655</v>
      </c>
      <c r="K372" t="b">
        <v>0</v>
      </c>
      <c r="L372">
        <v>0</v>
      </c>
      <c r="M372" t="b">
        <v>0</v>
      </c>
      <c r="N372" t="s">
        <v>8270</v>
      </c>
      <c r="O372" s="5">
        <f t="shared" si="20"/>
        <v>0</v>
      </c>
      <c r="P372" t="e">
        <f t="shared" si="21"/>
        <v>#DIV/0!</v>
      </c>
      <c r="Q372" s="8" t="s">
        <v>8323</v>
      </c>
      <c r="R372" s="8" t="s">
        <v>8343</v>
      </c>
      <c r="S372" s="12">
        <f t="shared" si="22"/>
        <v>41938.5</v>
      </c>
      <c r="T372" s="12">
        <f t="shared" si="23"/>
        <v>41926.292303240742</v>
      </c>
    </row>
    <row r="373" spans="1:20" ht="60" x14ac:dyDescent="0.25">
      <c r="A373">
        <v>3930</v>
      </c>
      <c r="B373" s="3" t="s">
        <v>3927</v>
      </c>
      <c r="C373" s="3" t="s">
        <v>8038</v>
      </c>
      <c r="D373">
        <v>10000</v>
      </c>
      <c r="E373">
        <v>0</v>
      </c>
      <c r="F373" t="s">
        <v>8220</v>
      </c>
      <c r="G373" t="s">
        <v>8225</v>
      </c>
      <c r="H373" t="s">
        <v>8247</v>
      </c>
      <c r="I373">
        <v>1459490400</v>
      </c>
      <c r="J373">
        <v>1457078868</v>
      </c>
      <c r="K373" t="b">
        <v>0</v>
      </c>
      <c r="L373">
        <v>0</v>
      </c>
      <c r="M373" t="b">
        <v>0</v>
      </c>
      <c r="N373" t="s">
        <v>8270</v>
      </c>
      <c r="O373" s="5">
        <f t="shared" si="20"/>
        <v>0</v>
      </c>
      <c r="P373" t="e">
        <f t="shared" si="21"/>
        <v>#DIV/0!</v>
      </c>
      <c r="Q373" s="8" t="s">
        <v>8323</v>
      </c>
      <c r="R373" s="8" t="s">
        <v>8343</v>
      </c>
      <c r="S373" s="12">
        <f t="shared" si="22"/>
        <v>42461</v>
      </c>
      <c r="T373" s="12">
        <f t="shared" si="23"/>
        <v>42433.088749999995</v>
      </c>
    </row>
    <row r="374" spans="1:20" ht="60" x14ac:dyDescent="0.25">
      <c r="A374">
        <v>3931</v>
      </c>
      <c r="B374" s="3" t="s">
        <v>3928</v>
      </c>
      <c r="C374" s="3" t="s">
        <v>8039</v>
      </c>
      <c r="D374">
        <v>8000</v>
      </c>
      <c r="E374">
        <v>0</v>
      </c>
      <c r="F374" t="s">
        <v>8220</v>
      </c>
      <c r="G374" t="s">
        <v>8223</v>
      </c>
      <c r="H374" t="s">
        <v>8245</v>
      </c>
      <c r="I374">
        <v>1441510707</v>
      </c>
      <c r="J374">
        <v>1439350707</v>
      </c>
      <c r="K374" t="b">
        <v>0</v>
      </c>
      <c r="L374">
        <v>0</v>
      </c>
      <c r="M374" t="b">
        <v>0</v>
      </c>
      <c r="N374" t="s">
        <v>8270</v>
      </c>
      <c r="O374" s="5">
        <f t="shared" si="20"/>
        <v>0</v>
      </c>
      <c r="P374" t="e">
        <f t="shared" si="21"/>
        <v>#DIV/0!</v>
      </c>
      <c r="Q374" s="8" t="s">
        <v>8323</v>
      </c>
      <c r="R374" s="8" t="s">
        <v>8343</v>
      </c>
      <c r="S374" s="12">
        <f t="shared" si="22"/>
        <v>42252.901701388888</v>
      </c>
      <c r="T374" s="12">
        <f t="shared" si="23"/>
        <v>42227.901701388888</v>
      </c>
    </row>
    <row r="375" spans="1:20" ht="60" x14ac:dyDescent="0.25">
      <c r="A375">
        <v>3936</v>
      </c>
      <c r="B375" s="3" t="s">
        <v>3933</v>
      </c>
      <c r="C375" s="3" t="s">
        <v>8044</v>
      </c>
      <c r="D375">
        <v>20000</v>
      </c>
      <c r="E375">
        <v>0</v>
      </c>
      <c r="F375" t="s">
        <v>8220</v>
      </c>
      <c r="G375" t="s">
        <v>8223</v>
      </c>
      <c r="H375" t="s">
        <v>8245</v>
      </c>
      <c r="I375">
        <v>1480576720</v>
      </c>
      <c r="J375">
        <v>1477981120</v>
      </c>
      <c r="K375" t="b">
        <v>0</v>
      </c>
      <c r="L375">
        <v>0</v>
      </c>
      <c r="M375" t="b">
        <v>0</v>
      </c>
      <c r="N375" t="s">
        <v>8270</v>
      </c>
      <c r="O375" s="5">
        <f t="shared" si="20"/>
        <v>0</v>
      </c>
      <c r="P375" t="e">
        <f t="shared" si="21"/>
        <v>#DIV/0!</v>
      </c>
      <c r="Q375" s="8" t="s">
        <v>8323</v>
      </c>
      <c r="R375" s="8" t="s">
        <v>8343</v>
      </c>
      <c r="S375" s="12">
        <f t="shared" si="22"/>
        <v>42705.054629629631</v>
      </c>
      <c r="T375" s="12">
        <f t="shared" si="23"/>
        <v>42675.012962962966</v>
      </c>
    </row>
    <row r="376" spans="1:20" ht="45" x14ac:dyDescent="0.25">
      <c r="A376">
        <v>3942</v>
      </c>
      <c r="B376" s="3" t="s">
        <v>3939</v>
      </c>
      <c r="C376" s="3" t="s">
        <v>8050</v>
      </c>
      <c r="D376">
        <v>1200</v>
      </c>
      <c r="E376">
        <v>0</v>
      </c>
      <c r="F376" t="s">
        <v>8220</v>
      </c>
      <c r="G376" t="s">
        <v>8223</v>
      </c>
      <c r="H376" t="s">
        <v>8245</v>
      </c>
      <c r="I376">
        <v>1434490914</v>
      </c>
      <c r="J376">
        <v>1429306914</v>
      </c>
      <c r="K376" t="b">
        <v>0</v>
      </c>
      <c r="L376">
        <v>0</v>
      </c>
      <c r="M376" t="b">
        <v>0</v>
      </c>
      <c r="N376" t="s">
        <v>8270</v>
      </c>
      <c r="O376" s="5">
        <f t="shared" si="20"/>
        <v>0</v>
      </c>
      <c r="P376" t="e">
        <f t="shared" si="21"/>
        <v>#DIV/0!</v>
      </c>
      <c r="Q376" s="8" t="s">
        <v>8323</v>
      </c>
      <c r="R376" s="8" t="s">
        <v>8343</v>
      </c>
      <c r="S376" s="12">
        <f t="shared" si="22"/>
        <v>42171.654097222221</v>
      </c>
      <c r="T376" s="12">
        <f t="shared" si="23"/>
        <v>42111.654097222221</v>
      </c>
    </row>
    <row r="377" spans="1:20" ht="60" x14ac:dyDescent="0.25">
      <c r="A377">
        <v>3944</v>
      </c>
      <c r="B377" s="3" t="s">
        <v>3941</v>
      </c>
      <c r="C377" s="3" t="s">
        <v>8052</v>
      </c>
      <c r="D377">
        <v>5000</v>
      </c>
      <c r="E377">
        <v>0</v>
      </c>
      <c r="F377" t="s">
        <v>8220</v>
      </c>
      <c r="G377" t="s">
        <v>8223</v>
      </c>
      <c r="H377" t="s">
        <v>8245</v>
      </c>
      <c r="I377">
        <v>1440690875</v>
      </c>
      <c r="J377">
        <v>1438098875</v>
      </c>
      <c r="K377" t="b">
        <v>0</v>
      </c>
      <c r="L377">
        <v>0</v>
      </c>
      <c r="M377" t="b">
        <v>0</v>
      </c>
      <c r="N377" t="s">
        <v>8270</v>
      </c>
      <c r="O377" s="5">
        <f t="shared" si="20"/>
        <v>0</v>
      </c>
      <c r="P377" t="e">
        <f t="shared" si="21"/>
        <v>#DIV/0!</v>
      </c>
      <c r="Q377" s="8" t="s">
        <v>8323</v>
      </c>
      <c r="R377" s="8" t="s">
        <v>8343</v>
      </c>
      <c r="S377" s="12">
        <f t="shared" si="22"/>
        <v>42243.412905092591</v>
      </c>
      <c r="T377" s="12">
        <f t="shared" si="23"/>
        <v>42213.412905092591</v>
      </c>
    </row>
    <row r="378" spans="1:20" ht="60" x14ac:dyDescent="0.25">
      <c r="A378">
        <v>3948</v>
      </c>
      <c r="B378" s="3" t="s">
        <v>3945</v>
      </c>
      <c r="C378" s="3" t="s">
        <v>8056</v>
      </c>
      <c r="D378">
        <v>30000</v>
      </c>
      <c r="E378">
        <v>0</v>
      </c>
      <c r="F378" t="s">
        <v>8220</v>
      </c>
      <c r="G378" t="s">
        <v>8225</v>
      </c>
      <c r="H378" t="s">
        <v>8247</v>
      </c>
      <c r="I378">
        <v>1410076123</v>
      </c>
      <c r="J378">
        <v>1404892123</v>
      </c>
      <c r="K378" t="b">
        <v>0</v>
      </c>
      <c r="L378">
        <v>0</v>
      </c>
      <c r="M378" t="b">
        <v>0</v>
      </c>
      <c r="N378" t="s">
        <v>8270</v>
      </c>
      <c r="O378" s="5">
        <f t="shared" si="20"/>
        <v>0</v>
      </c>
      <c r="P378" t="e">
        <f t="shared" si="21"/>
        <v>#DIV/0!</v>
      </c>
      <c r="Q378" s="8" t="s">
        <v>8323</v>
      </c>
      <c r="R378" s="8" t="s">
        <v>8343</v>
      </c>
      <c r="S378" s="12">
        <f t="shared" si="22"/>
        <v>41889.075497685189</v>
      </c>
      <c r="T378" s="12">
        <f t="shared" si="23"/>
        <v>41829.075497685189</v>
      </c>
    </row>
    <row r="379" spans="1:20" ht="45" x14ac:dyDescent="0.25">
      <c r="A379">
        <v>3953</v>
      </c>
      <c r="B379" s="3" t="s">
        <v>3950</v>
      </c>
      <c r="C379" s="3" t="s">
        <v>8060</v>
      </c>
      <c r="D379">
        <v>17600</v>
      </c>
      <c r="E379">
        <v>0</v>
      </c>
      <c r="F379" t="s">
        <v>8220</v>
      </c>
      <c r="G379" t="s">
        <v>8223</v>
      </c>
      <c r="H379" t="s">
        <v>8245</v>
      </c>
      <c r="I379">
        <v>1469834940</v>
      </c>
      <c r="J379">
        <v>1467162586</v>
      </c>
      <c r="K379" t="b">
        <v>0</v>
      </c>
      <c r="L379">
        <v>0</v>
      </c>
      <c r="M379" t="b">
        <v>0</v>
      </c>
      <c r="N379" t="s">
        <v>8270</v>
      </c>
      <c r="O379" s="5">
        <f t="shared" si="20"/>
        <v>0</v>
      </c>
      <c r="P379" t="e">
        <f t="shared" si="21"/>
        <v>#DIV/0!</v>
      </c>
      <c r="Q379" s="8" t="s">
        <v>8323</v>
      </c>
      <c r="R379" s="8" t="s">
        <v>8343</v>
      </c>
      <c r="S379" s="12">
        <f t="shared" si="22"/>
        <v>42580.728472222225</v>
      </c>
      <c r="T379" s="12">
        <f t="shared" si="23"/>
        <v>42549.798449074078</v>
      </c>
    </row>
    <row r="380" spans="1:20" ht="60" x14ac:dyDescent="0.25">
      <c r="A380">
        <v>3954</v>
      </c>
      <c r="B380" s="3" t="s">
        <v>3951</v>
      </c>
      <c r="C380" s="3" t="s">
        <v>8061</v>
      </c>
      <c r="D380">
        <v>25000</v>
      </c>
      <c r="E380">
        <v>0</v>
      </c>
      <c r="F380" t="s">
        <v>8220</v>
      </c>
      <c r="G380" t="s">
        <v>8228</v>
      </c>
      <c r="H380" t="s">
        <v>8250</v>
      </c>
      <c r="I380">
        <v>1405352264</v>
      </c>
      <c r="J380">
        <v>1400168264</v>
      </c>
      <c r="K380" t="b">
        <v>0</v>
      </c>
      <c r="L380">
        <v>0</v>
      </c>
      <c r="M380" t="b">
        <v>0</v>
      </c>
      <c r="N380" t="s">
        <v>8270</v>
      </c>
      <c r="O380" s="5">
        <f t="shared" si="20"/>
        <v>0</v>
      </c>
      <c r="P380" t="e">
        <f t="shared" si="21"/>
        <v>#DIV/0!</v>
      </c>
      <c r="Q380" s="8" t="s">
        <v>8323</v>
      </c>
      <c r="R380" s="8" t="s">
        <v>8343</v>
      </c>
      <c r="S380" s="12">
        <f t="shared" si="22"/>
        <v>41834.401203703703</v>
      </c>
      <c r="T380" s="12">
        <f t="shared" si="23"/>
        <v>41774.401203703703</v>
      </c>
    </row>
    <row r="381" spans="1:20" ht="60" x14ac:dyDescent="0.25">
      <c r="A381">
        <v>3956</v>
      </c>
      <c r="B381" s="3" t="s">
        <v>3953</v>
      </c>
      <c r="C381" s="3" t="s">
        <v>8063</v>
      </c>
      <c r="D381">
        <v>5500</v>
      </c>
      <c r="E381">
        <v>0</v>
      </c>
      <c r="F381" t="s">
        <v>8220</v>
      </c>
      <c r="G381" t="s">
        <v>8223</v>
      </c>
      <c r="H381" t="s">
        <v>8245</v>
      </c>
      <c r="I381">
        <v>1461543600</v>
      </c>
      <c r="J381">
        <v>1459203727</v>
      </c>
      <c r="K381" t="b">
        <v>0</v>
      </c>
      <c r="L381">
        <v>0</v>
      </c>
      <c r="M381" t="b">
        <v>0</v>
      </c>
      <c r="N381" t="s">
        <v>8270</v>
      </c>
      <c r="O381" s="5">
        <f t="shared" si="20"/>
        <v>0</v>
      </c>
      <c r="P381" t="e">
        <f t="shared" si="21"/>
        <v>#DIV/0!</v>
      </c>
      <c r="Q381" s="8" t="s">
        <v>8323</v>
      </c>
      <c r="R381" s="8" t="s">
        <v>8343</v>
      </c>
      <c r="S381" s="12">
        <f t="shared" si="22"/>
        <v>42484.763888888891</v>
      </c>
      <c r="T381" s="12">
        <f t="shared" si="23"/>
        <v>42457.682025462964</v>
      </c>
    </row>
    <row r="382" spans="1:20" ht="60" x14ac:dyDescent="0.25">
      <c r="A382">
        <v>3963</v>
      </c>
      <c r="B382" s="3" t="s">
        <v>3960</v>
      </c>
      <c r="C382" s="3" t="s">
        <v>8070</v>
      </c>
      <c r="D382">
        <v>10000</v>
      </c>
      <c r="E382">
        <v>0</v>
      </c>
      <c r="F382" t="s">
        <v>8220</v>
      </c>
      <c r="G382" t="s">
        <v>8228</v>
      </c>
      <c r="H382" t="s">
        <v>8250</v>
      </c>
      <c r="I382">
        <v>1447821717</v>
      </c>
      <c r="J382">
        <v>1445226117</v>
      </c>
      <c r="K382" t="b">
        <v>0</v>
      </c>
      <c r="L382">
        <v>0</v>
      </c>
      <c r="M382" t="b">
        <v>0</v>
      </c>
      <c r="N382" t="s">
        <v>8270</v>
      </c>
      <c r="O382" s="5">
        <f t="shared" si="20"/>
        <v>0</v>
      </c>
      <c r="P382" t="e">
        <f t="shared" si="21"/>
        <v>#DIV/0!</v>
      </c>
      <c r="Q382" s="8" t="s">
        <v>8323</v>
      </c>
      <c r="R382" s="8" t="s">
        <v>8343</v>
      </c>
      <c r="S382" s="12">
        <f t="shared" si="22"/>
        <v>42325.945798611108</v>
      </c>
      <c r="T382" s="12">
        <f t="shared" si="23"/>
        <v>42295.904131944444</v>
      </c>
    </row>
    <row r="383" spans="1:20" ht="60" x14ac:dyDescent="0.25">
      <c r="A383">
        <v>3975</v>
      </c>
      <c r="B383" s="3" t="s">
        <v>3972</v>
      </c>
      <c r="C383" s="3" t="s">
        <v>8082</v>
      </c>
      <c r="D383">
        <v>678</v>
      </c>
      <c r="E383">
        <v>0</v>
      </c>
      <c r="F383" t="s">
        <v>8220</v>
      </c>
      <c r="G383" t="s">
        <v>8223</v>
      </c>
      <c r="H383" t="s">
        <v>8245</v>
      </c>
      <c r="I383">
        <v>1468442898</v>
      </c>
      <c r="J383">
        <v>1465850898</v>
      </c>
      <c r="K383" t="b">
        <v>0</v>
      </c>
      <c r="L383">
        <v>0</v>
      </c>
      <c r="M383" t="b">
        <v>0</v>
      </c>
      <c r="N383" t="s">
        <v>8270</v>
      </c>
      <c r="O383" s="5">
        <f t="shared" si="20"/>
        <v>0</v>
      </c>
      <c r="P383" t="e">
        <f t="shared" si="21"/>
        <v>#DIV/0!</v>
      </c>
      <c r="Q383" s="8" t="s">
        <v>8323</v>
      </c>
      <c r="R383" s="8" t="s">
        <v>8343</v>
      </c>
      <c r="S383" s="12">
        <f t="shared" si="22"/>
        <v>42564.616875</v>
      </c>
      <c r="T383" s="12">
        <f t="shared" si="23"/>
        <v>42534.616875</v>
      </c>
    </row>
    <row r="384" spans="1:20" ht="60" x14ac:dyDescent="0.25">
      <c r="A384">
        <v>3989</v>
      </c>
      <c r="B384" s="3" t="s">
        <v>3985</v>
      </c>
      <c r="C384" s="3" t="s">
        <v>8095</v>
      </c>
      <c r="D384">
        <v>3000</v>
      </c>
      <c r="E384">
        <v>0</v>
      </c>
      <c r="F384" t="s">
        <v>8220</v>
      </c>
      <c r="G384" t="s">
        <v>8223</v>
      </c>
      <c r="H384" t="s">
        <v>8245</v>
      </c>
      <c r="I384">
        <v>1447009181</v>
      </c>
      <c r="J384">
        <v>1444413581</v>
      </c>
      <c r="K384" t="b">
        <v>0</v>
      </c>
      <c r="L384">
        <v>0</v>
      </c>
      <c r="M384" t="b">
        <v>0</v>
      </c>
      <c r="N384" t="s">
        <v>8270</v>
      </c>
      <c r="O384" s="5">
        <f t="shared" si="20"/>
        <v>0</v>
      </c>
      <c r="P384" t="e">
        <f t="shared" si="21"/>
        <v>#DIV/0!</v>
      </c>
      <c r="Q384" s="8" t="s">
        <v>8323</v>
      </c>
      <c r="R384" s="8" t="s">
        <v>8343</v>
      </c>
      <c r="S384" s="12">
        <f t="shared" si="22"/>
        <v>42316.541446759264</v>
      </c>
      <c r="T384" s="12">
        <f t="shared" si="23"/>
        <v>42286.499780092592</v>
      </c>
    </row>
    <row r="385" spans="1:20" ht="60" x14ac:dyDescent="0.25">
      <c r="A385">
        <v>3997</v>
      </c>
      <c r="B385" s="3" t="s">
        <v>3993</v>
      </c>
      <c r="C385" s="3" t="s">
        <v>8103</v>
      </c>
      <c r="D385">
        <v>3000</v>
      </c>
      <c r="E385">
        <v>0</v>
      </c>
      <c r="F385" t="s">
        <v>8220</v>
      </c>
      <c r="G385" t="s">
        <v>8224</v>
      </c>
      <c r="H385" t="s">
        <v>8246</v>
      </c>
      <c r="I385">
        <v>1428222221</v>
      </c>
      <c r="J385">
        <v>1425633821</v>
      </c>
      <c r="K385" t="b">
        <v>0</v>
      </c>
      <c r="L385">
        <v>0</v>
      </c>
      <c r="M385" t="b">
        <v>0</v>
      </c>
      <c r="N385" t="s">
        <v>8270</v>
      </c>
      <c r="O385" s="5">
        <f t="shared" si="20"/>
        <v>0</v>
      </c>
      <c r="P385" t="e">
        <f t="shared" si="21"/>
        <v>#DIV/0!</v>
      </c>
      <c r="Q385" s="8" t="s">
        <v>8323</v>
      </c>
      <c r="R385" s="8" t="s">
        <v>8343</v>
      </c>
      <c r="S385" s="12">
        <f t="shared" si="22"/>
        <v>42099.099780092598</v>
      </c>
      <c r="T385" s="12">
        <f t="shared" si="23"/>
        <v>42069.141446759255</v>
      </c>
    </row>
    <row r="386" spans="1:20" ht="60" x14ac:dyDescent="0.25">
      <c r="A386">
        <v>4012</v>
      </c>
      <c r="B386" s="3" t="s">
        <v>4008</v>
      </c>
      <c r="C386" s="3" t="s">
        <v>8117</v>
      </c>
      <c r="D386">
        <v>575</v>
      </c>
      <c r="E386">
        <v>0</v>
      </c>
      <c r="F386" t="s">
        <v>8220</v>
      </c>
      <c r="G386" t="s">
        <v>8224</v>
      </c>
      <c r="H386" t="s">
        <v>8246</v>
      </c>
      <c r="I386">
        <v>1430571849</v>
      </c>
      <c r="J386">
        <v>1427979849</v>
      </c>
      <c r="K386" t="b">
        <v>0</v>
      </c>
      <c r="L386">
        <v>0</v>
      </c>
      <c r="M386" t="b">
        <v>0</v>
      </c>
      <c r="N386" t="s">
        <v>8270</v>
      </c>
      <c r="O386" s="5">
        <f t="shared" ref="O386:O449" si="24">E386/D386</f>
        <v>0</v>
      </c>
      <c r="P386" t="e">
        <f t="shared" si="21"/>
        <v>#DIV/0!</v>
      </c>
      <c r="Q386" s="8" t="s">
        <v>8323</v>
      </c>
      <c r="R386" s="8" t="s">
        <v>8343</v>
      </c>
      <c r="S386" s="12">
        <f t="shared" si="22"/>
        <v>42126.294548611113</v>
      </c>
      <c r="T386" s="12">
        <f t="shared" si="23"/>
        <v>42096.294548611113</v>
      </c>
    </row>
    <row r="387" spans="1:20" ht="60" x14ac:dyDescent="0.25">
      <c r="A387">
        <v>4014</v>
      </c>
      <c r="B387" s="3" t="s">
        <v>4010</v>
      </c>
      <c r="C387" s="3" t="s">
        <v>8119</v>
      </c>
      <c r="D387">
        <v>9000</v>
      </c>
      <c r="E387">
        <v>0</v>
      </c>
      <c r="F387" t="s">
        <v>8220</v>
      </c>
      <c r="G387" t="s">
        <v>8223</v>
      </c>
      <c r="H387" t="s">
        <v>8245</v>
      </c>
      <c r="I387">
        <v>1457157269</v>
      </c>
      <c r="J387">
        <v>1455861269</v>
      </c>
      <c r="K387" t="b">
        <v>0</v>
      </c>
      <c r="L387">
        <v>0</v>
      </c>
      <c r="M387" t="b">
        <v>0</v>
      </c>
      <c r="N387" t="s">
        <v>8270</v>
      </c>
      <c r="O387" s="5">
        <f t="shared" si="24"/>
        <v>0</v>
      </c>
      <c r="P387" t="e">
        <f t="shared" ref="P387:P450" si="25">E387/L387</f>
        <v>#DIV/0!</v>
      </c>
      <c r="Q387" s="8" t="s">
        <v>8323</v>
      </c>
      <c r="R387" s="8" t="s">
        <v>8343</v>
      </c>
      <c r="S387" s="12">
        <f t="shared" ref="S387:S450" si="26">(I387/86400)+25569+(-6/24)</f>
        <v>42433.996168981481</v>
      </c>
      <c r="T387" s="12">
        <f t="shared" ref="T387:T450" si="27">(J387/86400)+25569+(-6/24)</f>
        <v>42418.996168981481</v>
      </c>
    </row>
    <row r="388" spans="1:20" ht="45" x14ac:dyDescent="0.25">
      <c r="A388">
        <v>4023</v>
      </c>
      <c r="B388" s="3" t="s">
        <v>4019</v>
      </c>
      <c r="C388" s="3" t="s">
        <v>8128</v>
      </c>
      <c r="D388">
        <v>7000</v>
      </c>
      <c r="E388">
        <v>0</v>
      </c>
      <c r="F388" t="s">
        <v>8220</v>
      </c>
      <c r="G388" t="s">
        <v>8223</v>
      </c>
      <c r="H388" t="s">
        <v>8245</v>
      </c>
      <c r="I388">
        <v>1458860363</v>
      </c>
      <c r="J388">
        <v>1454975963</v>
      </c>
      <c r="K388" t="b">
        <v>0</v>
      </c>
      <c r="L388">
        <v>0</v>
      </c>
      <c r="M388" t="b">
        <v>0</v>
      </c>
      <c r="N388" t="s">
        <v>8270</v>
      </c>
      <c r="O388" s="5">
        <f t="shared" si="24"/>
        <v>0</v>
      </c>
      <c r="P388" t="e">
        <f t="shared" si="25"/>
        <v>#DIV/0!</v>
      </c>
      <c r="Q388" s="8" t="s">
        <v>8323</v>
      </c>
      <c r="R388" s="8" t="s">
        <v>8343</v>
      </c>
      <c r="S388" s="12">
        <f t="shared" si="26"/>
        <v>42453.707905092597</v>
      </c>
      <c r="T388" s="12">
        <f t="shared" si="27"/>
        <v>42408.749571759261</v>
      </c>
    </row>
    <row r="389" spans="1:20" ht="45" x14ac:dyDescent="0.25">
      <c r="A389">
        <v>4026</v>
      </c>
      <c r="B389" s="3" t="s">
        <v>4022</v>
      </c>
      <c r="C389" s="3" t="s">
        <v>8131</v>
      </c>
      <c r="D389">
        <v>4000</v>
      </c>
      <c r="E389">
        <v>0</v>
      </c>
      <c r="F389" t="s">
        <v>8220</v>
      </c>
      <c r="G389" t="s">
        <v>8223</v>
      </c>
      <c r="H389" t="s">
        <v>8245</v>
      </c>
      <c r="I389">
        <v>1449247439</v>
      </c>
      <c r="J389">
        <v>1444059839</v>
      </c>
      <c r="K389" t="b">
        <v>0</v>
      </c>
      <c r="L389">
        <v>0</v>
      </c>
      <c r="M389" t="b">
        <v>0</v>
      </c>
      <c r="N389" t="s">
        <v>8270</v>
      </c>
      <c r="O389" s="5">
        <f t="shared" si="24"/>
        <v>0</v>
      </c>
      <c r="P389" t="e">
        <f t="shared" si="25"/>
        <v>#DIV/0!</v>
      </c>
      <c r="Q389" s="8" t="s">
        <v>8323</v>
      </c>
      <c r="R389" s="8" t="s">
        <v>8343</v>
      </c>
      <c r="S389" s="12">
        <f t="shared" si="26"/>
        <v>42342.447210648148</v>
      </c>
      <c r="T389" s="12">
        <f t="shared" si="27"/>
        <v>42282.405543981484</v>
      </c>
    </row>
    <row r="390" spans="1:20" ht="45" x14ac:dyDescent="0.25">
      <c r="A390">
        <v>4029</v>
      </c>
      <c r="B390" s="3" t="s">
        <v>4025</v>
      </c>
      <c r="C390" s="3" t="s">
        <v>8134</v>
      </c>
      <c r="D390">
        <v>20000</v>
      </c>
      <c r="E390">
        <v>0</v>
      </c>
      <c r="F390" t="s">
        <v>8220</v>
      </c>
      <c r="G390" t="s">
        <v>8223</v>
      </c>
      <c r="H390" t="s">
        <v>8245</v>
      </c>
      <c r="I390">
        <v>1450053370</v>
      </c>
      <c r="J390">
        <v>1447461370</v>
      </c>
      <c r="K390" t="b">
        <v>0</v>
      </c>
      <c r="L390">
        <v>0</v>
      </c>
      <c r="M390" t="b">
        <v>0</v>
      </c>
      <c r="N390" t="s">
        <v>8270</v>
      </c>
      <c r="O390" s="5">
        <f t="shared" si="24"/>
        <v>0</v>
      </c>
      <c r="P390" t="e">
        <f t="shared" si="25"/>
        <v>#DIV/0!</v>
      </c>
      <c r="Q390" s="8" t="s">
        <v>8323</v>
      </c>
      <c r="R390" s="8" t="s">
        <v>8343</v>
      </c>
      <c r="S390" s="12">
        <f t="shared" si="26"/>
        <v>42351.77511574074</v>
      </c>
      <c r="T390" s="12">
        <f t="shared" si="27"/>
        <v>42321.77511574074</v>
      </c>
    </row>
    <row r="391" spans="1:20" ht="60" x14ac:dyDescent="0.25">
      <c r="A391">
        <v>4031</v>
      </c>
      <c r="B391" s="3" t="s">
        <v>4027</v>
      </c>
      <c r="C391" s="3" t="s">
        <v>8136</v>
      </c>
      <c r="D391">
        <v>5000</v>
      </c>
      <c r="E391">
        <v>0</v>
      </c>
      <c r="F391" t="s">
        <v>8220</v>
      </c>
      <c r="G391" t="s">
        <v>8223</v>
      </c>
      <c r="H391" t="s">
        <v>8245</v>
      </c>
      <c r="I391">
        <v>1418914964</v>
      </c>
      <c r="J391">
        <v>1414591364</v>
      </c>
      <c r="K391" t="b">
        <v>0</v>
      </c>
      <c r="L391">
        <v>0</v>
      </c>
      <c r="M391" t="b">
        <v>0</v>
      </c>
      <c r="N391" t="s">
        <v>8270</v>
      </c>
      <c r="O391" s="5">
        <f t="shared" si="24"/>
        <v>0</v>
      </c>
      <c r="P391" t="e">
        <f t="shared" si="25"/>
        <v>#DIV/0!</v>
      </c>
      <c r="Q391" s="8" t="s">
        <v>8323</v>
      </c>
      <c r="R391" s="8" t="s">
        <v>8343</v>
      </c>
      <c r="S391" s="12">
        <f t="shared" si="26"/>
        <v>41991.376898148148</v>
      </c>
      <c r="T391" s="12">
        <f t="shared" si="27"/>
        <v>41941.335231481484</v>
      </c>
    </row>
    <row r="392" spans="1:20" ht="45" x14ac:dyDescent="0.25">
      <c r="A392">
        <v>4043</v>
      </c>
      <c r="B392" s="3" t="s">
        <v>4039</v>
      </c>
      <c r="C392" s="3" t="s">
        <v>8147</v>
      </c>
      <c r="D392">
        <v>300</v>
      </c>
      <c r="E392">
        <v>0</v>
      </c>
      <c r="F392" t="s">
        <v>8220</v>
      </c>
      <c r="G392" t="s">
        <v>8228</v>
      </c>
      <c r="H392" t="s">
        <v>8250</v>
      </c>
      <c r="I392">
        <v>1416524325</v>
      </c>
      <c r="J392">
        <v>1415228325</v>
      </c>
      <c r="K392" t="b">
        <v>0</v>
      </c>
      <c r="L392">
        <v>0</v>
      </c>
      <c r="M392" t="b">
        <v>0</v>
      </c>
      <c r="N392" t="s">
        <v>8270</v>
      </c>
      <c r="O392" s="5">
        <f t="shared" si="24"/>
        <v>0</v>
      </c>
      <c r="P392" t="e">
        <f t="shared" si="25"/>
        <v>#DIV/0!</v>
      </c>
      <c r="Q392" s="8" t="s">
        <v>8323</v>
      </c>
      <c r="R392" s="8" t="s">
        <v>8343</v>
      </c>
      <c r="S392" s="12">
        <f t="shared" si="26"/>
        <v>41963.707465277781</v>
      </c>
      <c r="T392" s="12">
        <f t="shared" si="27"/>
        <v>41948.707465277781</v>
      </c>
    </row>
    <row r="393" spans="1:20" ht="45" x14ac:dyDescent="0.25">
      <c r="A393">
        <v>4051</v>
      </c>
      <c r="B393" s="3" t="s">
        <v>4047</v>
      </c>
      <c r="C393" s="3" t="s">
        <v>8155</v>
      </c>
      <c r="D393">
        <v>500</v>
      </c>
      <c r="E393">
        <v>0</v>
      </c>
      <c r="F393" t="s">
        <v>8220</v>
      </c>
      <c r="G393" t="s">
        <v>8223</v>
      </c>
      <c r="H393" t="s">
        <v>8245</v>
      </c>
      <c r="I393">
        <v>1399618380</v>
      </c>
      <c r="J393">
        <v>1399058797</v>
      </c>
      <c r="K393" t="b">
        <v>0</v>
      </c>
      <c r="L393">
        <v>0</v>
      </c>
      <c r="M393" t="b">
        <v>0</v>
      </c>
      <c r="N393" t="s">
        <v>8270</v>
      </c>
      <c r="O393" s="5">
        <f t="shared" si="24"/>
        <v>0</v>
      </c>
      <c r="P393" t="e">
        <f t="shared" si="25"/>
        <v>#DIV/0!</v>
      </c>
      <c r="Q393" s="8" t="s">
        <v>8323</v>
      </c>
      <c r="R393" s="8" t="s">
        <v>8343</v>
      </c>
      <c r="S393" s="12">
        <f t="shared" si="26"/>
        <v>41768.036805555559</v>
      </c>
      <c r="T393" s="12">
        <f t="shared" si="27"/>
        <v>41761.560150462959</v>
      </c>
    </row>
    <row r="394" spans="1:20" ht="45" x14ac:dyDescent="0.25">
      <c r="A394">
        <v>4054</v>
      </c>
      <c r="B394" s="3" t="s">
        <v>4050</v>
      </c>
      <c r="C394" s="3" t="s">
        <v>8158</v>
      </c>
      <c r="D394">
        <v>8880</v>
      </c>
      <c r="E394">
        <v>0</v>
      </c>
      <c r="F394" t="s">
        <v>8220</v>
      </c>
      <c r="G394" t="s">
        <v>8223</v>
      </c>
      <c r="H394" t="s">
        <v>8245</v>
      </c>
      <c r="I394">
        <v>1475294400</v>
      </c>
      <c r="J394">
        <v>1472674285</v>
      </c>
      <c r="K394" t="b">
        <v>0</v>
      </c>
      <c r="L394">
        <v>0</v>
      </c>
      <c r="M394" t="b">
        <v>0</v>
      </c>
      <c r="N394" t="s">
        <v>8270</v>
      </c>
      <c r="O394" s="5">
        <f t="shared" si="24"/>
        <v>0</v>
      </c>
      <c r="P394" t="e">
        <f t="shared" si="25"/>
        <v>#DIV/0!</v>
      </c>
      <c r="Q394" s="8" t="s">
        <v>8323</v>
      </c>
      <c r="R394" s="8" t="s">
        <v>8343</v>
      </c>
      <c r="S394" s="12">
        <f t="shared" si="26"/>
        <v>42643.916666666672</v>
      </c>
      <c r="T394" s="12">
        <f t="shared" si="27"/>
        <v>42613.591261574074</v>
      </c>
    </row>
    <row r="395" spans="1:20" ht="45" x14ac:dyDescent="0.25">
      <c r="A395">
        <v>4061</v>
      </c>
      <c r="B395" s="3" t="s">
        <v>4057</v>
      </c>
      <c r="C395" s="3" t="s">
        <v>8165</v>
      </c>
      <c r="D395">
        <v>525</v>
      </c>
      <c r="E395">
        <v>0</v>
      </c>
      <c r="F395" t="s">
        <v>8220</v>
      </c>
      <c r="G395" t="s">
        <v>8223</v>
      </c>
      <c r="H395" t="s">
        <v>8245</v>
      </c>
      <c r="I395">
        <v>1461205423</v>
      </c>
      <c r="J395">
        <v>1456025023</v>
      </c>
      <c r="K395" t="b">
        <v>0</v>
      </c>
      <c r="L395">
        <v>0</v>
      </c>
      <c r="M395" t="b">
        <v>0</v>
      </c>
      <c r="N395" t="s">
        <v>8270</v>
      </c>
      <c r="O395" s="5">
        <f t="shared" si="24"/>
        <v>0</v>
      </c>
      <c r="P395" t="e">
        <f t="shared" si="25"/>
        <v>#DIV/0!</v>
      </c>
      <c r="Q395" s="8" t="s">
        <v>8323</v>
      </c>
      <c r="R395" s="8" t="s">
        <v>8343</v>
      </c>
      <c r="S395" s="12">
        <f t="shared" si="26"/>
        <v>42480.849803240737</v>
      </c>
      <c r="T395" s="12">
        <f t="shared" si="27"/>
        <v>42420.891469907408</v>
      </c>
    </row>
    <row r="396" spans="1:20" ht="60" x14ac:dyDescent="0.25">
      <c r="A396">
        <v>4071</v>
      </c>
      <c r="B396" s="3" t="s">
        <v>4067</v>
      </c>
      <c r="C396" s="3" t="s">
        <v>8174</v>
      </c>
      <c r="D396">
        <v>20000</v>
      </c>
      <c r="E396">
        <v>0</v>
      </c>
      <c r="F396" t="s">
        <v>8220</v>
      </c>
      <c r="G396" t="s">
        <v>8237</v>
      </c>
      <c r="H396" t="s">
        <v>8255</v>
      </c>
      <c r="I396">
        <v>1482779931</v>
      </c>
      <c r="J396">
        <v>1480187931</v>
      </c>
      <c r="K396" t="b">
        <v>0</v>
      </c>
      <c r="L396">
        <v>0</v>
      </c>
      <c r="M396" t="b">
        <v>0</v>
      </c>
      <c r="N396" t="s">
        <v>8270</v>
      </c>
      <c r="O396" s="5">
        <f t="shared" si="24"/>
        <v>0</v>
      </c>
      <c r="P396" t="e">
        <f t="shared" si="25"/>
        <v>#DIV/0!</v>
      </c>
      <c r="Q396" s="8" t="s">
        <v>8323</v>
      </c>
      <c r="R396" s="8" t="s">
        <v>8343</v>
      </c>
      <c r="S396" s="12">
        <f t="shared" si="26"/>
        <v>42730.554756944446</v>
      </c>
      <c r="T396" s="12">
        <f t="shared" si="27"/>
        <v>42700.554756944446</v>
      </c>
    </row>
    <row r="397" spans="1:20" ht="45" x14ac:dyDescent="0.25">
      <c r="A397">
        <v>4076</v>
      </c>
      <c r="B397" s="3" t="s">
        <v>4072</v>
      </c>
      <c r="C397" s="3" t="s">
        <v>8179</v>
      </c>
      <c r="D397">
        <v>700</v>
      </c>
      <c r="E397">
        <v>0</v>
      </c>
      <c r="F397" t="s">
        <v>8220</v>
      </c>
      <c r="G397" t="s">
        <v>8223</v>
      </c>
      <c r="H397" t="s">
        <v>8245</v>
      </c>
      <c r="I397">
        <v>1413921060</v>
      </c>
      <c r="J397">
        <v>1411499149</v>
      </c>
      <c r="K397" t="b">
        <v>0</v>
      </c>
      <c r="L397">
        <v>0</v>
      </c>
      <c r="M397" t="b">
        <v>0</v>
      </c>
      <c r="N397" t="s">
        <v>8270</v>
      </c>
      <c r="O397" s="5">
        <f t="shared" si="24"/>
        <v>0</v>
      </c>
      <c r="P397" t="e">
        <f t="shared" si="25"/>
        <v>#DIV/0!</v>
      </c>
      <c r="Q397" s="8" t="s">
        <v>8323</v>
      </c>
      <c r="R397" s="8" t="s">
        <v>8343</v>
      </c>
      <c r="S397" s="12">
        <f t="shared" si="26"/>
        <v>41933.577083333337</v>
      </c>
      <c r="T397" s="12">
        <f t="shared" si="27"/>
        <v>41905.545706018514</v>
      </c>
    </row>
    <row r="398" spans="1:20" ht="60" x14ac:dyDescent="0.25">
      <c r="A398">
        <v>4078</v>
      </c>
      <c r="B398" s="3" t="s">
        <v>4074</v>
      </c>
      <c r="C398" s="3" t="s">
        <v>8181</v>
      </c>
      <c r="D398">
        <v>250</v>
      </c>
      <c r="E398">
        <v>0</v>
      </c>
      <c r="F398" t="s">
        <v>8220</v>
      </c>
      <c r="G398" t="s">
        <v>8224</v>
      </c>
      <c r="H398" t="s">
        <v>8246</v>
      </c>
      <c r="I398">
        <v>1485543242</v>
      </c>
      <c r="J398">
        <v>1482951242</v>
      </c>
      <c r="K398" t="b">
        <v>0</v>
      </c>
      <c r="L398">
        <v>0</v>
      </c>
      <c r="M398" t="b">
        <v>0</v>
      </c>
      <c r="N398" t="s">
        <v>8270</v>
      </c>
      <c r="O398" s="5">
        <f t="shared" si="24"/>
        <v>0</v>
      </c>
      <c r="P398" t="e">
        <f t="shared" si="25"/>
        <v>#DIV/0!</v>
      </c>
      <c r="Q398" s="8" t="s">
        <v>8323</v>
      </c>
      <c r="R398" s="8" t="s">
        <v>8343</v>
      </c>
      <c r="S398" s="12">
        <f t="shared" si="26"/>
        <v>42762.537523148145</v>
      </c>
      <c r="T398" s="12">
        <f t="shared" si="27"/>
        <v>42732.537523148145</v>
      </c>
    </row>
    <row r="399" spans="1:20" ht="60" x14ac:dyDescent="0.25">
      <c r="A399">
        <v>4080</v>
      </c>
      <c r="B399" s="3" t="s">
        <v>4076</v>
      </c>
      <c r="C399" s="3" t="s">
        <v>8183</v>
      </c>
      <c r="D399">
        <v>3000</v>
      </c>
      <c r="E399">
        <v>0</v>
      </c>
      <c r="F399" t="s">
        <v>8220</v>
      </c>
      <c r="G399" t="s">
        <v>8223</v>
      </c>
      <c r="H399" t="s">
        <v>8245</v>
      </c>
      <c r="I399">
        <v>1465930440</v>
      </c>
      <c r="J399">
        <v>1463849116</v>
      </c>
      <c r="K399" t="b">
        <v>0</v>
      </c>
      <c r="L399">
        <v>0</v>
      </c>
      <c r="M399" t="b">
        <v>0</v>
      </c>
      <c r="N399" t="s">
        <v>8270</v>
      </c>
      <c r="O399" s="5">
        <f t="shared" si="24"/>
        <v>0</v>
      </c>
      <c r="P399" t="e">
        <f t="shared" si="25"/>
        <v>#DIV/0!</v>
      </c>
      <c r="Q399" s="8" t="s">
        <v>8323</v>
      </c>
      <c r="R399" s="8" t="s">
        <v>8343</v>
      </c>
      <c r="S399" s="12">
        <f t="shared" si="26"/>
        <v>42535.537499999999</v>
      </c>
      <c r="T399" s="12">
        <f t="shared" si="27"/>
        <v>42511.448101851856</v>
      </c>
    </row>
    <row r="400" spans="1:20" x14ac:dyDescent="0.25">
      <c r="A400">
        <v>4087</v>
      </c>
      <c r="B400" s="3" t="s">
        <v>4083</v>
      </c>
      <c r="C400" s="3" t="s">
        <v>8190</v>
      </c>
      <c r="D400">
        <v>9600</v>
      </c>
      <c r="E400">
        <v>0</v>
      </c>
      <c r="F400" t="s">
        <v>8220</v>
      </c>
      <c r="G400" t="s">
        <v>8223</v>
      </c>
      <c r="H400" t="s">
        <v>8245</v>
      </c>
      <c r="I400">
        <v>1468777786</v>
      </c>
      <c r="J400">
        <v>1466185786</v>
      </c>
      <c r="K400" t="b">
        <v>0</v>
      </c>
      <c r="L400">
        <v>0</v>
      </c>
      <c r="M400" t="b">
        <v>0</v>
      </c>
      <c r="N400" t="s">
        <v>8270</v>
      </c>
      <c r="O400" s="5">
        <f t="shared" si="24"/>
        <v>0</v>
      </c>
      <c r="P400" t="e">
        <f t="shared" si="25"/>
        <v>#DIV/0!</v>
      </c>
      <c r="Q400" s="8" t="s">
        <v>8323</v>
      </c>
      <c r="R400" s="8" t="s">
        <v>8343</v>
      </c>
      <c r="S400" s="12">
        <f t="shared" si="26"/>
        <v>42568.492893518516</v>
      </c>
      <c r="T400" s="12">
        <f t="shared" si="27"/>
        <v>42538.492893518516</v>
      </c>
    </row>
    <row r="401" spans="1:20" ht="60" x14ac:dyDescent="0.25">
      <c r="A401">
        <v>4097</v>
      </c>
      <c r="B401" s="3" t="s">
        <v>4093</v>
      </c>
      <c r="C401" s="3" t="s">
        <v>8200</v>
      </c>
      <c r="D401">
        <v>10000</v>
      </c>
      <c r="E401">
        <v>0</v>
      </c>
      <c r="F401" t="s">
        <v>8220</v>
      </c>
      <c r="G401" t="s">
        <v>8224</v>
      </c>
      <c r="H401" t="s">
        <v>8246</v>
      </c>
      <c r="I401">
        <v>1454284500</v>
      </c>
      <c r="J401">
        <v>1449431237</v>
      </c>
      <c r="K401" t="b">
        <v>0</v>
      </c>
      <c r="L401">
        <v>0</v>
      </c>
      <c r="M401" t="b">
        <v>0</v>
      </c>
      <c r="N401" t="s">
        <v>8270</v>
      </c>
      <c r="O401" s="5">
        <f t="shared" si="24"/>
        <v>0</v>
      </c>
      <c r="P401" t="e">
        <f t="shared" si="25"/>
        <v>#DIV/0!</v>
      </c>
      <c r="Q401" s="8" t="s">
        <v>8323</v>
      </c>
      <c r="R401" s="8" t="s">
        <v>8343</v>
      </c>
      <c r="S401" s="12">
        <f t="shared" si="26"/>
        <v>42400.746527777781</v>
      </c>
      <c r="T401" s="12">
        <f t="shared" si="27"/>
        <v>42344.574502314819</v>
      </c>
    </row>
    <row r="402" spans="1:20" ht="45" x14ac:dyDescent="0.25">
      <c r="A402">
        <v>4098</v>
      </c>
      <c r="B402" s="3" t="s">
        <v>4094</v>
      </c>
      <c r="C402" s="3" t="s">
        <v>8201</v>
      </c>
      <c r="D402">
        <v>75000</v>
      </c>
      <c r="E402">
        <v>0</v>
      </c>
      <c r="F402" t="s">
        <v>8220</v>
      </c>
      <c r="G402" t="s">
        <v>8223</v>
      </c>
      <c r="H402" t="s">
        <v>8245</v>
      </c>
      <c r="I402">
        <v>1465060797</v>
      </c>
      <c r="J402">
        <v>1462468797</v>
      </c>
      <c r="K402" t="b">
        <v>0</v>
      </c>
      <c r="L402">
        <v>0</v>
      </c>
      <c r="M402" t="b">
        <v>0</v>
      </c>
      <c r="N402" t="s">
        <v>8270</v>
      </c>
      <c r="O402" s="5">
        <f t="shared" si="24"/>
        <v>0</v>
      </c>
      <c r="P402" t="e">
        <f t="shared" si="25"/>
        <v>#DIV/0!</v>
      </c>
      <c r="Q402" s="8" t="s">
        <v>8323</v>
      </c>
      <c r="R402" s="8" t="s">
        <v>8343</v>
      </c>
      <c r="S402" s="12">
        <f t="shared" si="26"/>
        <v>42525.472187499996</v>
      </c>
      <c r="T402" s="12">
        <f t="shared" si="27"/>
        <v>42495.472187499996</v>
      </c>
    </row>
    <row r="403" spans="1:20" ht="45" x14ac:dyDescent="0.25">
      <c r="A403">
        <v>4100</v>
      </c>
      <c r="B403" s="3" t="s">
        <v>4096</v>
      </c>
      <c r="C403" s="3" t="s">
        <v>8203</v>
      </c>
      <c r="D403">
        <v>270</v>
      </c>
      <c r="E403">
        <v>0</v>
      </c>
      <c r="F403" t="s">
        <v>8220</v>
      </c>
      <c r="G403" t="s">
        <v>8223</v>
      </c>
      <c r="H403" t="s">
        <v>8245</v>
      </c>
      <c r="I403">
        <v>1414205990</v>
      </c>
      <c r="J403">
        <v>1413341990</v>
      </c>
      <c r="K403" t="b">
        <v>0</v>
      </c>
      <c r="L403">
        <v>0</v>
      </c>
      <c r="M403" t="b">
        <v>0</v>
      </c>
      <c r="N403" t="s">
        <v>8270</v>
      </c>
      <c r="O403" s="5">
        <f t="shared" si="24"/>
        <v>0</v>
      </c>
      <c r="P403" t="e">
        <f t="shared" si="25"/>
        <v>#DIV/0!</v>
      </c>
      <c r="Q403" s="8" t="s">
        <v>8323</v>
      </c>
      <c r="R403" s="8" t="s">
        <v>8343</v>
      </c>
      <c r="S403" s="12">
        <f t="shared" si="26"/>
        <v>41936.874884259261</v>
      </c>
      <c r="T403" s="12">
        <f t="shared" si="27"/>
        <v>41926.874884259261</v>
      </c>
    </row>
    <row r="404" spans="1:20" ht="60" x14ac:dyDescent="0.25">
      <c r="A404">
        <v>4101</v>
      </c>
      <c r="B404" s="3" t="s">
        <v>4097</v>
      </c>
      <c r="C404" s="3" t="s">
        <v>8204</v>
      </c>
      <c r="D404">
        <v>600</v>
      </c>
      <c r="E404">
        <v>0</v>
      </c>
      <c r="F404" t="s">
        <v>8220</v>
      </c>
      <c r="G404" t="s">
        <v>8223</v>
      </c>
      <c r="H404" t="s">
        <v>8245</v>
      </c>
      <c r="I404">
        <v>1485380482</v>
      </c>
      <c r="J404">
        <v>1482788482</v>
      </c>
      <c r="K404" t="b">
        <v>0</v>
      </c>
      <c r="L404">
        <v>0</v>
      </c>
      <c r="M404" t="b">
        <v>0</v>
      </c>
      <c r="N404" t="s">
        <v>8270</v>
      </c>
      <c r="O404" s="5">
        <f t="shared" si="24"/>
        <v>0</v>
      </c>
      <c r="P404" t="e">
        <f t="shared" si="25"/>
        <v>#DIV/0!</v>
      </c>
      <c r="Q404" s="8" t="s">
        <v>8323</v>
      </c>
      <c r="R404" s="8" t="s">
        <v>8343</v>
      </c>
      <c r="S404" s="12">
        <f t="shared" si="26"/>
        <v>42760.653726851851</v>
      </c>
      <c r="T404" s="12">
        <f t="shared" si="27"/>
        <v>42730.653726851851</v>
      </c>
    </row>
    <row r="405" spans="1:20" ht="45" x14ac:dyDescent="0.25">
      <c r="A405">
        <v>4109</v>
      </c>
      <c r="B405" s="3" t="s">
        <v>4105</v>
      </c>
      <c r="C405" s="3" t="s">
        <v>8212</v>
      </c>
      <c r="D405">
        <v>500</v>
      </c>
      <c r="E405">
        <v>0</v>
      </c>
      <c r="F405" t="s">
        <v>8220</v>
      </c>
      <c r="G405" t="s">
        <v>8224</v>
      </c>
      <c r="H405" t="s">
        <v>8246</v>
      </c>
      <c r="I405">
        <v>1448805404</v>
      </c>
      <c r="J405">
        <v>1446209804</v>
      </c>
      <c r="K405" t="b">
        <v>0</v>
      </c>
      <c r="L405">
        <v>0</v>
      </c>
      <c r="M405" t="b">
        <v>0</v>
      </c>
      <c r="N405" t="s">
        <v>8270</v>
      </c>
      <c r="O405" s="5">
        <f t="shared" si="24"/>
        <v>0</v>
      </c>
      <c r="P405" t="e">
        <f t="shared" si="25"/>
        <v>#DIV/0!</v>
      </c>
      <c r="Q405" s="8" t="s">
        <v>8323</v>
      </c>
      <c r="R405" s="8" t="s">
        <v>8343</v>
      </c>
      <c r="S405" s="12">
        <f t="shared" si="26"/>
        <v>42337.331064814818</v>
      </c>
      <c r="T405" s="12">
        <f t="shared" si="27"/>
        <v>42307.289398148147</v>
      </c>
    </row>
    <row r="406" spans="1:20" ht="45" x14ac:dyDescent="0.25">
      <c r="A406">
        <v>1682</v>
      </c>
      <c r="B406" s="3" t="s">
        <v>1683</v>
      </c>
      <c r="C406" s="3" t="s">
        <v>5792</v>
      </c>
      <c r="D406">
        <v>6000</v>
      </c>
      <c r="E406">
        <v>0</v>
      </c>
      <c r="F406" t="s">
        <v>8221</v>
      </c>
      <c r="G406" t="s">
        <v>8223</v>
      </c>
      <c r="H406" t="s">
        <v>8245</v>
      </c>
      <c r="I406">
        <v>1492142860</v>
      </c>
      <c r="J406">
        <v>1486962460</v>
      </c>
      <c r="K406" t="b">
        <v>0</v>
      </c>
      <c r="L406">
        <v>0</v>
      </c>
      <c r="M406" t="b">
        <v>0</v>
      </c>
      <c r="N406" t="s">
        <v>8292</v>
      </c>
      <c r="O406" s="5">
        <f t="shared" si="24"/>
        <v>0</v>
      </c>
      <c r="P406" t="e">
        <f t="shared" si="25"/>
        <v>#DIV/0!</v>
      </c>
      <c r="Q406" s="8" t="s">
        <v>8315</v>
      </c>
      <c r="R406" s="8" t="s">
        <v>8337</v>
      </c>
      <c r="S406" s="12">
        <f t="shared" si="26"/>
        <v>42838.921990740739</v>
      </c>
      <c r="T406" s="12">
        <f t="shared" si="27"/>
        <v>42778.96365740741</v>
      </c>
    </row>
    <row r="407" spans="1:20" ht="60" x14ac:dyDescent="0.25">
      <c r="A407">
        <v>1696</v>
      </c>
      <c r="B407" s="3" t="s">
        <v>1697</v>
      </c>
      <c r="C407" s="3" t="s">
        <v>5806</v>
      </c>
      <c r="D407">
        <v>300000</v>
      </c>
      <c r="E407">
        <v>0</v>
      </c>
      <c r="F407" t="s">
        <v>8221</v>
      </c>
      <c r="G407" t="s">
        <v>8223</v>
      </c>
      <c r="H407" t="s">
        <v>8245</v>
      </c>
      <c r="I407">
        <v>1491007211</v>
      </c>
      <c r="J407">
        <v>1488418811</v>
      </c>
      <c r="K407" t="b">
        <v>0</v>
      </c>
      <c r="L407">
        <v>0</v>
      </c>
      <c r="M407" t="b">
        <v>0</v>
      </c>
      <c r="N407" t="s">
        <v>8292</v>
      </c>
      <c r="O407" s="5">
        <f t="shared" si="24"/>
        <v>0</v>
      </c>
      <c r="P407" t="e">
        <f t="shared" si="25"/>
        <v>#DIV/0!</v>
      </c>
      <c r="Q407" s="8" t="s">
        <v>8315</v>
      </c>
      <c r="R407" s="8" t="s">
        <v>8337</v>
      </c>
      <c r="S407" s="12">
        <f t="shared" si="26"/>
        <v>42825.777905092589</v>
      </c>
      <c r="T407" s="12">
        <f t="shared" si="27"/>
        <v>42795.819571759261</v>
      </c>
    </row>
    <row r="408" spans="1:20" ht="75" x14ac:dyDescent="0.25">
      <c r="A408">
        <v>1698</v>
      </c>
      <c r="B408" s="3" t="s">
        <v>1699</v>
      </c>
      <c r="C408" s="3" t="s">
        <v>5808</v>
      </c>
      <c r="D408">
        <v>125000</v>
      </c>
      <c r="E408">
        <v>0</v>
      </c>
      <c r="F408" t="s">
        <v>8221</v>
      </c>
      <c r="G408" t="s">
        <v>8223</v>
      </c>
      <c r="H408" t="s">
        <v>8245</v>
      </c>
      <c r="I408">
        <v>1490499180</v>
      </c>
      <c r="J408">
        <v>1488430760</v>
      </c>
      <c r="K408" t="b">
        <v>0</v>
      </c>
      <c r="L408">
        <v>0</v>
      </c>
      <c r="M408" t="b">
        <v>0</v>
      </c>
      <c r="N408" t="s">
        <v>8292</v>
      </c>
      <c r="O408" s="5">
        <f t="shared" si="24"/>
        <v>0</v>
      </c>
      <c r="P408" t="e">
        <f t="shared" si="25"/>
        <v>#DIV/0!</v>
      </c>
      <c r="Q408" s="8" t="s">
        <v>8315</v>
      </c>
      <c r="R408" s="8" t="s">
        <v>8337</v>
      </c>
      <c r="S408" s="12">
        <f t="shared" si="26"/>
        <v>42819.897916666669</v>
      </c>
      <c r="T408" s="12">
        <f t="shared" si="27"/>
        <v>42795.957870370374</v>
      </c>
    </row>
    <row r="409" spans="1:20" ht="60" x14ac:dyDescent="0.25">
      <c r="A409">
        <v>3138</v>
      </c>
      <c r="B409" s="3" t="s">
        <v>3138</v>
      </c>
      <c r="C409" s="3" t="s">
        <v>7248</v>
      </c>
      <c r="D409">
        <v>200</v>
      </c>
      <c r="E409">
        <v>0</v>
      </c>
      <c r="F409" t="s">
        <v>8221</v>
      </c>
      <c r="G409" t="s">
        <v>8224</v>
      </c>
      <c r="H409" t="s">
        <v>8246</v>
      </c>
      <c r="I409">
        <v>1491233407</v>
      </c>
      <c r="J409">
        <v>1489591807</v>
      </c>
      <c r="K409" t="b">
        <v>0</v>
      </c>
      <c r="L409">
        <v>0</v>
      </c>
      <c r="M409" t="b">
        <v>0</v>
      </c>
      <c r="N409" t="s">
        <v>8270</v>
      </c>
      <c r="O409" s="5">
        <f t="shared" si="24"/>
        <v>0</v>
      </c>
      <c r="P409" t="e">
        <f t="shared" si="25"/>
        <v>#DIV/0!</v>
      </c>
      <c r="Q409" s="8" t="s">
        <v>8323</v>
      </c>
      <c r="R409" s="8" t="s">
        <v>8343</v>
      </c>
      <c r="S409" s="12">
        <f t="shared" si="26"/>
        <v>42828.395914351851</v>
      </c>
      <c r="T409" s="12">
        <f t="shared" si="27"/>
        <v>42809.395914351851</v>
      </c>
    </row>
    <row r="410" spans="1:20" ht="60" x14ac:dyDescent="0.25">
      <c r="A410">
        <v>3143</v>
      </c>
      <c r="B410" s="3" t="s">
        <v>3143</v>
      </c>
      <c r="C410" s="3" t="s">
        <v>7253</v>
      </c>
      <c r="D410">
        <v>700</v>
      </c>
      <c r="E410">
        <v>0</v>
      </c>
      <c r="F410" t="s">
        <v>8221</v>
      </c>
      <c r="G410" t="s">
        <v>8224</v>
      </c>
      <c r="H410" t="s">
        <v>8246</v>
      </c>
      <c r="I410">
        <v>1491726956</v>
      </c>
      <c r="J410">
        <v>1489480556</v>
      </c>
      <c r="K410" t="b">
        <v>0</v>
      </c>
      <c r="L410">
        <v>0</v>
      </c>
      <c r="M410" t="b">
        <v>0</v>
      </c>
      <c r="N410" t="s">
        <v>8270</v>
      </c>
      <c r="O410" s="5">
        <f t="shared" si="24"/>
        <v>0</v>
      </c>
      <c r="P410" t="e">
        <f t="shared" si="25"/>
        <v>#DIV/0!</v>
      </c>
      <c r="Q410" s="8" t="s">
        <v>8323</v>
      </c>
      <c r="R410" s="8" t="s">
        <v>8343</v>
      </c>
      <c r="S410" s="12">
        <f t="shared" si="26"/>
        <v>42834.108287037037</v>
      </c>
      <c r="T410" s="12">
        <f t="shared" si="27"/>
        <v>42808.108287037037</v>
      </c>
    </row>
    <row r="411" spans="1:20" ht="45" x14ac:dyDescent="0.25">
      <c r="A411">
        <v>3145</v>
      </c>
      <c r="B411" s="3" t="s">
        <v>3145</v>
      </c>
      <c r="C411" s="3" t="s">
        <v>7255</v>
      </c>
      <c r="D411">
        <v>25000</v>
      </c>
      <c r="E411">
        <v>0</v>
      </c>
      <c r="F411" t="s">
        <v>8221</v>
      </c>
      <c r="G411" t="s">
        <v>8223</v>
      </c>
      <c r="H411" t="s">
        <v>8245</v>
      </c>
      <c r="I411">
        <v>1490659134</v>
      </c>
      <c r="J411">
        <v>1485478734</v>
      </c>
      <c r="K411" t="b">
        <v>0</v>
      </c>
      <c r="L411">
        <v>0</v>
      </c>
      <c r="M411" t="b">
        <v>0</v>
      </c>
      <c r="N411" t="s">
        <v>8270</v>
      </c>
      <c r="O411" s="5">
        <f t="shared" si="24"/>
        <v>0</v>
      </c>
      <c r="P411" t="e">
        <f t="shared" si="25"/>
        <v>#DIV/0!</v>
      </c>
      <c r="Q411" s="8" t="s">
        <v>8323</v>
      </c>
      <c r="R411" s="8" t="s">
        <v>8343</v>
      </c>
      <c r="S411" s="12">
        <f t="shared" si="26"/>
        <v>42821.749236111107</v>
      </c>
      <c r="T411" s="12">
        <f t="shared" si="27"/>
        <v>42761.790902777779</v>
      </c>
    </row>
    <row r="412" spans="1:20" ht="30" x14ac:dyDescent="0.25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8219</v>
      </c>
      <c r="G412" t="s">
        <v>8223</v>
      </c>
      <c r="H412" t="s">
        <v>8245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8271</v>
      </c>
      <c r="O412" s="5">
        <f t="shared" si="24"/>
        <v>3.9999999999999998E-7</v>
      </c>
      <c r="P412">
        <f t="shared" si="25"/>
        <v>1</v>
      </c>
      <c r="Q412" s="8" t="s">
        <v>8311</v>
      </c>
      <c r="R412" s="8" t="s">
        <v>8312</v>
      </c>
      <c r="S412" s="12">
        <f t="shared" si="26"/>
        <v>41968.442013888889</v>
      </c>
      <c r="T412" s="12">
        <f t="shared" si="27"/>
        <v>41908.400347222225</v>
      </c>
    </row>
    <row r="413" spans="1:20" ht="30" x14ac:dyDescent="0.25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8219</v>
      </c>
      <c r="G413" t="s">
        <v>8223</v>
      </c>
      <c r="H413" t="s">
        <v>8245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8271</v>
      </c>
      <c r="O413" s="5">
        <f t="shared" si="24"/>
        <v>9.9999999999999995E-7</v>
      </c>
      <c r="P413">
        <f t="shared" si="25"/>
        <v>1</v>
      </c>
      <c r="Q413" s="8" t="s">
        <v>8311</v>
      </c>
      <c r="R413" s="8" t="s">
        <v>8312</v>
      </c>
      <c r="S413" s="12">
        <f t="shared" si="26"/>
        <v>41925.333275462966</v>
      </c>
      <c r="T413" s="12">
        <f t="shared" si="27"/>
        <v>41865.333275462966</v>
      </c>
    </row>
    <row r="414" spans="1:20" ht="60" x14ac:dyDescent="0.25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8220</v>
      </c>
      <c r="G414" t="s">
        <v>8223</v>
      </c>
      <c r="H414" t="s">
        <v>8245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8304</v>
      </c>
      <c r="O414" s="5">
        <f t="shared" si="24"/>
        <v>1.9999999999999999E-6</v>
      </c>
      <c r="P414">
        <f t="shared" si="25"/>
        <v>1</v>
      </c>
      <c r="Q414" s="8" t="s">
        <v>8323</v>
      </c>
      <c r="R414" s="8" t="s">
        <v>8325</v>
      </c>
      <c r="S414" s="12">
        <f t="shared" si="26"/>
        <v>42495.458333333328</v>
      </c>
      <c r="T414" s="12">
        <f t="shared" si="27"/>
        <v>42436.844490740739</v>
      </c>
    </row>
    <row r="415" spans="1:20" ht="45" x14ac:dyDescent="0.25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8220</v>
      </c>
      <c r="G415" t="s">
        <v>8223</v>
      </c>
      <c r="H415" t="s">
        <v>8245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8271</v>
      </c>
      <c r="O415" s="5">
        <f t="shared" si="24"/>
        <v>3.9999999999999998E-6</v>
      </c>
      <c r="P415">
        <f t="shared" si="25"/>
        <v>1</v>
      </c>
      <c r="Q415" s="8" t="s">
        <v>8311</v>
      </c>
      <c r="R415" s="8" t="s">
        <v>8312</v>
      </c>
      <c r="S415" s="12">
        <f t="shared" si="26"/>
        <v>42493.445787037039</v>
      </c>
      <c r="T415" s="12">
        <f t="shared" si="27"/>
        <v>42433.487453703703</v>
      </c>
    </row>
    <row r="416" spans="1:20" ht="60" x14ac:dyDescent="0.25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8220</v>
      </c>
      <c r="G416" t="s">
        <v>8240</v>
      </c>
      <c r="H416" t="s">
        <v>8248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8270</v>
      </c>
      <c r="O416" s="5">
        <f t="shared" si="24"/>
        <v>5.0000000000000004E-6</v>
      </c>
      <c r="P416">
        <f t="shared" si="25"/>
        <v>1</v>
      </c>
      <c r="Q416" s="8" t="s">
        <v>8323</v>
      </c>
      <c r="R416" s="8" t="s">
        <v>8343</v>
      </c>
      <c r="S416" s="12">
        <f t="shared" si="26"/>
        <v>42493.534050925926</v>
      </c>
      <c r="T416" s="12">
        <f t="shared" si="27"/>
        <v>42433.575717592597</v>
      </c>
    </row>
    <row r="417" spans="1:20" ht="30" x14ac:dyDescent="0.25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8220</v>
      </c>
      <c r="G417" t="s">
        <v>8232</v>
      </c>
      <c r="H417" t="s">
        <v>8248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8272</v>
      </c>
      <c r="O417" s="5">
        <f t="shared" si="24"/>
        <v>5.7142857142857145E-6</v>
      </c>
      <c r="P417">
        <f t="shared" si="25"/>
        <v>1</v>
      </c>
      <c r="Q417" s="8" t="s">
        <v>8311</v>
      </c>
      <c r="R417" s="8" t="s">
        <v>8317</v>
      </c>
      <c r="S417" s="12">
        <f t="shared" si="26"/>
        <v>41845.677106481482</v>
      </c>
      <c r="T417" s="12">
        <f t="shared" si="27"/>
        <v>41815.677106481482</v>
      </c>
    </row>
    <row r="418" spans="1:20" ht="60" x14ac:dyDescent="0.25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8220</v>
      </c>
      <c r="G418" t="s">
        <v>8223</v>
      </c>
      <c r="H418" t="s">
        <v>8245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8286</v>
      </c>
      <c r="O418" s="5">
        <f t="shared" si="24"/>
        <v>1.0000000000000001E-5</v>
      </c>
      <c r="P418">
        <f t="shared" si="25"/>
        <v>1</v>
      </c>
      <c r="Q418" s="8" t="s">
        <v>8318</v>
      </c>
      <c r="R418" s="8" t="s">
        <v>8319</v>
      </c>
      <c r="S418" s="12">
        <f t="shared" si="26"/>
        <v>42419.921261574069</v>
      </c>
      <c r="T418" s="12">
        <f t="shared" si="27"/>
        <v>42389.921261574069</v>
      </c>
    </row>
    <row r="419" spans="1:20" ht="30" x14ac:dyDescent="0.25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8220</v>
      </c>
      <c r="G419" t="s">
        <v>8223</v>
      </c>
      <c r="H419" t="s">
        <v>8245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8283</v>
      </c>
      <c r="O419" s="5">
        <f t="shared" si="24"/>
        <v>1.1111111111111112E-5</v>
      </c>
      <c r="P419">
        <f t="shared" si="25"/>
        <v>1</v>
      </c>
      <c r="Q419" s="8" t="s">
        <v>8321</v>
      </c>
      <c r="R419" s="8" t="s">
        <v>8322</v>
      </c>
      <c r="S419" s="12">
        <f t="shared" si="26"/>
        <v>42672.738819444443</v>
      </c>
      <c r="T419" s="12">
        <f t="shared" si="27"/>
        <v>42642.738819444443</v>
      </c>
    </row>
    <row r="420" spans="1:20" ht="45" x14ac:dyDescent="0.25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8220</v>
      </c>
      <c r="G420" t="s">
        <v>8223</v>
      </c>
      <c r="H420" t="s">
        <v>8245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8271</v>
      </c>
      <c r="O420" s="5">
        <f t="shared" si="24"/>
        <v>1.2500000000000001E-5</v>
      </c>
      <c r="P420">
        <f t="shared" si="25"/>
        <v>1</v>
      </c>
      <c r="Q420" s="8" t="s">
        <v>8311</v>
      </c>
      <c r="R420" s="8" t="s">
        <v>8312</v>
      </c>
      <c r="S420" s="12">
        <f t="shared" si="26"/>
        <v>42091.18</v>
      </c>
      <c r="T420" s="12">
        <f t="shared" si="27"/>
        <v>42031.221666666665</v>
      </c>
    </row>
    <row r="421" spans="1:20" ht="45" x14ac:dyDescent="0.25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8220</v>
      </c>
      <c r="G421" t="s">
        <v>8223</v>
      </c>
      <c r="H421" t="s">
        <v>8245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8283</v>
      </c>
      <c r="O421" s="5">
        <f t="shared" si="24"/>
        <v>1.2500000000000001E-5</v>
      </c>
      <c r="P421">
        <f t="shared" si="25"/>
        <v>1</v>
      </c>
      <c r="Q421" s="8" t="s">
        <v>8321</v>
      </c>
      <c r="R421" s="8" t="s">
        <v>8322</v>
      </c>
      <c r="S421" s="12">
        <f t="shared" si="26"/>
        <v>41858.717916666668</v>
      </c>
      <c r="T421" s="12">
        <f t="shared" si="27"/>
        <v>41828.717916666668</v>
      </c>
    </row>
    <row r="422" spans="1:20" ht="45" x14ac:dyDescent="0.25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8219</v>
      </c>
      <c r="G422" t="s">
        <v>8223</v>
      </c>
      <c r="H422" t="s">
        <v>8245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8272</v>
      </c>
      <c r="O422" s="5">
        <f t="shared" si="24"/>
        <v>1.3333333333333333E-5</v>
      </c>
      <c r="P422">
        <f t="shared" si="25"/>
        <v>1</v>
      </c>
      <c r="Q422" s="8" t="s">
        <v>8311</v>
      </c>
      <c r="R422" s="8" t="s">
        <v>8317</v>
      </c>
      <c r="S422" s="12">
        <f t="shared" si="26"/>
        <v>42428.711909722224</v>
      </c>
      <c r="T422" s="12">
        <f t="shared" si="27"/>
        <v>42393.711909722224</v>
      </c>
    </row>
    <row r="423" spans="1:20" ht="45" x14ac:dyDescent="0.25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8220</v>
      </c>
      <c r="G423" t="s">
        <v>8223</v>
      </c>
      <c r="H423" t="s">
        <v>8245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8269</v>
      </c>
      <c r="O423" s="5">
        <f t="shared" si="24"/>
        <v>1.6666666666666667E-5</v>
      </c>
      <c r="P423">
        <f t="shared" si="25"/>
        <v>1</v>
      </c>
      <c r="Q423" s="8" t="s">
        <v>8309</v>
      </c>
      <c r="R423" s="8" t="s">
        <v>8327</v>
      </c>
      <c r="S423" s="12">
        <f t="shared" si="26"/>
        <v>41680.68141203704</v>
      </c>
      <c r="T423" s="12">
        <f t="shared" si="27"/>
        <v>41620.68141203704</v>
      </c>
    </row>
    <row r="424" spans="1:20" ht="60" x14ac:dyDescent="0.25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8220</v>
      </c>
      <c r="G424" t="s">
        <v>8223</v>
      </c>
      <c r="H424" t="s">
        <v>8245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8267</v>
      </c>
      <c r="O424" s="5">
        <f t="shared" si="24"/>
        <v>1.7E-5</v>
      </c>
      <c r="P424">
        <f t="shared" si="25"/>
        <v>5.666666666666667</v>
      </c>
      <c r="Q424" s="8" t="s">
        <v>8309</v>
      </c>
      <c r="R424" s="8" t="s">
        <v>8326</v>
      </c>
      <c r="S424" s="12">
        <f t="shared" si="26"/>
        <v>41929.542037037041</v>
      </c>
      <c r="T424" s="12">
        <f t="shared" si="27"/>
        <v>41899.542037037041</v>
      </c>
    </row>
    <row r="425" spans="1:20" ht="60" x14ac:dyDescent="0.25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8219</v>
      </c>
      <c r="G425" t="s">
        <v>8223</v>
      </c>
      <c r="H425" t="s">
        <v>8245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8266</v>
      </c>
      <c r="O425" s="5">
        <f t="shared" si="24"/>
        <v>2.0000000000000002E-5</v>
      </c>
      <c r="P425">
        <f t="shared" si="25"/>
        <v>10</v>
      </c>
      <c r="Q425" s="8" t="s">
        <v>8309</v>
      </c>
      <c r="R425" s="8" t="s">
        <v>8310</v>
      </c>
      <c r="S425" s="12">
        <f t="shared" si="26"/>
        <v>42554.184548611112</v>
      </c>
      <c r="T425" s="12">
        <f t="shared" si="27"/>
        <v>42514.184548611112</v>
      </c>
    </row>
    <row r="426" spans="1:20" ht="45" x14ac:dyDescent="0.25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8220</v>
      </c>
      <c r="G426" t="s">
        <v>8223</v>
      </c>
      <c r="H426" t="s">
        <v>8245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8267</v>
      </c>
      <c r="O426" s="5">
        <f t="shared" si="24"/>
        <v>2.0000000000000002E-5</v>
      </c>
      <c r="P426">
        <f t="shared" si="25"/>
        <v>1</v>
      </c>
      <c r="Q426" s="8" t="s">
        <v>8309</v>
      </c>
      <c r="R426" s="8" t="s">
        <v>8326</v>
      </c>
      <c r="S426" s="12">
        <f t="shared" si="26"/>
        <v>42593.930717592593</v>
      </c>
      <c r="T426" s="12">
        <f t="shared" si="27"/>
        <v>42533.930717592593</v>
      </c>
    </row>
    <row r="427" spans="1:20" ht="30" x14ac:dyDescent="0.25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8220</v>
      </c>
      <c r="G427" t="s">
        <v>8223</v>
      </c>
      <c r="H427" t="s">
        <v>8245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8283</v>
      </c>
      <c r="O427" s="5">
        <f t="shared" si="24"/>
        <v>2.0000000000000002E-5</v>
      </c>
      <c r="P427">
        <f t="shared" si="25"/>
        <v>1</v>
      </c>
      <c r="Q427" s="8" t="s">
        <v>8321</v>
      </c>
      <c r="R427" s="8" t="s">
        <v>8322</v>
      </c>
      <c r="S427" s="12">
        <f t="shared" si="26"/>
        <v>42452.027002314819</v>
      </c>
      <c r="T427" s="12">
        <f t="shared" si="27"/>
        <v>42412.068668981483</v>
      </c>
    </row>
    <row r="428" spans="1:20" ht="30" x14ac:dyDescent="0.25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8220</v>
      </c>
      <c r="G428" t="s">
        <v>8223</v>
      </c>
      <c r="H428" t="s">
        <v>8245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8283</v>
      </c>
      <c r="O428" s="5">
        <f t="shared" si="24"/>
        <v>2.0000000000000002E-5</v>
      </c>
      <c r="P428">
        <f t="shared" si="25"/>
        <v>1</v>
      </c>
      <c r="Q428" s="8" t="s">
        <v>8321</v>
      </c>
      <c r="R428" s="8" t="s">
        <v>8322</v>
      </c>
      <c r="S428" s="12">
        <f t="shared" si="26"/>
        <v>42548.849687499998</v>
      </c>
      <c r="T428" s="12">
        <f t="shared" si="27"/>
        <v>42488.849687499998</v>
      </c>
    </row>
    <row r="429" spans="1:20" ht="60" x14ac:dyDescent="0.25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8220</v>
      </c>
      <c r="G429" t="s">
        <v>8223</v>
      </c>
      <c r="H429" t="s">
        <v>8245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8304</v>
      </c>
      <c r="O429" s="5">
        <f t="shared" si="24"/>
        <v>2.0000000000000002E-5</v>
      </c>
      <c r="P429">
        <f t="shared" si="25"/>
        <v>1</v>
      </c>
      <c r="Q429" s="8" t="s">
        <v>8323</v>
      </c>
      <c r="R429" s="8" t="s">
        <v>8325</v>
      </c>
      <c r="S429" s="12">
        <f t="shared" si="26"/>
        <v>42489.981944444444</v>
      </c>
      <c r="T429" s="12">
        <f t="shared" si="27"/>
        <v>42460.070613425924</v>
      </c>
    </row>
    <row r="430" spans="1:20" ht="45" x14ac:dyDescent="0.25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8220</v>
      </c>
      <c r="G430" t="s">
        <v>8223</v>
      </c>
      <c r="H430" t="s">
        <v>8245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8304</v>
      </c>
      <c r="O430" s="5">
        <f t="shared" si="24"/>
        <v>2.0000000000000002E-5</v>
      </c>
      <c r="P430">
        <f t="shared" si="25"/>
        <v>1.5</v>
      </c>
      <c r="Q430" s="8" t="s">
        <v>8323</v>
      </c>
      <c r="R430" s="8" t="s">
        <v>8325</v>
      </c>
      <c r="S430" s="12">
        <f t="shared" si="26"/>
        <v>41909.637037037035</v>
      </c>
      <c r="T430" s="12">
        <f t="shared" si="27"/>
        <v>41849.637037037035</v>
      </c>
    </row>
    <row r="431" spans="1:20" ht="60" x14ac:dyDescent="0.25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8220</v>
      </c>
      <c r="G431" t="s">
        <v>8223</v>
      </c>
      <c r="H431" t="s">
        <v>8245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8269</v>
      </c>
      <c r="O431" s="5">
        <f t="shared" si="24"/>
        <v>2.7272727272727273E-5</v>
      </c>
      <c r="P431">
        <f t="shared" si="25"/>
        <v>1</v>
      </c>
      <c r="Q431" s="8" t="s">
        <v>8309</v>
      </c>
      <c r="R431" s="8" t="s">
        <v>8327</v>
      </c>
      <c r="S431" s="12">
        <f t="shared" si="26"/>
        <v>41530.497453703705</v>
      </c>
      <c r="T431" s="12">
        <f t="shared" si="27"/>
        <v>41500.497453703705</v>
      </c>
    </row>
    <row r="432" spans="1:20" ht="45" x14ac:dyDescent="0.25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8220</v>
      </c>
      <c r="G432" t="s">
        <v>8223</v>
      </c>
      <c r="H432" t="s">
        <v>8245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8283</v>
      </c>
      <c r="O432" s="5">
        <f t="shared" si="24"/>
        <v>2.8571428571428571E-5</v>
      </c>
      <c r="P432">
        <f t="shared" si="25"/>
        <v>1</v>
      </c>
      <c r="Q432" s="8" t="s">
        <v>8321</v>
      </c>
      <c r="R432" s="8" t="s">
        <v>8322</v>
      </c>
      <c r="S432" s="12">
        <f t="shared" si="26"/>
        <v>42075.492488425924</v>
      </c>
      <c r="T432" s="12">
        <f t="shared" si="27"/>
        <v>42045.534155092595</v>
      </c>
    </row>
    <row r="433" spans="1:20" ht="60" x14ac:dyDescent="0.25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8220</v>
      </c>
      <c r="G433" t="s">
        <v>8223</v>
      </c>
      <c r="H433" t="s">
        <v>8245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8283</v>
      </c>
      <c r="O433" s="5">
        <f t="shared" si="24"/>
        <v>2.8571428571428571E-5</v>
      </c>
      <c r="P433">
        <f t="shared" si="25"/>
        <v>1</v>
      </c>
      <c r="Q433" s="8" t="s">
        <v>8321</v>
      </c>
      <c r="R433" s="8" t="s">
        <v>8322</v>
      </c>
      <c r="S433" s="12">
        <f t="shared" si="26"/>
        <v>42581.711689814816</v>
      </c>
      <c r="T433" s="12">
        <f t="shared" si="27"/>
        <v>42551.711689814816</v>
      </c>
    </row>
    <row r="434" spans="1:20" ht="45" x14ac:dyDescent="0.25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8219</v>
      </c>
      <c r="G434" t="s">
        <v>8223</v>
      </c>
      <c r="H434" t="s">
        <v>8245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8302</v>
      </c>
      <c r="O434" s="5">
        <f t="shared" si="24"/>
        <v>3.2499999999999997E-5</v>
      </c>
      <c r="P434">
        <f t="shared" si="25"/>
        <v>6.5</v>
      </c>
      <c r="Q434" s="8" t="s">
        <v>8323</v>
      </c>
      <c r="R434" s="8" t="s">
        <v>8324</v>
      </c>
      <c r="S434" s="12">
        <f t="shared" si="26"/>
        <v>42037.530104166668</v>
      </c>
      <c r="T434" s="12">
        <f t="shared" si="27"/>
        <v>41977.530104166668</v>
      </c>
    </row>
    <row r="435" spans="1:20" ht="45" x14ac:dyDescent="0.25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8220</v>
      </c>
      <c r="G435" t="s">
        <v>8223</v>
      </c>
      <c r="H435" t="s">
        <v>8245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8269</v>
      </c>
      <c r="O435" s="5">
        <f t="shared" si="24"/>
        <v>3.3333333333333335E-5</v>
      </c>
      <c r="P435">
        <f t="shared" si="25"/>
        <v>1</v>
      </c>
      <c r="Q435" s="8" t="s">
        <v>8309</v>
      </c>
      <c r="R435" s="8" t="s">
        <v>8327</v>
      </c>
      <c r="S435" s="12">
        <f t="shared" si="26"/>
        <v>42145.085358796292</v>
      </c>
      <c r="T435" s="12">
        <f t="shared" si="27"/>
        <v>42130.085358796292</v>
      </c>
    </row>
    <row r="436" spans="1:20" ht="60" x14ac:dyDescent="0.25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8220</v>
      </c>
      <c r="G436" t="s">
        <v>8223</v>
      </c>
      <c r="H436" t="s">
        <v>8245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8283</v>
      </c>
      <c r="O436" s="5">
        <f t="shared" si="24"/>
        <v>3.3333333333333335E-5</v>
      </c>
      <c r="P436">
        <f t="shared" si="25"/>
        <v>1</v>
      </c>
      <c r="Q436" s="8" t="s">
        <v>8321</v>
      </c>
      <c r="R436" s="8" t="s">
        <v>8322</v>
      </c>
      <c r="S436" s="12">
        <f t="shared" si="26"/>
        <v>41907.890497685185</v>
      </c>
      <c r="T436" s="12">
        <f t="shared" si="27"/>
        <v>41877.890497685185</v>
      </c>
    </row>
    <row r="437" spans="1:20" ht="45" x14ac:dyDescent="0.25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8220</v>
      </c>
      <c r="G437" t="s">
        <v>8224</v>
      </c>
      <c r="H437" t="s">
        <v>8246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8270</v>
      </c>
      <c r="O437" s="5">
        <f t="shared" si="24"/>
        <v>3.3333333333333335E-5</v>
      </c>
      <c r="P437">
        <f t="shared" si="25"/>
        <v>1</v>
      </c>
      <c r="Q437" s="8" t="s">
        <v>8323</v>
      </c>
      <c r="R437" s="8" t="s">
        <v>8343</v>
      </c>
      <c r="S437" s="12">
        <f t="shared" si="26"/>
        <v>42167.591284722221</v>
      </c>
      <c r="T437" s="12">
        <f t="shared" si="27"/>
        <v>42107.591284722221</v>
      </c>
    </row>
    <row r="438" spans="1:20" ht="60" x14ac:dyDescent="0.25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8220</v>
      </c>
      <c r="G438" t="s">
        <v>8224</v>
      </c>
      <c r="H438" t="s">
        <v>8246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8282</v>
      </c>
      <c r="O438" s="5">
        <f t="shared" si="24"/>
        <v>3.6363636363636364E-5</v>
      </c>
      <c r="P438">
        <f t="shared" si="25"/>
        <v>2</v>
      </c>
      <c r="Q438" s="8" t="s">
        <v>8331</v>
      </c>
      <c r="R438" s="8" t="s">
        <v>8333</v>
      </c>
      <c r="S438" s="12">
        <f t="shared" si="26"/>
        <v>42680.159108796295</v>
      </c>
      <c r="T438" s="12">
        <f t="shared" si="27"/>
        <v>42645.117442129631</v>
      </c>
    </row>
    <row r="439" spans="1:20" ht="60" x14ac:dyDescent="0.25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8220</v>
      </c>
      <c r="G439" t="s">
        <v>8223</v>
      </c>
      <c r="H439" t="s">
        <v>8245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8272</v>
      </c>
      <c r="O439" s="5">
        <f t="shared" si="24"/>
        <v>4.0000000000000003E-5</v>
      </c>
      <c r="P439">
        <f t="shared" si="25"/>
        <v>2</v>
      </c>
      <c r="Q439" s="8" t="s">
        <v>8311</v>
      </c>
      <c r="R439" s="8" t="s">
        <v>8317</v>
      </c>
      <c r="S439" s="12">
        <f t="shared" si="26"/>
        <v>41868.582152777773</v>
      </c>
      <c r="T439" s="12">
        <f t="shared" si="27"/>
        <v>41838.582152777773</v>
      </c>
    </row>
    <row r="440" spans="1:20" ht="45" x14ac:dyDescent="0.25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8220</v>
      </c>
      <c r="G440" t="s">
        <v>8225</v>
      </c>
      <c r="H440" t="s">
        <v>8247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8282</v>
      </c>
      <c r="O440" s="5">
        <f t="shared" si="24"/>
        <v>4.0000000000000003E-5</v>
      </c>
      <c r="P440">
        <f t="shared" si="25"/>
        <v>1</v>
      </c>
      <c r="Q440" s="8" t="s">
        <v>8331</v>
      </c>
      <c r="R440" s="8" t="s">
        <v>8333</v>
      </c>
      <c r="S440" s="12">
        <f t="shared" si="26"/>
        <v>41971.939583333333</v>
      </c>
      <c r="T440" s="12">
        <f t="shared" si="27"/>
        <v>41958.035046296296</v>
      </c>
    </row>
    <row r="441" spans="1:20" ht="30" x14ac:dyDescent="0.25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8220</v>
      </c>
      <c r="G441" t="s">
        <v>8224</v>
      </c>
      <c r="H441" t="s">
        <v>8246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8270</v>
      </c>
      <c r="O441" s="5">
        <f t="shared" si="24"/>
        <v>4.0000000000000003E-5</v>
      </c>
      <c r="P441">
        <f t="shared" si="25"/>
        <v>1</v>
      </c>
      <c r="Q441" s="8" t="s">
        <v>8323</v>
      </c>
      <c r="R441" s="8" t="s">
        <v>8343</v>
      </c>
      <c r="S441" s="12">
        <f t="shared" si="26"/>
        <v>42077.615671296298</v>
      </c>
      <c r="T441" s="12">
        <f t="shared" si="27"/>
        <v>42017.657337962963</v>
      </c>
    </row>
    <row r="442" spans="1:20" ht="60" x14ac:dyDescent="0.25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8220</v>
      </c>
      <c r="G442" t="s">
        <v>8223</v>
      </c>
      <c r="H442" t="s">
        <v>8245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8302</v>
      </c>
      <c r="O442" s="5">
        <f t="shared" si="24"/>
        <v>4.0000000000000003E-5</v>
      </c>
      <c r="P442">
        <f t="shared" si="25"/>
        <v>1</v>
      </c>
      <c r="Q442" s="8" t="s">
        <v>8323</v>
      </c>
      <c r="R442" s="8" t="s">
        <v>8324</v>
      </c>
      <c r="S442" s="12">
        <f t="shared" si="26"/>
        <v>42064.710127314815</v>
      </c>
      <c r="T442" s="12">
        <f t="shared" si="27"/>
        <v>42034.710127314815</v>
      </c>
    </row>
    <row r="443" spans="1:20" ht="60" x14ac:dyDescent="0.25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8220</v>
      </c>
      <c r="G443" t="s">
        <v>8223</v>
      </c>
      <c r="H443" t="s">
        <v>8245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8304</v>
      </c>
      <c r="O443" s="5">
        <f t="shared" si="24"/>
        <v>4.0000000000000003E-5</v>
      </c>
      <c r="P443">
        <f t="shared" si="25"/>
        <v>1</v>
      </c>
      <c r="Q443" s="8" t="s">
        <v>8323</v>
      </c>
      <c r="R443" s="8" t="s">
        <v>8325</v>
      </c>
      <c r="S443" s="12">
        <f t="shared" si="26"/>
        <v>42650.382638888885</v>
      </c>
      <c r="T443" s="12">
        <f t="shared" si="27"/>
        <v>42590.427152777775</v>
      </c>
    </row>
    <row r="444" spans="1:20" ht="60" x14ac:dyDescent="0.25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8220</v>
      </c>
      <c r="G444" t="s">
        <v>8223</v>
      </c>
      <c r="H444" t="s">
        <v>8245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8304</v>
      </c>
      <c r="O444" s="5">
        <f t="shared" si="24"/>
        <v>4.4444444444444447E-5</v>
      </c>
      <c r="P444">
        <f t="shared" si="25"/>
        <v>1</v>
      </c>
      <c r="Q444" s="8" t="s">
        <v>8323</v>
      </c>
      <c r="R444" s="8" t="s">
        <v>8325</v>
      </c>
      <c r="S444" s="12">
        <f t="shared" si="26"/>
        <v>42748.779583333337</v>
      </c>
      <c r="T444" s="12">
        <f t="shared" si="27"/>
        <v>42688.779583333337</v>
      </c>
    </row>
    <row r="445" spans="1:20" ht="60" x14ac:dyDescent="0.25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8220</v>
      </c>
      <c r="G445" t="s">
        <v>8223</v>
      </c>
      <c r="H445" t="s">
        <v>8245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8302</v>
      </c>
      <c r="O445" s="5">
        <f t="shared" si="24"/>
        <v>4.8000000000000001E-5</v>
      </c>
      <c r="P445">
        <f t="shared" si="25"/>
        <v>2.6666666666666665</v>
      </c>
      <c r="Q445" s="8" t="s">
        <v>8323</v>
      </c>
      <c r="R445" s="8" t="s">
        <v>8324</v>
      </c>
      <c r="S445" s="12">
        <f t="shared" si="26"/>
        <v>42157.399224537032</v>
      </c>
      <c r="T445" s="12">
        <f t="shared" si="27"/>
        <v>42097.399224537032</v>
      </c>
    </row>
    <row r="446" spans="1:20" ht="60" x14ac:dyDescent="0.25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8220</v>
      </c>
      <c r="G446" t="s">
        <v>8223</v>
      </c>
      <c r="H446" t="s">
        <v>8245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8302</v>
      </c>
      <c r="O446" s="5">
        <f t="shared" si="24"/>
        <v>5.0000000000000002E-5</v>
      </c>
      <c r="P446">
        <f t="shared" si="25"/>
        <v>1</v>
      </c>
      <c r="Q446" s="8" t="s">
        <v>8323</v>
      </c>
      <c r="R446" s="8" t="s">
        <v>8324</v>
      </c>
      <c r="S446" s="12">
        <f t="shared" si="26"/>
        <v>42013.70821759259</v>
      </c>
      <c r="T446" s="12">
        <f t="shared" si="27"/>
        <v>41953.70821759259</v>
      </c>
    </row>
    <row r="447" spans="1:20" ht="60" x14ac:dyDescent="0.25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8220</v>
      </c>
      <c r="G447" t="s">
        <v>8229</v>
      </c>
      <c r="H447" t="s">
        <v>8248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8271</v>
      </c>
      <c r="O447" s="5">
        <f t="shared" si="24"/>
        <v>5.5555555555555558E-5</v>
      </c>
      <c r="P447">
        <f t="shared" si="25"/>
        <v>1</v>
      </c>
      <c r="Q447" s="8" t="s">
        <v>8311</v>
      </c>
      <c r="R447" s="8" t="s">
        <v>8312</v>
      </c>
      <c r="S447" s="12">
        <f t="shared" si="26"/>
        <v>42441.692997685182</v>
      </c>
      <c r="T447" s="12">
        <f t="shared" si="27"/>
        <v>42411.692997685182</v>
      </c>
    </row>
    <row r="448" spans="1:20" ht="60" x14ac:dyDescent="0.25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8220</v>
      </c>
      <c r="G448" t="s">
        <v>8225</v>
      </c>
      <c r="H448" t="s">
        <v>8247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8283</v>
      </c>
      <c r="O448" s="5">
        <f t="shared" si="24"/>
        <v>5.7142857142857142E-5</v>
      </c>
      <c r="P448">
        <f t="shared" si="25"/>
        <v>10</v>
      </c>
      <c r="Q448" s="8" t="s">
        <v>8321</v>
      </c>
      <c r="R448" s="8" t="s">
        <v>8322</v>
      </c>
      <c r="S448" s="12">
        <f t="shared" si="26"/>
        <v>42800.291666666672</v>
      </c>
      <c r="T448" s="12">
        <f t="shared" si="27"/>
        <v>42745.769652777773</v>
      </c>
    </row>
    <row r="449" spans="1:20" ht="30" x14ac:dyDescent="0.25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8219</v>
      </c>
      <c r="G449" t="s">
        <v>8234</v>
      </c>
      <c r="H449" t="s">
        <v>8254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8271</v>
      </c>
      <c r="O449" s="5">
        <f t="shared" si="24"/>
        <v>5.8823529411764708E-5</v>
      </c>
      <c r="P449">
        <f t="shared" si="25"/>
        <v>50</v>
      </c>
      <c r="Q449" s="8" t="s">
        <v>8311</v>
      </c>
      <c r="R449" s="8" t="s">
        <v>8312</v>
      </c>
      <c r="S449" s="12">
        <f t="shared" si="26"/>
        <v>42245.412314814814</v>
      </c>
      <c r="T449" s="12">
        <f t="shared" si="27"/>
        <v>42215.412314814814</v>
      </c>
    </row>
    <row r="450" spans="1:20" ht="60" x14ac:dyDescent="0.25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8219</v>
      </c>
      <c r="G450" t="s">
        <v>8223</v>
      </c>
      <c r="H450" t="s">
        <v>8245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8266</v>
      </c>
      <c r="O450" s="5">
        <f t="shared" ref="O450:O513" si="28">E450/D450</f>
        <v>6.0000000000000002E-5</v>
      </c>
      <c r="P450">
        <f t="shared" si="25"/>
        <v>20.25</v>
      </c>
      <c r="Q450" s="8" t="s">
        <v>8309</v>
      </c>
      <c r="R450" s="8" t="s">
        <v>8310</v>
      </c>
      <c r="S450" s="12">
        <f t="shared" si="26"/>
        <v>42208.309432870374</v>
      </c>
      <c r="T450" s="12">
        <f t="shared" si="27"/>
        <v>42168.309432870374</v>
      </c>
    </row>
    <row r="451" spans="1:20" ht="45" x14ac:dyDescent="0.25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8220</v>
      </c>
      <c r="G451" t="s">
        <v>8223</v>
      </c>
      <c r="H451" t="s">
        <v>8245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8270</v>
      </c>
      <c r="O451" s="5">
        <f t="shared" si="28"/>
        <v>6.0000000000000002E-5</v>
      </c>
      <c r="P451">
        <f t="shared" ref="P451:P514" si="29">E451/L451</f>
        <v>3</v>
      </c>
      <c r="Q451" s="8" t="s">
        <v>8323</v>
      </c>
      <c r="R451" s="8" t="s">
        <v>8343</v>
      </c>
      <c r="S451" s="12">
        <f t="shared" ref="S451:S514" si="30">(I451/86400)+25569+(-6/24)</f>
        <v>42137.614722222221</v>
      </c>
      <c r="T451" s="12">
        <f t="shared" ref="T451:T514" si="31">(J451/86400)+25569+(-6/24)</f>
        <v>42107.614722222221</v>
      </c>
    </row>
    <row r="452" spans="1:20" ht="30" x14ac:dyDescent="0.25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8220</v>
      </c>
      <c r="G452" t="s">
        <v>8223</v>
      </c>
      <c r="H452" t="s">
        <v>8245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8292</v>
      </c>
      <c r="O452" s="5">
        <f t="shared" si="28"/>
        <v>6.0606060606060605E-5</v>
      </c>
      <c r="P452">
        <f t="shared" si="29"/>
        <v>1</v>
      </c>
      <c r="Q452" s="8" t="s">
        <v>8315</v>
      </c>
      <c r="R452" s="8" t="s">
        <v>8337</v>
      </c>
      <c r="S452" s="12">
        <f t="shared" si="30"/>
        <v>42093.578125</v>
      </c>
      <c r="T452" s="12">
        <f t="shared" si="31"/>
        <v>42063.619791666672</v>
      </c>
    </row>
    <row r="453" spans="1:20" ht="60" x14ac:dyDescent="0.25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8220</v>
      </c>
      <c r="G453" t="s">
        <v>8223</v>
      </c>
      <c r="H453" t="s">
        <v>8245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8271</v>
      </c>
      <c r="O453" s="5">
        <f t="shared" si="28"/>
        <v>6.666666666666667E-5</v>
      </c>
      <c r="P453">
        <f t="shared" si="29"/>
        <v>1</v>
      </c>
      <c r="Q453" s="8" t="s">
        <v>8311</v>
      </c>
      <c r="R453" s="8" t="s">
        <v>8312</v>
      </c>
      <c r="S453" s="12">
        <f t="shared" si="30"/>
        <v>42039.567199074074</v>
      </c>
      <c r="T453" s="12">
        <f t="shared" si="31"/>
        <v>42009.567199074074</v>
      </c>
    </row>
    <row r="454" spans="1:20" ht="60" x14ac:dyDescent="0.25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8220</v>
      </c>
      <c r="G454" t="s">
        <v>8223</v>
      </c>
      <c r="H454" t="s">
        <v>8245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8283</v>
      </c>
      <c r="O454" s="5">
        <f t="shared" si="28"/>
        <v>6.666666666666667E-5</v>
      </c>
      <c r="P454">
        <f t="shared" si="29"/>
        <v>5</v>
      </c>
      <c r="Q454" s="8" t="s">
        <v>8321</v>
      </c>
      <c r="R454" s="8" t="s">
        <v>8322</v>
      </c>
      <c r="S454" s="12">
        <f t="shared" si="30"/>
        <v>41867.655694444446</v>
      </c>
      <c r="T454" s="12">
        <f t="shared" si="31"/>
        <v>41837.655694444446</v>
      </c>
    </row>
    <row r="455" spans="1:20" ht="60" x14ac:dyDescent="0.25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8220</v>
      </c>
      <c r="G455" t="s">
        <v>8223</v>
      </c>
      <c r="H455" t="s">
        <v>8245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8274</v>
      </c>
      <c r="O455" s="5">
        <f t="shared" si="28"/>
        <v>6.666666666666667E-5</v>
      </c>
      <c r="P455">
        <f t="shared" si="29"/>
        <v>1</v>
      </c>
      <c r="Q455" s="8" t="s">
        <v>8318</v>
      </c>
      <c r="R455" s="8" t="s">
        <v>8328</v>
      </c>
      <c r="S455" s="12">
        <f t="shared" si="30"/>
        <v>41486.571527777778</v>
      </c>
      <c r="T455" s="12">
        <f t="shared" si="31"/>
        <v>41444.39261574074</v>
      </c>
    </row>
    <row r="456" spans="1:20" ht="45" x14ac:dyDescent="0.25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8220</v>
      </c>
      <c r="G456" t="s">
        <v>8223</v>
      </c>
      <c r="H456" t="s">
        <v>8245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8270</v>
      </c>
      <c r="O456" s="5">
        <f t="shared" si="28"/>
        <v>6.666666666666667E-5</v>
      </c>
      <c r="P456">
        <f t="shared" si="29"/>
        <v>1</v>
      </c>
      <c r="Q456" s="8" t="s">
        <v>8323</v>
      </c>
      <c r="R456" s="8" t="s">
        <v>8343</v>
      </c>
      <c r="S456" s="12">
        <f t="shared" si="30"/>
        <v>42118.940972222219</v>
      </c>
      <c r="T456" s="12">
        <f t="shared" si="31"/>
        <v>42059.020023148143</v>
      </c>
    </row>
    <row r="457" spans="1:20" ht="60" x14ac:dyDescent="0.25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8220</v>
      </c>
      <c r="G457" t="s">
        <v>8223</v>
      </c>
      <c r="H457" t="s">
        <v>8245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8270</v>
      </c>
      <c r="O457" s="5">
        <f t="shared" si="28"/>
        <v>6.666666666666667E-5</v>
      </c>
      <c r="P457">
        <f t="shared" si="29"/>
        <v>2</v>
      </c>
      <c r="Q457" s="8" t="s">
        <v>8323</v>
      </c>
      <c r="R457" s="8" t="s">
        <v>8343</v>
      </c>
      <c r="S457" s="12">
        <f t="shared" si="30"/>
        <v>42416.522997685184</v>
      </c>
      <c r="T457" s="12">
        <f t="shared" si="31"/>
        <v>42391.522997685184</v>
      </c>
    </row>
    <row r="458" spans="1:20" ht="60" x14ac:dyDescent="0.25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8220</v>
      </c>
      <c r="G458" t="s">
        <v>8236</v>
      </c>
      <c r="H458" t="s">
        <v>8248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8286</v>
      </c>
      <c r="O458" s="5">
        <f t="shared" si="28"/>
        <v>7.6923076923076926E-5</v>
      </c>
      <c r="P458">
        <f t="shared" si="29"/>
        <v>1</v>
      </c>
      <c r="Q458" s="8" t="s">
        <v>8318</v>
      </c>
      <c r="R458" s="8" t="s">
        <v>8319</v>
      </c>
      <c r="S458" s="12">
        <f t="shared" si="30"/>
        <v>42516.498414351852</v>
      </c>
      <c r="T458" s="12">
        <f t="shared" si="31"/>
        <v>42486.498414351852</v>
      </c>
    </row>
    <row r="459" spans="1:20" ht="30" x14ac:dyDescent="0.25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8219</v>
      </c>
      <c r="G459" t="s">
        <v>8223</v>
      </c>
      <c r="H459" t="s">
        <v>8245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8266</v>
      </c>
      <c r="O459" s="5">
        <f t="shared" si="28"/>
        <v>7.8947368421052633E-5</v>
      </c>
      <c r="P459">
        <f t="shared" si="29"/>
        <v>15</v>
      </c>
      <c r="Q459" s="8" t="s">
        <v>8309</v>
      </c>
      <c r="R459" s="8" t="s">
        <v>8310</v>
      </c>
      <c r="S459" s="12">
        <f t="shared" si="30"/>
        <v>41904.827546296292</v>
      </c>
      <c r="T459" s="12">
        <f t="shared" si="31"/>
        <v>41874.827546296292</v>
      </c>
    </row>
    <row r="460" spans="1:20" ht="30" x14ac:dyDescent="0.25">
      <c r="A460">
        <v>635</v>
      </c>
      <c r="B460" s="3" t="s">
        <v>636</v>
      </c>
      <c r="C460" s="3" t="s">
        <v>4745</v>
      </c>
      <c r="D460">
        <v>25000</v>
      </c>
      <c r="E460">
        <v>2</v>
      </c>
      <c r="F460" t="s">
        <v>8219</v>
      </c>
      <c r="G460" t="s">
        <v>8223</v>
      </c>
      <c r="H460" t="s">
        <v>8245</v>
      </c>
      <c r="I460">
        <v>1428804762</v>
      </c>
      <c r="J460">
        <v>1426212762</v>
      </c>
      <c r="K460" t="b">
        <v>0</v>
      </c>
      <c r="L460">
        <v>1</v>
      </c>
      <c r="M460" t="b">
        <v>0</v>
      </c>
      <c r="N460" t="s">
        <v>8271</v>
      </c>
      <c r="O460" s="5">
        <f t="shared" si="28"/>
        <v>8.0000000000000007E-5</v>
      </c>
      <c r="P460">
        <f t="shared" si="29"/>
        <v>2</v>
      </c>
      <c r="Q460" s="8" t="s">
        <v>8311</v>
      </c>
      <c r="R460" s="8" t="s">
        <v>8312</v>
      </c>
      <c r="S460" s="12">
        <f t="shared" si="30"/>
        <v>42105.842152777783</v>
      </c>
      <c r="T460" s="12">
        <f t="shared" si="31"/>
        <v>42075.842152777783</v>
      </c>
    </row>
    <row r="461" spans="1:20" ht="60" x14ac:dyDescent="0.25">
      <c r="A461">
        <v>214</v>
      </c>
      <c r="B461" s="3" t="s">
        <v>216</v>
      </c>
      <c r="C461" s="3" t="s">
        <v>4324</v>
      </c>
      <c r="D461">
        <v>12500</v>
      </c>
      <c r="E461">
        <v>1</v>
      </c>
      <c r="F461" t="s">
        <v>8220</v>
      </c>
      <c r="G461" t="s">
        <v>8223</v>
      </c>
      <c r="H461" t="s">
        <v>8245</v>
      </c>
      <c r="I461">
        <v>1425655349</v>
      </c>
      <c r="J461">
        <v>1420471349</v>
      </c>
      <c r="K461" t="b">
        <v>0</v>
      </c>
      <c r="L461">
        <v>1</v>
      </c>
      <c r="M461" t="b">
        <v>0</v>
      </c>
      <c r="N461" t="s">
        <v>8267</v>
      </c>
      <c r="O461" s="5">
        <f t="shared" si="28"/>
        <v>8.0000000000000007E-5</v>
      </c>
      <c r="P461">
        <f t="shared" si="29"/>
        <v>1</v>
      </c>
      <c r="Q461" s="8" t="s">
        <v>8309</v>
      </c>
      <c r="R461" s="8" t="s">
        <v>8326</v>
      </c>
      <c r="S461" s="12">
        <f t="shared" si="30"/>
        <v>42069.39061342593</v>
      </c>
      <c r="T461" s="12">
        <f t="shared" si="31"/>
        <v>42009.39061342593</v>
      </c>
    </row>
    <row r="462" spans="1:20" ht="30" x14ac:dyDescent="0.25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8220</v>
      </c>
      <c r="G462" t="s">
        <v>8223</v>
      </c>
      <c r="H462" t="s">
        <v>8245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8283</v>
      </c>
      <c r="O462" s="5">
        <f t="shared" si="28"/>
        <v>8.0000000000000007E-5</v>
      </c>
      <c r="P462">
        <f t="shared" si="29"/>
        <v>1.3333333333333333</v>
      </c>
      <c r="Q462" s="8" t="s">
        <v>8321</v>
      </c>
      <c r="R462" s="8" t="s">
        <v>8322</v>
      </c>
      <c r="S462" s="12">
        <f t="shared" si="30"/>
        <v>42064.089363425926</v>
      </c>
      <c r="T462" s="12">
        <f t="shared" si="31"/>
        <v>42034.089363425926</v>
      </c>
    </row>
    <row r="463" spans="1:20" ht="60" x14ac:dyDescent="0.25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8220</v>
      </c>
      <c r="G463" t="s">
        <v>8223</v>
      </c>
      <c r="H463" t="s">
        <v>8245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8270</v>
      </c>
      <c r="O463" s="5">
        <f t="shared" si="28"/>
        <v>8.3333333333333331E-5</v>
      </c>
      <c r="P463">
        <f t="shared" si="29"/>
        <v>1</v>
      </c>
      <c r="Q463" s="8" t="s">
        <v>8323</v>
      </c>
      <c r="R463" s="8" t="s">
        <v>8343</v>
      </c>
      <c r="S463" s="12">
        <f t="shared" si="30"/>
        <v>42444.876898148148</v>
      </c>
      <c r="T463" s="12">
        <f t="shared" si="31"/>
        <v>42414.918564814812</v>
      </c>
    </row>
    <row r="464" spans="1:20" x14ac:dyDescent="0.25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8219</v>
      </c>
      <c r="G464" t="s">
        <v>8235</v>
      </c>
      <c r="H464" t="s">
        <v>8248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8271</v>
      </c>
      <c r="O464" s="5">
        <f t="shared" si="28"/>
        <v>9.0000000000000006E-5</v>
      </c>
      <c r="P464">
        <f t="shared" si="29"/>
        <v>3</v>
      </c>
      <c r="Q464" s="8" t="s">
        <v>8311</v>
      </c>
      <c r="R464" s="8" t="s">
        <v>8312</v>
      </c>
      <c r="S464" s="12">
        <f t="shared" si="30"/>
        <v>42819.30164351852</v>
      </c>
      <c r="T464" s="12">
        <f t="shared" si="31"/>
        <v>42759.343310185184</v>
      </c>
    </row>
    <row r="465" spans="1:20" ht="60" x14ac:dyDescent="0.25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8220</v>
      </c>
      <c r="G465" t="s">
        <v>8225</v>
      </c>
      <c r="H465" t="s">
        <v>8247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8269</v>
      </c>
      <c r="O465" s="5">
        <f t="shared" si="28"/>
        <v>9.0909090909090904E-5</v>
      </c>
      <c r="P465">
        <f t="shared" si="29"/>
        <v>50</v>
      </c>
      <c r="Q465" s="8" t="s">
        <v>8309</v>
      </c>
      <c r="R465" s="8" t="s">
        <v>8327</v>
      </c>
      <c r="S465" s="12">
        <f t="shared" si="30"/>
        <v>41791.69258101852</v>
      </c>
      <c r="T465" s="12">
        <f t="shared" si="31"/>
        <v>41761.69258101852</v>
      </c>
    </row>
    <row r="466" spans="1:20" ht="60" x14ac:dyDescent="0.25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8220</v>
      </c>
      <c r="G466" t="s">
        <v>8223</v>
      </c>
      <c r="H466" t="s">
        <v>8245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8281</v>
      </c>
      <c r="O466" s="5">
        <f t="shared" si="28"/>
        <v>9.1244548809124457E-5</v>
      </c>
      <c r="P466">
        <f t="shared" si="29"/>
        <v>8.5</v>
      </c>
      <c r="Q466" s="8" t="s">
        <v>8331</v>
      </c>
      <c r="R466" s="8" t="s">
        <v>8332</v>
      </c>
      <c r="S466" s="12">
        <f t="shared" si="30"/>
        <v>42014.082638888889</v>
      </c>
      <c r="T466" s="12">
        <f t="shared" si="31"/>
        <v>41974.661087962959</v>
      </c>
    </row>
    <row r="467" spans="1:20" ht="45" x14ac:dyDescent="0.25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8220</v>
      </c>
      <c r="G467" t="s">
        <v>8232</v>
      </c>
      <c r="H467" t="s">
        <v>8248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8302</v>
      </c>
      <c r="O467" s="5">
        <f t="shared" si="28"/>
        <v>9.8461538461538464E-5</v>
      </c>
      <c r="P467">
        <f t="shared" si="29"/>
        <v>12.8</v>
      </c>
      <c r="Q467" s="8" t="s">
        <v>8323</v>
      </c>
      <c r="R467" s="8" t="s">
        <v>8324</v>
      </c>
      <c r="S467" s="12">
        <f t="shared" si="30"/>
        <v>42495.650416666671</v>
      </c>
      <c r="T467" s="12">
        <f t="shared" si="31"/>
        <v>42435.692083333328</v>
      </c>
    </row>
    <row r="468" spans="1:20" ht="60" x14ac:dyDescent="0.25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8220</v>
      </c>
      <c r="G468" t="s">
        <v>8223</v>
      </c>
      <c r="H468" t="s">
        <v>8245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8267</v>
      </c>
      <c r="O468" s="5">
        <f t="shared" si="28"/>
        <v>1E-4</v>
      </c>
      <c r="P468">
        <f t="shared" si="29"/>
        <v>5</v>
      </c>
      <c r="Q468" s="8" t="s">
        <v>8309</v>
      </c>
      <c r="R468" s="8" t="s">
        <v>8326</v>
      </c>
      <c r="S468" s="12">
        <f t="shared" si="30"/>
        <v>41822.437442129631</v>
      </c>
      <c r="T468" s="12">
        <f t="shared" si="31"/>
        <v>41792.437442129631</v>
      </c>
    </row>
    <row r="469" spans="1:20" ht="45" x14ac:dyDescent="0.25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8220</v>
      </c>
      <c r="G469" t="s">
        <v>8223</v>
      </c>
      <c r="H469" t="s">
        <v>8245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8267</v>
      </c>
      <c r="O469" s="5">
        <f t="shared" si="28"/>
        <v>1E-4</v>
      </c>
      <c r="P469">
        <f t="shared" si="29"/>
        <v>5.5</v>
      </c>
      <c r="Q469" s="8" t="s">
        <v>8309</v>
      </c>
      <c r="R469" s="8" t="s">
        <v>8326</v>
      </c>
      <c r="S469" s="12">
        <f t="shared" si="30"/>
        <v>42220.677488425921</v>
      </c>
      <c r="T469" s="12">
        <f t="shared" si="31"/>
        <v>42160.677488425921</v>
      </c>
    </row>
    <row r="470" spans="1:20" ht="60" x14ac:dyDescent="0.25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8220</v>
      </c>
      <c r="G470" t="s">
        <v>8231</v>
      </c>
      <c r="H470" t="s">
        <v>8252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8283</v>
      </c>
      <c r="O470" s="5">
        <f t="shared" si="28"/>
        <v>1E-4</v>
      </c>
      <c r="P470">
        <f t="shared" si="29"/>
        <v>5</v>
      </c>
      <c r="Q470" s="8" t="s">
        <v>8321</v>
      </c>
      <c r="R470" s="8" t="s">
        <v>8322</v>
      </c>
      <c r="S470" s="12">
        <f t="shared" si="30"/>
        <v>42452.244525462964</v>
      </c>
      <c r="T470" s="12">
        <f t="shared" si="31"/>
        <v>42422.286192129628</v>
      </c>
    </row>
    <row r="471" spans="1:20" ht="45" x14ac:dyDescent="0.25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8219</v>
      </c>
      <c r="G471" t="s">
        <v>8223</v>
      </c>
      <c r="H471" t="s">
        <v>8245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8286</v>
      </c>
      <c r="O471" s="5">
        <f t="shared" si="28"/>
        <v>1.0554089709762533E-4</v>
      </c>
      <c r="P471">
        <f t="shared" si="29"/>
        <v>1</v>
      </c>
      <c r="Q471" s="8" t="s">
        <v>8318</v>
      </c>
      <c r="R471" s="8" t="s">
        <v>8319</v>
      </c>
      <c r="S471" s="12">
        <f t="shared" si="30"/>
        <v>41961.75068287037</v>
      </c>
      <c r="T471" s="12">
        <f t="shared" si="31"/>
        <v>41931.709016203706</v>
      </c>
    </row>
    <row r="472" spans="1:20" ht="45" x14ac:dyDescent="0.25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8220</v>
      </c>
      <c r="G472" t="s">
        <v>8223</v>
      </c>
      <c r="H472" t="s">
        <v>8245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8271</v>
      </c>
      <c r="O472" s="5">
        <f t="shared" si="28"/>
        <v>1.1111111111111112E-4</v>
      </c>
      <c r="P472">
        <f t="shared" si="29"/>
        <v>1</v>
      </c>
      <c r="Q472" s="8" t="s">
        <v>8311</v>
      </c>
      <c r="R472" s="8" t="s">
        <v>8312</v>
      </c>
      <c r="S472" s="12">
        <f t="shared" si="30"/>
        <v>42082.646840277783</v>
      </c>
      <c r="T472" s="12">
        <f t="shared" si="31"/>
        <v>42052.68850694444</v>
      </c>
    </row>
    <row r="473" spans="1:20" ht="60" x14ac:dyDescent="0.25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8220</v>
      </c>
      <c r="G473" t="s">
        <v>8223</v>
      </c>
      <c r="H473" t="s">
        <v>8245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8270</v>
      </c>
      <c r="O473" s="5">
        <f t="shared" si="28"/>
        <v>1.1111111111111112E-4</v>
      </c>
      <c r="P473">
        <f t="shared" si="29"/>
        <v>20</v>
      </c>
      <c r="Q473" s="8" t="s">
        <v>8323</v>
      </c>
      <c r="R473" s="8" t="s">
        <v>8343</v>
      </c>
      <c r="S473" s="12">
        <f t="shared" si="30"/>
        <v>41968.573611111111</v>
      </c>
      <c r="T473" s="12">
        <f t="shared" si="31"/>
        <v>41929.016215277778</v>
      </c>
    </row>
    <row r="474" spans="1:20" ht="30" x14ac:dyDescent="0.25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8220</v>
      </c>
      <c r="G474" t="s">
        <v>8224</v>
      </c>
      <c r="H474" t="s">
        <v>8246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8271</v>
      </c>
      <c r="O474" s="5">
        <f t="shared" si="28"/>
        <v>1.12E-4</v>
      </c>
      <c r="P474">
        <f t="shared" si="29"/>
        <v>2</v>
      </c>
      <c r="Q474" s="8" t="s">
        <v>8311</v>
      </c>
      <c r="R474" s="8" t="s">
        <v>8312</v>
      </c>
      <c r="S474" s="12">
        <f t="shared" si="30"/>
        <v>42254.328622685185</v>
      </c>
      <c r="T474" s="12">
        <f t="shared" si="31"/>
        <v>42230.328622685185</v>
      </c>
    </row>
    <row r="475" spans="1:20" ht="45" x14ac:dyDescent="0.25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8220</v>
      </c>
      <c r="G475" t="s">
        <v>8223</v>
      </c>
      <c r="H475" t="s">
        <v>8245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8281</v>
      </c>
      <c r="O475" s="5">
        <f t="shared" si="28"/>
        <v>1.16E-4</v>
      </c>
      <c r="P475">
        <f t="shared" si="29"/>
        <v>5.8</v>
      </c>
      <c r="Q475" s="8" t="s">
        <v>8331</v>
      </c>
      <c r="R475" s="8" t="s">
        <v>8332</v>
      </c>
      <c r="S475" s="12">
        <f t="shared" si="30"/>
        <v>42442.642546296294</v>
      </c>
      <c r="T475" s="12">
        <f t="shared" si="31"/>
        <v>42412.684212962966</v>
      </c>
    </row>
    <row r="476" spans="1:20" ht="60" x14ac:dyDescent="0.25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8220</v>
      </c>
      <c r="G476" t="s">
        <v>8223</v>
      </c>
      <c r="H476" t="s">
        <v>8245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8269</v>
      </c>
      <c r="O476" s="5">
        <f t="shared" si="28"/>
        <v>1.2E-4</v>
      </c>
      <c r="P476">
        <f t="shared" si="29"/>
        <v>3</v>
      </c>
      <c r="Q476" s="8" t="s">
        <v>8309</v>
      </c>
      <c r="R476" s="8" t="s">
        <v>8327</v>
      </c>
      <c r="S476" s="12">
        <f t="shared" si="30"/>
        <v>42335.652824074074</v>
      </c>
      <c r="T476" s="12">
        <f t="shared" si="31"/>
        <v>42275.611157407402</v>
      </c>
    </row>
    <row r="477" spans="1:20" ht="45" x14ac:dyDescent="0.25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8220</v>
      </c>
      <c r="G477" t="s">
        <v>8228</v>
      </c>
      <c r="H477" t="s">
        <v>8250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8271</v>
      </c>
      <c r="O477" s="5">
        <f t="shared" si="28"/>
        <v>1.2E-4</v>
      </c>
      <c r="P477">
        <f t="shared" si="29"/>
        <v>4</v>
      </c>
      <c r="Q477" s="8" t="s">
        <v>8311</v>
      </c>
      <c r="R477" s="8" t="s">
        <v>8312</v>
      </c>
      <c r="S477" s="12">
        <f t="shared" si="30"/>
        <v>41990.521354166667</v>
      </c>
      <c r="T477" s="12">
        <f t="shared" si="31"/>
        <v>41960.521354166667</v>
      </c>
    </row>
    <row r="478" spans="1:20" ht="60" x14ac:dyDescent="0.25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8220</v>
      </c>
      <c r="G478" t="s">
        <v>8223</v>
      </c>
      <c r="H478" t="s">
        <v>8245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8272</v>
      </c>
      <c r="O478" s="5">
        <f t="shared" si="28"/>
        <v>1.2375123751237513E-4</v>
      </c>
      <c r="P478">
        <f t="shared" si="29"/>
        <v>2.75</v>
      </c>
      <c r="Q478" s="8" t="s">
        <v>8311</v>
      </c>
      <c r="R478" s="8" t="s">
        <v>8317</v>
      </c>
      <c r="S478" s="12">
        <f t="shared" si="30"/>
        <v>41860.697013888886</v>
      </c>
      <c r="T478" s="12">
        <f t="shared" si="31"/>
        <v>41830.697013888886</v>
      </c>
    </row>
    <row r="479" spans="1:20" x14ac:dyDescent="0.25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8220</v>
      </c>
      <c r="G479" t="s">
        <v>8223</v>
      </c>
      <c r="H479" t="s">
        <v>8245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8271</v>
      </c>
      <c r="O479" s="5">
        <f t="shared" si="28"/>
        <v>1.3333333333333334E-4</v>
      </c>
      <c r="P479">
        <f t="shared" si="29"/>
        <v>1</v>
      </c>
      <c r="Q479" s="8" t="s">
        <v>8311</v>
      </c>
      <c r="R479" s="8" t="s">
        <v>8312</v>
      </c>
      <c r="S479" s="12">
        <f t="shared" si="30"/>
        <v>42193.364571759259</v>
      </c>
      <c r="T479" s="12">
        <f t="shared" si="31"/>
        <v>42178.364571759259</v>
      </c>
    </row>
    <row r="480" spans="1:20" ht="60" x14ac:dyDescent="0.25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8220</v>
      </c>
      <c r="G480" t="s">
        <v>8223</v>
      </c>
      <c r="H480" t="s">
        <v>8245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8290</v>
      </c>
      <c r="O480" s="5">
        <f t="shared" si="28"/>
        <v>1.3333333333333334E-4</v>
      </c>
      <c r="P480">
        <f t="shared" si="29"/>
        <v>1</v>
      </c>
      <c r="Q480" s="8" t="s">
        <v>8334</v>
      </c>
      <c r="R480" s="8" t="s">
        <v>8336</v>
      </c>
      <c r="S480" s="12">
        <f t="shared" si="30"/>
        <v>41986.700983796298</v>
      </c>
      <c r="T480" s="12">
        <f t="shared" si="31"/>
        <v>41956.700983796298</v>
      </c>
    </row>
    <row r="481" spans="1:20" ht="45" x14ac:dyDescent="0.25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8220</v>
      </c>
      <c r="G481" t="s">
        <v>8223</v>
      </c>
      <c r="H481" t="s">
        <v>8245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8283</v>
      </c>
      <c r="O481" s="5">
        <f t="shared" si="28"/>
        <v>1.3333333333333334E-4</v>
      </c>
      <c r="P481">
        <f t="shared" si="29"/>
        <v>8</v>
      </c>
      <c r="Q481" s="8" t="s">
        <v>8321</v>
      </c>
      <c r="R481" s="8" t="s">
        <v>8322</v>
      </c>
      <c r="S481" s="12">
        <f t="shared" si="30"/>
        <v>42004.454745370371</v>
      </c>
      <c r="T481" s="12">
        <f t="shared" si="31"/>
        <v>41974.454745370371</v>
      </c>
    </row>
    <row r="482" spans="1:20" ht="30" x14ac:dyDescent="0.25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8220</v>
      </c>
      <c r="G482" t="s">
        <v>8223</v>
      </c>
      <c r="H482" t="s">
        <v>8245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8270</v>
      </c>
      <c r="O482" s="5">
        <f t="shared" si="28"/>
        <v>1.3333333333333334E-4</v>
      </c>
      <c r="P482">
        <f t="shared" si="29"/>
        <v>1</v>
      </c>
      <c r="Q482" s="8" t="s">
        <v>8323</v>
      </c>
      <c r="R482" s="8" t="s">
        <v>8343</v>
      </c>
      <c r="S482" s="12">
        <f t="shared" si="30"/>
        <v>42625.457638888889</v>
      </c>
      <c r="T482" s="12">
        <f t="shared" si="31"/>
        <v>42611.011064814811</v>
      </c>
    </row>
    <row r="483" spans="1:20" ht="45" x14ac:dyDescent="0.25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8220</v>
      </c>
      <c r="G483" t="s">
        <v>8223</v>
      </c>
      <c r="H483" t="s">
        <v>8245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8290</v>
      </c>
      <c r="O483" s="5">
        <f t="shared" si="28"/>
        <v>1.3636363636363637E-4</v>
      </c>
      <c r="P483">
        <f t="shared" si="29"/>
        <v>1</v>
      </c>
      <c r="Q483" s="8" t="s">
        <v>8334</v>
      </c>
      <c r="R483" s="8" t="s">
        <v>8336</v>
      </c>
      <c r="S483" s="12">
        <f t="shared" si="30"/>
        <v>42063.595543981486</v>
      </c>
      <c r="T483" s="12">
        <f t="shared" si="31"/>
        <v>42033.595543981486</v>
      </c>
    </row>
    <row r="484" spans="1:20" ht="60" x14ac:dyDescent="0.25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8220</v>
      </c>
      <c r="G484" t="s">
        <v>8226</v>
      </c>
      <c r="H484" t="s">
        <v>8248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8301</v>
      </c>
      <c r="O484" s="5">
        <f t="shared" si="28"/>
        <v>1.3750000000000001E-4</v>
      </c>
      <c r="P484">
        <f t="shared" si="29"/>
        <v>550</v>
      </c>
      <c r="Q484" s="8" t="s">
        <v>8311</v>
      </c>
      <c r="R484" s="8" t="s">
        <v>8344</v>
      </c>
      <c r="S484" s="12">
        <f t="shared" si="30"/>
        <v>42271.548206018517</v>
      </c>
      <c r="T484" s="12">
        <f t="shared" si="31"/>
        <v>42241.548206018517</v>
      </c>
    </row>
    <row r="485" spans="1:20" ht="60" x14ac:dyDescent="0.25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8219</v>
      </c>
      <c r="G485" t="s">
        <v>8230</v>
      </c>
      <c r="H485" t="s">
        <v>8251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8266</v>
      </c>
      <c r="O485" s="5">
        <f t="shared" si="28"/>
        <v>1.4285714285714287E-4</v>
      </c>
      <c r="P485">
        <f t="shared" si="29"/>
        <v>10</v>
      </c>
      <c r="Q485" s="8" t="s">
        <v>8309</v>
      </c>
      <c r="R485" s="8" t="s">
        <v>8310</v>
      </c>
      <c r="S485" s="12">
        <f t="shared" si="30"/>
        <v>42645.799849537041</v>
      </c>
      <c r="T485" s="12">
        <f t="shared" si="31"/>
        <v>42615.799849537041</v>
      </c>
    </row>
    <row r="486" spans="1:20" ht="45" x14ac:dyDescent="0.25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8220</v>
      </c>
      <c r="G486" t="s">
        <v>8223</v>
      </c>
      <c r="H486" t="s">
        <v>8245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8283</v>
      </c>
      <c r="O486" s="5">
        <f t="shared" si="28"/>
        <v>1.4285714285714287E-4</v>
      </c>
      <c r="P486">
        <f t="shared" si="29"/>
        <v>1</v>
      </c>
      <c r="Q486" s="8" t="s">
        <v>8321</v>
      </c>
      <c r="R486" s="8" t="s">
        <v>8322</v>
      </c>
      <c r="S486" s="12">
        <f t="shared" si="30"/>
        <v>42070.968715277777</v>
      </c>
      <c r="T486" s="12">
        <f t="shared" si="31"/>
        <v>42040.968715277777</v>
      </c>
    </row>
    <row r="487" spans="1:20" ht="60" x14ac:dyDescent="0.25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8220</v>
      </c>
      <c r="G487" t="s">
        <v>8223</v>
      </c>
      <c r="H487" t="s">
        <v>8245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8270</v>
      </c>
      <c r="O487" s="5">
        <f t="shared" si="28"/>
        <v>1.4285714285714287E-4</v>
      </c>
      <c r="P487">
        <f t="shared" si="29"/>
        <v>1</v>
      </c>
      <c r="Q487" s="8" t="s">
        <v>8323</v>
      </c>
      <c r="R487" s="8" t="s">
        <v>8343</v>
      </c>
      <c r="S487" s="12">
        <f t="shared" si="30"/>
        <v>42204.530821759261</v>
      </c>
      <c r="T487" s="12">
        <f t="shared" si="31"/>
        <v>42174.530821759261</v>
      </c>
    </row>
    <row r="488" spans="1:20" ht="30" x14ac:dyDescent="0.25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8220</v>
      </c>
      <c r="G488" t="s">
        <v>8223</v>
      </c>
      <c r="H488" t="s">
        <v>8245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8286</v>
      </c>
      <c r="O488" s="5">
        <f t="shared" si="28"/>
        <v>1.4999999999999999E-4</v>
      </c>
      <c r="P488">
        <f t="shared" si="29"/>
        <v>25</v>
      </c>
      <c r="Q488" s="8" t="s">
        <v>8318</v>
      </c>
      <c r="R488" s="8" t="s">
        <v>8319</v>
      </c>
      <c r="S488" s="12">
        <f t="shared" si="30"/>
        <v>42559.480717592596</v>
      </c>
      <c r="T488" s="12">
        <f t="shared" si="31"/>
        <v>42529.480717592596</v>
      </c>
    </row>
    <row r="489" spans="1:20" ht="45" x14ac:dyDescent="0.25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8220</v>
      </c>
      <c r="G489" t="s">
        <v>8223</v>
      </c>
      <c r="H489" t="s">
        <v>8245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8267</v>
      </c>
      <c r="O489" s="5">
        <f t="shared" si="28"/>
        <v>1.5873015873015873E-4</v>
      </c>
      <c r="P489">
        <f t="shared" si="29"/>
        <v>1</v>
      </c>
      <c r="Q489" s="8" t="s">
        <v>8309</v>
      </c>
      <c r="R489" s="8" t="s">
        <v>8326</v>
      </c>
      <c r="S489" s="12">
        <f t="shared" si="30"/>
        <v>42476.589351851857</v>
      </c>
      <c r="T489" s="12">
        <f t="shared" si="31"/>
        <v>42416.631018518514</v>
      </c>
    </row>
    <row r="490" spans="1:20" ht="60" x14ac:dyDescent="0.25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8220</v>
      </c>
      <c r="G490" t="s">
        <v>8223</v>
      </c>
      <c r="H490" t="s">
        <v>8245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8282</v>
      </c>
      <c r="O490" s="5">
        <f t="shared" si="28"/>
        <v>1.6249999999999999E-4</v>
      </c>
      <c r="P490">
        <f t="shared" si="29"/>
        <v>13</v>
      </c>
      <c r="Q490" s="8" t="s">
        <v>8331</v>
      </c>
      <c r="R490" s="8" t="s">
        <v>8333</v>
      </c>
      <c r="S490" s="12">
        <f t="shared" si="30"/>
        <v>42549.719131944439</v>
      </c>
      <c r="T490" s="12">
        <f t="shared" si="31"/>
        <v>42529.719131944439</v>
      </c>
    </row>
    <row r="491" spans="1:20" ht="60" x14ac:dyDescent="0.25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8220</v>
      </c>
      <c r="G491" t="s">
        <v>8224</v>
      </c>
      <c r="H491" t="s">
        <v>8246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8269</v>
      </c>
      <c r="O491" s="5">
        <f t="shared" si="28"/>
        <v>1.6666666666666666E-4</v>
      </c>
      <c r="P491">
        <f t="shared" si="29"/>
        <v>5</v>
      </c>
      <c r="Q491" s="8" t="s">
        <v>8309</v>
      </c>
      <c r="R491" s="8" t="s">
        <v>8327</v>
      </c>
      <c r="S491" s="12">
        <f t="shared" si="30"/>
        <v>41356.263460648144</v>
      </c>
      <c r="T491" s="12">
        <f t="shared" si="31"/>
        <v>41331.305127314816</v>
      </c>
    </row>
    <row r="492" spans="1:20" ht="60" x14ac:dyDescent="0.25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8220</v>
      </c>
      <c r="G492" t="s">
        <v>8236</v>
      </c>
      <c r="H492" t="s">
        <v>8248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8286</v>
      </c>
      <c r="O492" s="5">
        <f t="shared" si="28"/>
        <v>1.6666666666666666E-4</v>
      </c>
      <c r="P492">
        <f t="shared" si="29"/>
        <v>1</v>
      </c>
      <c r="Q492" s="8" t="s">
        <v>8318</v>
      </c>
      <c r="R492" s="8" t="s">
        <v>8319</v>
      </c>
      <c r="S492" s="12">
        <f t="shared" si="30"/>
        <v>42524.068518518514</v>
      </c>
      <c r="T492" s="12">
        <f t="shared" si="31"/>
        <v>42479.068518518514</v>
      </c>
    </row>
    <row r="493" spans="1:20" ht="30" x14ac:dyDescent="0.25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8220</v>
      </c>
      <c r="G493" t="s">
        <v>8223</v>
      </c>
      <c r="H493" t="s">
        <v>8245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8283</v>
      </c>
      <c r="O493" s="5">
        <f t="shared" si="28"/>
        <v>1.6666666666666666E-4</v>
      </c>
      <c r="P493">
        <f t="shared" si="29"/>
        <v>1</v>
      </c>
      <c r="Q493" s="8" t="s">
        <v>8321</v>
      </c>
      <c r="R493" s="8" t="s">
        <v>8322</v>
      </c>
      <c r="S493" s="12">
        <f t="shared" si="30"/>
        <v>42056.437453703707</v>
      </c>
      <c r="T493" s="12">
        <f t="shared" si="31"/>
        <v>42026.437453703707</v>
      </c>
    </row>
    <row r="494" spans="1:20" ht="45" x14ac:dyDescent="0.25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8220</v>
      </c>
      <c r="G494" t="s">
        <v>8223</v>
      </c>
      <c r="H494" t="s">
        <v>8245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8270</v>
      </c>
      <c r="O494" s="5">
        <f t="shared" si="28"/>
        <v>1.6666666666666666E-4</v>
      </c>
      <c r="P494">
        <f t="shared" si="29"/>
        <v>25</v>
      </c>
      <c r="Q494" s="8" t="s">
        <v>8323</v>
      </c>
      <c r="R494" s="8" t="s">
        <v>8343</v>
      </c>
      <c r="S494" s="12">
        <f t="shared" si="30"/>
        <v>42240.189768518518</v>
      </c>
      <c r="T494" s="12">
        <f t="shared" si="31"/>
        <v>42210.189768518518</v>
      </c>
    </row>
    <row r="495" spans="1:20" ht="60" x14ac:dyDescent="0.25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8220</v>
      </c>
      <c r="G495" t="s">
        <v>8236</v>
      </c>
      <c r="H495" t="s">
        <v>8248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8302</v>
      </c>
      <c r="O495" s="5">
        <f t="shared" si="28"/>
        <v>1.6666666666666666E-4</v>
      </c>
      <c r="P495">
        <f t="shared" si="29"/>
        <v>1</v>
      </c>
      <c r="Q495" s="8" t="s">
        <v>8323</v>
      </c>
      <c r="R495" s="8" t="s">
        <v>8324</v>
      </c>
      <c r="S495" s="12">
        <f t="shared" si="30"/>
        <v>42510.124305555553</v>
      </c>
      <c r="T495" s="12">
        <f t="shared" si="31"/>
        <v>42460.124305555553</v>
      </c>
    </row>
    <row r="496" spans="1:20" ht="60" x14ac:dyDescent="0.25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8220</v>
      </c>
      <c r="G496" t="s">
        <v>8223</v>
      </c>
      <c r="H496" t="s">
        <v>8245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8302</v>
      </c>
      <c r="O496" s="5">
        <f t="shared" si="28"/>
        <v>1.6666666666666666E-4</v>
      </c>
      <c r="P496">
        <f t="shared" si="29"/>
        <v>1</v>
      </c>
      <c r="Q496" s="8" t="s">
        <v>8323</v>
      </c>
      <c r="R496" s="8" t="s">
        <v>8324</v>
      </c>
      <c r="S496" s="12">
        <f t="shared" si="30"/>
        <v>42672.823611111111</v>
      </c>
      <c r="T496" s="12">
        <f t="shared" si="31"/>
        <v>42658.440532407403</v>
      </c>
    </row>
    <row r="497" spans="1:20" ht="45" x14ac:dyDescent="0.25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8220</v>
      </c>
      <c r="G497" t="s">
        <v>8223</v>
      </c>
      <c r="H497" t="s">
        <v>8245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8272</v>
      </c>
      <c r="O497" s="5">
        <f t="shared" si="28"/>
        <v>1.7142857142857143E-4</v>
      </c>
      <c r="P497">
        <f t="shared" si="29"/>
        <v>1</v>
      </c>
      <c r="Q497" s="8" t="s">
        <v>8311</v>
      </c>
      <c r="R497" s="8" t="s">
        <v>8317</v>
      </c>
      <c r="S497" s="12">
        <f t="shared" si="30"/>
        <v>42645.503310185188</v>
      </c>
      <c r="T497" s="12">
        <f t="shared" si="31"/>
        <v>42615.503310185188</v>
      </c>
    </row>
    <row r="498" spans="1:20" ht="45" x14ac:dyDescent="0.25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8220</v>
      </c>
      <c r="G498" t="s">
        <v>8223</v>
      </c>
      <c r="H498" t="s">
        <v>8245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8281</v>
      </c>
      <c r="O498" s="5">
        <f t="shared" si="28"/>
        <v>1.7647058823529413E-4</v>
      </c>
      <c r="P498">
        <f t="shared" si="29"/>
        <v>3</v>
      </c>
      <c r="Q498" s="8" t="s">
        <v>8331</v>
      </c>
      <c r="R498" s="8" t="s">
        <v>8332</v>
      </c>
      <c r="S498" s="12">
        <f t="shared" si="30"/>
        <v>42032.676990740743</v>
      </c>
      <c r="T498" s="12">
        <f t="shared" si="31"/>
        <v>42002.676990740743</v>
      </c>
    </row>
    <row r="499" spans="1:20" ht="45" x14ac:dyDescent="0.25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8220</v>
      </c>
      <c r="G499" t="s">
        <v>8223</v>
      </c>
      <c r="H499" t="s">
        <v>8245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8270</v>
      </c>
      <c r="O499" s="5">
        <f t="shared" si="28"/>
        <v>1.8181818181818181E-4</v>
      </c>
      <c r="P499">
        <f t="shared" si="29"/>
        <v>20</v>
      </c>
      <c r="Q499" s="8" t="s">
        <v>8323</v>
      </c>
      <c r="R499" s="8" t="s">
        <v>8343</v>
      </c>
      <c r="S499" s="12">
        <f t="shared" si="30"/>
        <v>42098.903321759259</v>
      </c>
      <c r="T499" s="12">
        <f t="shared" si="31"/>
        <v>42038.944988425923</v>
      </c>
    </row>
    <row r="500" spans="1:20" ht="60" x14ac:dyDescent="0.25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8220</v>
      </c>
      <c r="G500" t="s">
        <v>8223</v>
      </c>
      <c r="H500" t="s">
        <v>8245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8302</v>
      </c>
      <c r="O500" s="5">
        <f t="shared" si="28"/>
        <v>1.8799999999999999E-4</v>
      </c>
      <c r="P500">
        <f t="shared" si="29"/>
        <v>53.714285714285715</v>
      </c>
      <c r="Q500" s="8" t="s">
        <v>8323</v>
      </c>
      <c r="R500" s="8" t="s">
        <v>8324</v>
      </c>
      <c r="S500" s="12">
        <f t="shared" si="30"/>
        <v>41999.8199537037</v>
      </c>
      <c r="T500" s="12">
        <f t="shared" si="31"/>
        <v>41939.778287037036</v>
      </c>
    </row>
    <row r="501" spans="1:20" ht="60" x14ac:dyDescent="0.25">
      <c r="A501">
        <v>627</v>
      </c>
      <c r="B501" s="3" t="s">
        <v>628</v>
      </c>
      <c r="C501" s="3" t="s">
        <v>4737</v>
      </c>
      <c r="D501">
        <v>450000</v>
      </c>
      <c r="E501">
        <v>90</v>
      </c>
      <c r="F501" t="s">
        <v>8219</v>
      </c>
      <c r="G501" t="s">
        <v>8234</v>
      </c>
      <c r="H501" t="s">
        <v>8254</v>
      </c>
      <c r="I501">
        <v>1457996400</v>
      </c>
      <c r="J501">
        <v>1452842511</v>
      </c>
      <c r="K501" t="b">
        <v>0</v>
      </c>
      <c r="L501">
        <v>1</v>
      </c>
      <c r="M501" t="b">
        <v>0</v>
      </c>
      <c r="N501" t="s">
        <v>8271</v>
      </c>
      <c r="O501" s="5">
        <f t="shared" si="28"/>
        <v>2.0000000000000001E-4</v>
      </c>
      <c r="P501">
        <f t="shared" si="29"/>
        <v>90</v>
      </c>
      <c r="Q501" s="8" t="s">
        <v>8311</v>
      </c>
      <c r="R501" s="8" t="s">
        <v>8312</v>
      </c>
      <c r="S501" s="12">
        <f t="shared" si="30"/>
        <v>42443.708333333328</v>
      </c>
      <c r="T501" s="12">
        <f t="shared" si="31"/>
        <v>42384.056840277779</v>
      </c>
    </row>
    <row r="502" spans="1:20" ht="45" x14ac:dyDescent="0.25">
      <c r="A502">
        <v>634</v>
      </c>
      <c r="B502" s="3" t="s">
        <v>635</v>
      </c>
      <c r="C502" s="3" t="s">
        <v>4744</v>
      </c>
      <c r="D502">
        <v>5000</v>
      </c>
      <c r="E502">
        <v>1</v>
      </c>
      <c r="F502" t="s">
        <v>8219</v>
      </c>
      <c r="G502" t="s">
        <v>8223</v>
      </c>
      <c r="H502" t="s">
        <v>8245</v>
      </c>
      <c r="I502">
        <v>1424989029</v>
      </c>
      <c r="J502">
        <v>1422397029</v>
      </c>
      <c r="K502" t="b">
        <v>0</v>
      </c>
      <c r="L502">
        <v>1</v>
      </c>
      <c r="M502" t="b">
        <v>0</v>
      </c>
      <c r="N502" t="s">
        <v>8271</v>
      </c>
      <c r="O502" s="5">
        <f t="shared" si="28"/>
        <v>2.0000000000000001E-4</v>
      </c>
      <c r="P502">
        <f t="shared" si="29"/>
        <v>1</v>
      </c>
      <c r="Q502" s="8" t="s">
        <v>8311</v>
      </c>
      <c r="R502" s="8" t="s">
        <v>8312</v>
      </c>
      <c r="S502" s="12">
        <f t="shared" si="30"/>
        <v>42061.678576388891</v>
      </c>
      <c r="T502" s="12">
        <f t="shared" si="31"/>
        <v>42031.678576388891</v>
      </c>
    </row>
    <row r="503" spans="1:20" ht="60" x14ac:dyDescent="0.25">
      <c r="A503">
        <v>566</v>
      </c>
      <c r="B503" s="3" t="s">
        <v>567</v>
      </c>
      <c r="C503" s="3" t="s">
        <v>4676</v>
      </c>
      <c r="D503">
        <v>5000</v>
      </c>
      <c r="E503">
        <v>1</v>
      </c>
      <c r="F503" t="s">
        <v>8220</v>
      </c>
      <c r="G503" t="s">
        <v>8223</v>
      </c>
      <c r="H503" t="s">
        <v>8245</v>
      </c>
      <c r="I503">
        <v>1468513533</v>
      </c>
      <c r="J503">
        <v>1465921533</v>
      </c>
      <c r="K503" t="b">
        <v>0</v>
      </c>
      <c r="L503">
        <v>1</v>
      </c>
      <c r="M503" t="b">
        <v>0</v>
      </c>
      <c r="N503" t="s">
        <v>8271</v>
      </c>
      <c r="O503" s="5">
        <f t="shared" si="28"/>
        <v>2.0000000000000001E-4</v>
      </c>
      <c r="P503">
        <f t="shared" si="29"/>
        <v>1</v>
      </c>
      <c r="Q503" s="8" t="s">
        <v>8311</v>
      </c>
      <c r="R503" s="8" t="s">
        <v>8312</v>
      </c>
      <c r="S503" s="12">
        <f t="shared" si="30"/>
        <v>42565.43440972222</v>
      </c>
      <c r="T503" s="12">
        <f t="shared" si="31"/>
        <v>42535.43440972222</v>
      </c>
    </row>
    <row r="504" spans="1:20" ht="60" x14ac:dyDescent="0.25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8220</v>
      </c>
      <c r="G504" t="s">
        <v>8223</v>
      </c>
      <c r="H504" t="s">
        <v>8245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8281</v>
      </c>
      <c r="O504" s="5">
        <f t="shared" si="28"/>
        <v>2.0000000000000001E-4</v>
      </c>
      <c r="P504">
        <f t="shared" si="29"/>
        <v>1</v>
      </c>
      <c r="Q504" s="8" t="s">
        <v>8331</v>
      </c>
      <c r="R504" s="8" t="s">
        <v>8332</v>
      </c>
      <c r="S504" s="12">
        <f t="shared" si="30"/>
        <v>42411.429513888885</v>
      </c>
      <c r="T504" s="12">
        <f t="shared" si="31"/>
        <v>42397.429513888885</v>
      </c>
    </row>
    <row r="505" spans="1:20" x14ac:dyDescent="0.25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8220</v>
      </c>
      <c r="G505" t="s">
        <v>8223</v>
      </c>
      <c r="H505" t="s">
        <v>8245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8283</v>
      </c>
      <c r="O505" s="5">
        <f t="shared" si="28"/>
        <v>2.0000000000000001E-4</v>
      </c>
      <c r="P505">
        <f t="shared" si="29"/>
        <v>1</v>
      </c>
      <c r="Q505" s="8" t="s">
        <v>8321</v>
      </c>
      <c r="R505" s="8" t="s">
        <v>8322</v>
      </c>
      <c r="S505" s="12">
        <f t="shared" si="30"/>
        <v>42087.565324074079</v>
      </c>
      <c r="T505" s="12">
        <f t="shared" si="31"/>
        <v>42027.606990740736</v>
      </c>
    </row>
    <row r="506" spans="1:20" ht="60" x14ac:dyDescent="0.25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8220</v>
      </c>
      <c r="G506" t="s">
        <v>8223</v>
      </c>
      <c r="H506" t="s">
        <v>8245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8283</v>
      </c>
      <c r="O506" s="5">
        <f t="shared" si="28"/>
        <v>2.0000000000000001E-4</v>
      </c>
      <c r="P506">
        <f t="shared" si="29"/>
        <v>10</v>
      </c>
      <c r="Q506" s="8" t="s">
        <v>8321</v>
      </c>
      <c r="R506" s="8" t="s">
        <v>8322</v>
      </c>
      <c r="S506" s="12">
        <f t="shared" si="30"/>
        <v>42121.404282407406</v>
      </c>
      <c r="T506" s="12">
        <f t="shared" si="31"/>
        <v>42061.44594907407</v>
      </c>
    </row>
    <row r="507" spans="1:20" ht="60" x14ac:dyDescent="0.25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8220</v>
      </c>
      <c r="G507" t="s">
        <v>8223</v>
      </c>
      <c r="H507" t="s">
        <v>8245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8270</v>
      </c>
      <c r="O507" s="5">
        <f t="shared" si="28"/>
        <v>2.0000000000000001E-4</v>
      </c>
      <c r="P507">
        <f t="shared" si="29"/>
        <v>1</v>
      </c>
      <c r="Q507" s="8" t="s">
        <v>8323</v>
      </c>
      <c r="R507" s="8" t="s">
        <v>8343</v>
      </c>
      <c r="S507" s="12">
        <f t="shared" si="30"/>
        <v>41888.672905092593</v>
      </c>
      <c r="T507" s="12">
        <f t="shared" si="31"/>
        <v>41828.672905092593</v>
      </c>
    </row>
    <row r="508" spans="1:20" ht="60" x14ac:dyDescent="0.25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8220</v>
      </c>
      <c r="G508" t="s">
        <v>8223</v>
      </c>
      <c r="H508" t="s">
        <v>8245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2.0000000000000001E-4</v>
      </c>
      <c r="P508">
        <f t="shared" si="29"/>
        <v>1</v>
      </c>
      <c r="Q508" s="8" t="s">
        <v>8323</v>
      </c>
      <c r="R508" s="8" t="s">
        <v>8343</v>
      </c>
      <c r="S508" s="12">
        <f t="shared" si="30"/>
        <v>42071.451423611114</v>
      </c>
      <c r="T508" s="12">
        <f t="shared" si="31"/>
        <v>42041.493090277778</v>
      </c>
    </row>
    <row r="509" spans="1:20" ht="60" x14ac:dyDescent="0.25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8220</v>
      </c>
      <c r="G509" t="s">
        <v>8225</v>
      </c>
      <c r="H509" t="s">
        <v>8247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8270</v>
      </c>
      <c r="O509" s="5">
        <f t="shared" si="28"/>
        <v>2.0000000000000001E-4</v>
      </c>
      <c r="P509">
        <f t="shared" si="29"/>
        <v>1</v>
      </c>
      <c r="Q509" s="8" t="s">
        <v>8323</v>
      </c>
      <c r="R509" s="8" t="s">
        <v>8343</v>
      </c>
      <c r="S509" s="12">
        <f t="shared" si="30"/>
        <v>41871.951261574075</v>
      </c>
      <c r="T509" s="12">
        <f t="shared" si="31"/>
        <v>41841.951261574075</v>
      </c>
    </row>
    <row r="510" spans="1:20" ht="60" x14ac:dyDescent="0.25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8220</v>
      </c>
      <c r="G510" t="s">
        <v>8223</v>
      </c>
      <c r="H510" t="s">
        <v>8245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8271</v>
      </c>
      <c r="O510" s="5">
        <f t="shared" si="28"/>
        <v>2.0833333333333335E-4</v>
      </c>
      <c r="P510">
        <f t="shared" si="29"/>
        <v>50</v>
      </c>
      <c r="Q510" s="8" t="s">
        <v>8311</v>
      </c>
      <c r="R510" s="8" t="s">
        <v>8312</v>
      </c>
      <c r="S510" s="12">
        <f t="shared" si="30"/>
        <v>42351.033101851848</v>
      </c>
      <c r="T510" s="12">
        <f t="shared" si="31"/>
        <v>42321.033101851848</v>
      </c>
    </row>
    <row r="511" spans="1:20" ht="45" x14ac:dyDescent="0.25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8220</v>
      </c>
      <c r="G511" t="s">
        <v>8223</v>
      </c>
      <c r="H511" t="s">
        <v>8245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8292</v>
      </c>
      <c r="O511" s="5">
        <f t="shared" si="28"/>
        <v>2.2222222222222223E-4</v>
      </c>
      <c r="P511">
        <f t="shared" si="29"/>
        <v>1</v>
      </c>
      <c r="Q511" s="8" t="s">
        <v>8315</v>
      </c>
      <c r="R511" s="8" t="s">
        <v>8337</v>
      </c>
      <c r="S511" s="12">
        <f t="shared" si="30"/>
        <v>42131.786527777775</v>
      </c>
      <c r="T511" s="12">
        <f t="shared" si="31"/>
        <v>42101.786527777775</v>
      </c>
    </row>
    <row r="512" spans="1:20" ht="45" x14ac:dyDescent="0.25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8220</v>
      </c>
      <c r="G512" t="s">
        <v>8223</v>
      </c>
      <c r="H512" t="s">
        <v>8245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8302</v>
      </c>
      <c r="O512" s="5">
        <f t="shared" si="28"/>
        <v>2.3035714285714285E-4</v>
      </c>
      <c r="P512">
        <f t="shared" si="29"/>
        <v>92.142857142857139</v>
      </c>
      <c r="Q512" s="8" t="s">
        <v>8323</v>
      </c>
      <c r="R512" s="8" t="s">
        <v>8324</v>
      </c>
      <c r="S512" s="12">
        <f t="shared" si="30"/>
        <v>42169.554861111115</v>
      </c>
      <c r="T512" s="12">
        <f t="shared" si="31"/>
        <v>42111.434027777781</v>
      </c>
    </row>
    <row r="513" spans="1:20" ht="60" x14ac:dyDescent="0.25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8220</v>
      </c>
      <c r="G513" t="s">
        <v>8227</v>
      </c>
      <c r="H513" t="s">
        <v>8249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8293</v>
      </c>
      <c r="O513" s="5">
        <f t="shared" si="28"/>
        <v>2.3529411764705883E-4</v>
      </c>
      <c r="P513">
        <f t="shared" si="29"/>
        <v>10</v>
      </c>
      <c r="Q513" s="8" t="s">
        <v>8311</v>
      </c>
      <c r="R513" s="8" t="s">
        <v>8345</v>
      </c>
      <c r="S513" s="12">
        <f t="shared" si="30"/>
        <v>41859.783958333333</v>
      </c>
      <c r="T513" s="12">
        <f t="shared" si="31"/>
        <v>41829.783958333333</v>
      </c>
    </row>
    <row r="514" spans="1:20" ht="60" x14ac:dyDescent="0.25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8220</v>
      </c>
      <c r="G514" t="s">
        <v>8223</v>
      </c>
      <c r="H514" t="s">
        <v>8245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8283</v>
      </c>
      <c r="O514" s="5">
        <f t="shared" ref="O514:O577" si="32">E514/D514</f>
        <v>2.4000000000000001E-4</v>
      </c>
      <c r="P514">
        <f t="shared" si="29"/>
        <v>30</v>
      </c>
      <c r="Q514" s="8" t="s">
        <v>8321</v>
      </c>
      <c r="R514" s="8" t="s">
        <v>8322</v>
      </c>
      <c r="S514" s="12">
        <f t="shared" si="30"/>
        <v>42218.935844907406</v>
      </c>
      <c r="T514" s="12">
        <f t="shared" si="31"/>
        <v>42183.935844907406</v>
      </c>
    </row>
    <row r="515" spans="1:20" ht="60" x14ac:dyDescent="0.25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8220</v>
      </c>
      <c r="G515" t="s">
        <v>8223</v>
      </c>
      <c r="H515" t="s">
        <v>8245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8283</v>
      </c>
      <c r="O515" s="5">
        <f t="shared" si="32"/>
        <v>2.5000000000000001E-4</v>
      </c>
      <c r="P515">
        <f t="shared" ref="P515:P578" si="33">E515/L515</f>
        <v>5</v>
      </c>
      <c r="Q515" s="8" t="s">
        <v>8321</v>
      </c>
      <c r="R515" s="8" t="s">
        <v>8322</v>
      </c>
      <c r="S515" s="12">
        <f t="shared" ref="S515:S578" si="34">(I515/86400)+25569+(-6/24)</f>
        <v>42077.375</v>
      </c>
      <c r="T515" s="12">
        <f t="shared" ref="T515:T578" si="35">(J515/86400)+25569+(-6/24)</f>
        <v>42019.487766203703</v>
      </c>
    </row>
    <row r="516" spans="1:20" ht="45" x14ac:dyDescent="0.25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8220</v>
      </c>
      <c r="G516" t="s">
        <v>8223</v>
      </c>
      <c r="H516" t="s">
        <v>8245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8302</v>
      </c>
      <c r="O516" s="5">
        <f t="shared" si="32"/>
        <v>2.5000000000000001E-4</v>
      </c>
      <c r="P516">
        <f t="shared" si="33"/>
        <v>25</v>
      </c>
      <c r="Q516" s="8" t="s">
        <v>8323</v>
      </c>
      <c r="R516" s="8" t="s">
        <v>8324</v>
      </c>
      <c r="S516" s="12">
        <f t="shared" si="34"/>
        <v>42267.545787037037</v>
      </c>
      <c r="T516" s="12">
        <f t="shared" si="35"/>
        <v>42207.545787037037</v>
      </c>
    </row>
    <row r="517" spans="1:20" ht="45" x14ac:dyDescent="0.25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8220</v>
      </c>
      <c r="G517" t="s">
        <v>8223</v>
      </c>
      <c r="H517" t="s">
        <v>8245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8270</v>
      </c>
      <c r="O517" s="5">
        <f t="shared" si="32"/>
        <v>2.5000000000000001E-4</v>
      </c>
      <c r="P517">
        <f t="shared" si="33"/>
        <v>7</v>
      </c>
      <c r="Q517" s="8" t="s">
        <v>8323</v>
      </c>
      <c r="R517" s="8" t="s">
        <v>8343</v>
      </c>
      <c r="S517" s="12">
        <f t="shared" si="34"/>
        <v>42559.726319444446</v>
      </c>
      <c r="T517" s="12">
        <f t="shared" si="35"/>
        <v>42513.726319444446</v>
      </c>
    </row>
    <row r="518" spans="1:20" ht="45" x14ac:dyDescent="0.25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8220</v>
      </c>
      <c r="G518" t="s">
        <v>8223</v>
      </c>
      <c r="H518" t="s">
        <v>8245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8270</v>
      </c>
      <c r="O518" s="5">
        <f t="shared" si="32"/>
        <v>2.5999999999999998E-4</v>
      </c>
      <c r="P518">
        <f t="shared" si="33"/>
        <v>13</v>
      </c>
      <c r="Q518" s="8" t="s">
        <v>8323</v>
      </c>
      <c r="R518" s="8" t="s">
        <v>8343</v>
      </c>
      <c r="S518" s="12">
        <f t="shared" si="34"/>
        <v>41883.59002314815</v>
      </c>
      <c r="T518" s="12">
        <f t="shared" si="35"/>
        <v>41848.59002314815</v>
      </c>
    </row>
    <row r="519" spans="1:20" ht="45" x14ac:dyDescent="0.25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8220</v>
      </c>
      <c r="G519" t="s">
        <v>8223</v>
      </c>
      <c r="H519" t="s">
        <v>8245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8274</v>
      </c>
      <c r="O519" s="5">
        <f t="shared" si="32"/>
        <v>2.631578947368421E-4</v>
      </c>
      <c r="P519">
        <f t="shared" si="33"/>
        <v>10</v>
      </c>
      <c r="Q519" s="8" t="s">
        <v>8318</v>
      </c>
      <c r="R519" s="8" t="s">
        <v>8328</v>
      </c>
      <c r="S519" s="12">
        <f t="shared" si="34"/>
        <v>42399.574097222227</v>
      </c>
      <c r="T519" s="12">
        <f t="shared" si="35"/>
        <v>42349.574097222227</v>
      </c>
    </row>
    <row r="520" spans="1:20" ht="60" x14ac:dyDescent="0.25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8220</v>
      </c>
      <c r="G520" t="s">
        <v>8223</v>
      </c>
      <c r="H520" t="s">
        <v>8245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8269</v>
      </c>
      <c r="O520" s="5">
        <f t="shared" si="32"/>
        <v>2.740447957839262E-4</v>
      </c>
      <c r="P520">
        <f t="shared" si="33"/>
        <v>13</v>
      </c>
      <c r="Q520" s="8" t="s">
        <v>8309</v>
      </c>
      <c r="R520" s="8" t="s">
        <v>8327</v>
      </c>
      <c r="S520" s="12">
        <f t="shared" si="34"/>
        <v>42054.574988425928</v>
      </c>
      <c r="T520" s="12">
        <f t="shared" si="35"/>
        <v>42038.574988425928</v>
      </c>
    </row>
    <row r="521" spans="1:20" ht="60" x14ac:dyDescent="0.25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8220</v>
      </c>
      <c r="G521" t="s">
        <v>8223</v>
      </c>
      <c r="H521" t="s">
        <v>8245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8283</v>
      </c>
      <c r="O521" s="5">
        <f t="shared" si="32"/>
        <v>2.8571428571428574E-4</v>
      </c>
      <c r="P521">
        <f t="shared" si="33"/>
        <v>1</v>
      </c>
      <c r="Q521" s="8" t="s">
        <v>8321</v>
      </c>
      <c r="R521" s="8" t="s">
        <v>8322</v>
      </c>
      <c r="S521" s="12">
        <f t="shared" si="34"/>
        <v>42517.669444444444</v>
      </c>
      <c r="T521" s="12">
        <f t="shared" si="35"/>
        <v>42502.663761574076</v>
      </c>
    </row>
    <row r="522" spans="1:20" ht="45" x14ac:dyDescent="0.25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8220</v>
      </c>
      <c r="G522" t="s">
        <v>8223</v>
      </c>
      <c r="H522" t="s">
        <v>8245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8271</v>
      </c>
      <c r="O522" s="5">
        <f t="shared" si="32"/>
        <v>2.9999999999999997E-4</v>
      </c>
      <c r="P522">
        <f t="shared" si="33"/>
        <v>3</v>
      </c>
      <c r="Q522" s="8" t="s">
        <v>8311</v>
      </c>
      <c r="R522" s="8" t="s">
        <v>8312</v>
      </c>
      <c r="S522" s="12">
        <f t="shared" si="34"/>
        <v>42676.646898148145</v>
      </c>
      <c r="T522" s="12">
        <f t="shared" si="35"/>
        <v>42646.646898148145</v>
      </c>
    </row>
    <row r="523" spans="1:20" ht="30" x14ac:dyDescent="0.25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8220</v>
      </c>
      <c r="G523" t="s">
        <v>8223</v>
      </c>
      <c r="H523" t="s">
        <v>8245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8272</v>
      </c>
      <c r="O523" s="5">
        <f t="shared" si="32"/>
        <v>2.9999999999999997E-4</v>
      </c>
      <c r="P523">
        <f t="shared" si="33"/>
        <v>7.5</v>
      </c>
      <c r="Q523" s="8" t="s">
        <v>8311</v>
      </c>
      <c r="R523" s="8" t="s">
        <v>8317</v>
      </c>
      <c r="S523" s="12">
        <f t="shared" si="34"/>
        <v>41862.866053240738</v>
      </c>
      <c r="T523" s="12">
        <f t="shared" si="35"/>
        <v>41802.866053240738</v>
      </c>
    </row>
    <row r="524" spans="1:20" ht="30" x14ac:dyDescent="0.25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8220</v>
      </c>
      <c r="G524" t="s">
        <v>8223</v>
      </c>
      <c r="H524" t="s">
        <v>8245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8270</v>
      </c>
      <c r="O524" s="5">
        <f t="shared" si="32"/>
        <v>2.9999999999999997E-4</v>
      </c>
      <c r="P524">
        <f t="shared" si="33"/>
        <v>1.5</v>
      </c>
      <c r="Q524" s="8" t="s">
        <v>8323</v>
      </c>
      <c r="R524" s="8" t="s">
        <v>8343</v>
      </c>
      <c r="S524" s="12">
        <f t="shared" si="34"/>
        <v>42108.961111111115</v>
      </c>
      <c r="T524" s="12">
        <f t="shared" si="35"/>
        <v>42094.979166666672</v>
      </c>
    </row>
    <row r="525" spans="1:20" ht="45" x14ac:dyDescent="0.25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8220</v>
      </c>
      <c r="G525" t="s">
        <v>8223</v>
      </c>
      <c r="H525" t="s">
        <v>8245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8269</v>
      </c>
      <c r="O525" s="5">
        <f t="shared" si="32"/>
        <v>3.0303030303030303E-4</v>
      </c>
      <c r="P525">
        <f t="shared" si="33"/>
        <v>1</v>
      </c>
      <c r="Q525" s="8" t="s">
        <v>8309</v>
      </c>
      <c r="R525" s="8" t="s">
        <v>8327</v>
      </c>
      <c r="S525" s="12">
        <f t="shared" si="34"/>
        <v>42783.079039351855</v>
      </c>
      <c r="T525" s="12">
        <f t="shared" si="35"/>
        <v>42753.079039351855</v>
      </c>
    </row>
    <row r="526" spans="1:20" ht="60" x14ac:dyDescent="0.25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8219</v>
      </c>
      <c r="G526" t="s">
        <v>8223</v>
      </c>
      <c r="H526" t="s">
        <v>8245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8266</v>
      </c>
      <c r="O526" s="5">
        <f t="shared" si="32"/>
        <v>3.3333333333333332E-4</v>
      </c>
      <c r="P526">
        <f t="shared" si="33"/>
        <v>1</v>
      </c>
      <c r="Q526" s="8" t="s">
        <v>8309</v>
      </c>
      <c r="R526" s="8" t="s">
        <v>8310</v>
      </c>
      <c r="S526" s="12">
        <f t="shared" si="34"/>
        <v>42112.177777777775</v>
      </c>
      <c r="T526" s="12">
        <f t="shared" si="35"/>
        <v>42096.454976851848</v>
      </c>
    </row>
    <row r="527" spans="1:20" ht="60" x14ac:dyDescent="0.25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8220</v>
      </c>
      <c r="G527" t="s">
        <v>8223</v>
      </c>
      <c r="H527" t="s">
        <v>8245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8271</v>
      </c>
      <c r="O527" s="5">
        <f t="shared" si="32"/>
        <v>3.3333333333333332E-4</v>
      </c>
      <c r="P527">
        <f t="shared" si="33"/>
        <v>1</v>
      </c>
      <c r="Q527" s="8" t="s">
        <v>8311</v>
      </c>
      <c r="R527" s="8" t="s">
        <v>8312</v>
      </c>
      <c r="S527" s="12">
        <f t="shared" si="34"/>
        <v>42635.658182870371</v>
      </c>
      <c r="T527" s="12">
        <f t="shared" si="35"/>
        <v>42605.658182870371</v>
      </c>
    </row>
    <row r="528" spans="1:20" ht="45" x14ac:dyDescent="0.25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8220</v>
      </c>
      <c r="G528" t="s">
        <v>8223</v>
      </c>
      <c r="H528" t="s">
        <v>8245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8288</v>
      </c>
      <c r="O528" s="5">
        <f t="shared" si="32"/>
        <v>3.3333333333333332E-4</v>
      </c>
      <c r="P528">
        <f t="shared" si="33"/>
        <v>3</v>
      </c>
      <c r="Q528" s="8" t="s">
        <v>8334</v>
      </c>
      <c r="R528" s="8" t="s">
        <v>8335</v>
      </c>
      <c r="S528" s="12">
        <f t="shared" si="34"/>
        <v>42004.462245370371</v>
      </c>
      <c r="T528" s="12">
        <f t="shared" si="35"/>
        <v>41974.462245370371</v>
      </c>
    </row>
    <row r="529" spans="1:20" ht="45" x14ac:dyDescent="0.25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8220</v>
      </c>
      <c r="G529" t="s">
        <v>8223</v>
      </c>
      <c r="H529" t="s">
        <v>8245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8288</v>
      </c>
      <c r="O529" s="5">
        <f t="shared" si="32"/>
        <v>3.3333333333333332E-4</v>
      </c>
      <c r="P529">
        <f t="shared" si="33"/>
        <v>1</v>
      </c>
      <c r="Q529" s="8" t="s">
        <v>8334</v>
      </c>
      <c r="R529" s="8" t="s">
        <v>8335</v>
      </c>
      <c r="S529" s="12">
        <f t="shared" si="34"/>
        <v>42065.636111111111</v>
      </c>
      <c r="T529" s="12">
        <f t="shared" si="35"/>
        <v>42031.634652777779</v>
      </c>
    </row>
    <row r="530" spans="1:20" ht="60" x14ac:dyDescent="0.25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8220</v>
      </c>
      <c r="G530" t="s">
        <v>8224</v>
      </c>
      <c r="H530" t="s">
        <v>8246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8292</v>
      </c>
      <c r="O530" s="5">
        <f t="shared" si="32"/>
        <v>3.3333333333333332E-4</v>
      </c>
      <c r="P530">
        <f t="shared" si="33"/>
        <v>1</v>
      </c>
      <c r="Q530" s="8" t="s">
        <v>8315</v>
      </c>
      <c r="R530" s="8" t="s">
        <v>8337</v>
      </c>
      <c r="S530" s="12">
        <f t="shared" si="34"/>
        <v>42099.208333333328</v>
      </c>
      <c r="T530" s="12">
        <f t="shared" si="35"/>
        <v>42044.677974537037</v>
      </c>
    </row>
    <row r="531" spans="1:20" ht="60" x14ac:dyDescent="0.25">
      <c r="A531">
        <v>3630</v>
      </c>
      <c r="B531" s="3" t="s">
        <v>3628</v>
      </c>
      <c r="C531" s="3" t="s">
        <v>7740</v>
      </c>
      <c r="D531">
        <v>3000</v>
      </c>
      <c r="E531">
        <v>1</v>
      </c>
      <c r="F531" t="s">
        <v>8220</v>
      </c>
      <c r="G531" t="s">
        <v>8224</v>
      </c>
      <c r="H531" t="s">
        <v>8246</v>
      </c>
      <c r="I531">
        <v>1417295990</v>
      </c>
      <c r="J531">
        <v>1414700390</v>
      </c>
      <c r="K531" t="b">
        <v>0</v>
      </c>
      <c r="L531">
        <v>1</v>
      </c>
      <c r="M531" t="b">
        <v>0</v>
      </c>
      <c r="N531" t="s">
        <v>8304</v>
      </c>
      <c r="O531" s="5">
        <f t="shared" si="32"/>
        <v>3.3333333333333332E-4</v>
      </c>
      <c r="P531">
        <f t="shared" si="33"/>
        <v>1</v>
      </c>
      <c r="Q531" s="8" t="s">
        <v>8323</v>
      </c>
      <c r="R531" s="8" t="s">
        <v>8325</v>
      </c>
      <c r="S531" s="12">
        <f t="shared" si="34"/>
        <v>41972.638773148152</v>
      </c>
      <c r="T531" s="12">
        <f t="shared" si="35"/>
        <v>41942.59710648148</v>
      </c>
    </row>
    <row r="532" spans="1:20" ht="30" x14ac:dyDescent="0.25">
      <c r="A532">
        <v>3132</v>
      </c>
      <c r="B532" s="3" t="s">
        <v>3132</v>
      </c>
      <c r="C532" s="3" t="s">
        <v>7242</v>
      </c>
      <c r="D532">
        <v>30000</v>
      </c>
      <c r="E532">
        <v>10</v>
      </c>
      <c r="F532" t="s">
        <v>8221</v>
      </c>
      <c r="G532" t="s">
        <v>8223</v>
      </c>
      <c r="H532" t="s">
        <v>8245</v>
      </c>
      <c r="I532">
        <v>1492759460</v>
      </c>
      <c r="J532">
        <v>1487579060</v>
      </c>
      <c r="K532" t="b">
        <v>0</v>
      </c>
      <c r="L532">
        <v>1</v>
      </c>
      <c r="M532" t="b">
        <v>0</v>
      </c>
      <c r="N532" t="s">
        <v>8270</v>
      </c>
      <c r="O532" s="5">
        <f t="shared" si="32"/>
        <v>3.3333333333333332E-4</v>
      </c>
      <c r="P532">
        <f t="shared" si="33"/>
        <v>10</v>
      </c>
      <c r="Q532" s="8" t="s">
        <v>8323</v>
      </c>
      <c r="R532" s="8" t="s">
        <v>8343</v>
      </c>
      <c r="S532" s="12">
        <f t="shared" si="34"/>
        <v>42846.058564814812</v>
      </c>
      <c r="T532" s="12">
        <f t="shared" si="35"/>
        <v>42786.100231481483</v>
      </c>
    </row>
    <row r="533" spans="1:20" ht="45" x14ac:dyDescent="0.25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8220</v>
      </c>
      <c r="G533" t="s">
        <v>8223</v>
      </c>
      <c r="H533" t="s">
        <v>8245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8292</v>
      </c>
      <c r="O533" s="5">
        <f t="shared" si="32"/>
        <v>3.4722222222222224E-4</v>
      </c>
      <c r="P533">
        <f t="shared" si="33"/>
        <v>1</v>
      </c>
      <c r="Q533" s="8" t="s">
        <v>8315</v>
      </c>
      <c r="R533" s="8" t="s">
        <v>8337</v>
      </c>
      <c r="S533" s="12">
        <f t="shared" si="34"/>
        <v>42462.756944444445</v>
      </c>
      <c r="T533" s="12">
        <f t="shared" si="35"/>
        <v>42425.710983796293</v>
      </c>
    </row>
    <row r="534" spans="1:20" ht="60" x14ac:dyDescent="0.25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8220</v>
      </c>
      <c r="G534" t="s">
        <v>8223</v>
      </c>
      <c r="H534" t="s">
        <v>8245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8270</v>
      </c>
      <c r="O534" s="5">
        <f t="shared" si="32"/>
        <v>3.5E-4</v>
      </c>
      <c r="P534">
        <f t="shared" si="33"/>
        <v>2.3333333333333335</v>
      </c>
      <c r="Q534" s="8" t="s">
        <v>8323</v>
      </c>
      <c r="R534" s="8" t="s">
        <v>8343</v>
      </c>
      <c r="S534" s="12">
        <f t="shared" si="34"/>
        <v>42494.878391203703</v>
      </c>
      <c r="T534" s="12">
        <f t="shared" si="35"/>
        <v>42464.878391203703</v>
      </c>
    </row>
    <row r="535" spans="1:20" ht="45" x14ac:dyDescent="0.25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8220</v>
      </c>
      <c r="G535" t="s">
        <v>8223</v>
      </c>
      <c r="H535" t="s">
        <v>8245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8281</v>
      </c>
      <c r="O535" s="5">
        <f t="shared" si="32"/>
        <v>3.5704000000000004E-4</v>
      </c>
      <c r="P535">
        <f t="shared" si="33"/>
        <v>17.852</v>
      </c>
      <c r="Q535" s="8" t="s">
        <v>8331</v>
      </c>
      <c r="R535" s="8" t="s">
        <v>8332</v>
      </c>
      <c r="S535" s="12">
        <f t="shared" si="34"/>
        <v>41069.597314814819</v>
      </c>
      <c r="T535" s="12">
        <f t="shared" si="35"/>
        <v>41009.597314814819</v>
      </c>
    </row>
    <row r="536" spans="1:20" ht="60" x14ac:dyDescent="0.25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8220</v>
      </c>
      <c r="G536" t="s">
        <v>8228</v>
      </c>
      <c r="H536" t="s">
        <v>8250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8283</v>
      </c>
      <c r="O536" s="5">
        <f t="shared" si="32"/>
        <v>3.8461538461538462E-4</v>
      </c>
      <c r="P536">
        <f t="shared" si="33"/>
        <v>22.5</v>
      </c>
      <c r="Q536" s="8" t="s">
        <v>8321</v>
      </c>
      <c r="R536" s="8" t="s">
        <v>8322</v>
      </c>
      <c r="S536" s="12">
        <f t="shared" si="34"/>
        <v>42398.365393518514</v>
      </c>
      <c r="T536" s="12">
        <f t="shared" si="35"/>
        <v>42338.365393518514</v>
      </c>
    </row>
    <row r="537" spans="1:20" ht="60" x14ac:dyDescent="0.25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8220</v>
      </c>
      <c r="G537" t="s">
        <v>8225</v>
      </c>
      <c r="H537" t="s">
        <v>8247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8281</v>
      </c>
      <c r="O537" s="5">
        <f t="shared" si="32"/>
        <v>3.8464497269020693E-4</v>
      </c>
      <c r="P537">
        <f t="shared" si="33"/>
        <v>5</v>
      </c>
      <c r="Q537" s="8" t="s">
        <v>8331</v>
      </c>
      <c r="R537" s="8" t="s">
        <v>8332</v>
      </c>
      <c r="S537" s="12">
        <f t="shared" si="34"/>
        <v>42152.935798611114</v>
      </c>
      <c r="T537" s="12">
        <f t="shared" si="35"/>
        <v>42122.935798611114</v>
      </c>
    </row>
    <row r="538" spans="1:20" ht="45" x14ac:dyDescent="0.25">
      <c r="A538">
        <v>2360</v>
      </c>
      <c r="B538" s="3" t="s">
        <v>2361</v>
      </c>
      <c r="C538" s="3" t="s">
        <v>6470</v>
      </c>
      <c r="D538">
        <v>5000</v>
      </c>
      <c r="E538">
        <v>2</v>
      </c>
      <c r="F538" t="s">
        <v>8219</v>
      </c>
      <c r="G538" t="s">
        <v>8228</v>
      </c>
      <c r="H538" t="s">
        <v>8250</v>
      </c>
      <c r="I538">
        <v>1454864280</v>
      </c>
      <c r="J538">
        <v>1452272280</v>
      </c>
      <c r="K538" t="b">
        <v>0</v>
      </c>
      <c r="L538">
        <v>1</v>
      </c>
      <c r="M538" t="b">
        <v>0</v>
      </c>
      <c r="N538" t="s">
        <v>8271</v>
      </c>
      <c r="O538" s="5">
        <f t="shared" si="32"/>
        <v>4.0000000000000002E-4</v>
      </c>
      <c r="P538">
        <f t="shared" si="33"/>
        <v>2</v>
      </c>
      <c r="Q538" s="8" t="s">
        <v>8311</v>
      </c>
      <c r="R538" s="8" t="s">
        <v>8312</v>
      </c>
      <c r="S538" s="12">
        <f t="shared" si="34"/>
        <v>42407.45694444445</v>
      </c>
      <c r="T538" s="12">
        <f t="shared" si="35"/>
        <v>42377.45694444445</v>
      </c>
    </row>
    <row r="539" spans="1:20" ht="45" x14ac:dyDescent="0.25">
      <c r="A539">
        <v>213</v>
      </c>
      <c r="B539" s="3" t="s">
        <v>215</v>
      </c>
      <c r="C539" s="3" t="s">
        <v>4323</v>
      </c>
      <c r="D539">
        <v>50000</v>
      </c>
      <c r="E539">
        <v>20</v>
      </c>
      <c r="F539" t="s">
        <v>8220</v>
      </c>
      <c r="G539" t="s">
        <v>8223</v>
      </c>
      <c r="H539" t="s">
        <v>8245</v>
      </c>
      <c r="I539">
        <v>1439734001</v>
      </c>
      <c r="J539">
        <v>1437142547</v>
      </c>
      <c r="K539" t="b">
        <v>0</v>
      </c>
      <c r="L539">
        <v>1</v>
      </c>
      <c r="M539" t="b">
        <v>0</v>
      </c>
      <c r="N539" t="s">
        <v>8267</v>
      </c>
      <c r="O539" s="5">
        <f t="shared" si="32"/>
        <v>4.0000000000000002E-4</v>
      </c>
      <c r="P539">
        <f t="shared" si="33"/>
        <v>20</v>
      </c>
      <c r="Q539" s="8" t="s">
        <v>8309</v>
      </c>
      <c r="R539" s="8" t="s">
        <v>8326</v>
      </c>
      <c r="S539" s="12">
        <f t="shared" si="34"/>
        <v>42232.337974537033</v>
      </c>
      <c r="T539" s="12">
        <f t="shared" si="35"/>
        <v>42202.344293981485</v>
      </c>
    </row>
    <row r="540" spans="1:20" ht="60" x14ac:dyDescent="0.25">
      <c r="A540">
        <v>681</v>
      </c>
      <c r="B540" s="3" t="s">
        <v>682</v>
      </c>
      <c r="C540" s="3" t="s">
        <v>4791</v>
      </c>
      <c r="D540">
        <v>2500</v>
      </c>
      <c r="E540">
        <v>1</v>
      </c>
      <c r="F540" t="s">
        <v>8220</v>
      </c>
      <c r="G540" t="s">
        <v>8223</v>
      </c>
      <c r="H540" t="s">
        <v>8245</v>
      </c>
      <c r="I540">
        <v>1477509604</v>
      </c>
      <c r="J540">
        <v>1474917604</v>
      </c>
      <c r="K540" t="b">
        <v>0</v>
      </c>
      <c r="L540">
        <v>1</v>
      </c>
      <c r="M540" t="b">
        <v>0</v>
      </c>
      <c r="N540" t="s">
        <v>8272</v>
      </c>
      <c r="O540" s="5">
        <f t="shared" si="32"/>
        <v>4.0000000000000002E-4</v>
      </c>
      <c r="P540">
        <f t="shared" si="33"/>
        <v>1</v>
      </c>
      <c r="Q540" s="8" t="s">
        <v>8311</v>
      </c>
      <c r="R540" s="8" t="s">
        <v>8317</v>
      </c>
      <c r="S540" s="12">
        <f t="shared" si="34"/>
        <v>42669.555601851855</v>
      </c>
      <c r="T540" s="12">
        <f t="shared" si="35"/>
        <v>42639.555601851855</v>
      </c>
    </row>
    <row r="541" spans="1:20" ht="60" x14ac:dyDescent="0.25">
      <c r="A541">
        <v>1111</v>
      </c>
      <c r="B541" s="3" t="s">
        <v>1112</v>
      </c>
      <c r="C541" s="3" t="s">
        <v>5221</v>
      </c>
      <c r="D541">
        <v>2500</v>
      </c>
      <c r="E541">
        <v>1</v>
      </c>
      <c r="F541" t="s">
        <v>8220</v>
      </c>
      <c r="G541" t="s">
        <v>8223</v>
      </c>
      <c r="H541" t="s">
        <v>8245</v>
      </c>
      <c r="I541">
        <v>1452228790</v>
      </c>
      <c r="J541">
        <v>1449636790</v>
      </c>
      <c r="K541" t="b">
        <v>0</v>
      </c>
      <c r="L541">
        <v>1</v>
      </c>
      <c r="M541" t="b">
        <v>0</v>
      </c>
      <c r="N541" t="s">
        <v>8281</v>
      </c>
      <c r="O541" s="5">
        <f t="shared" si="32"/>
        <v>4.0000000000000002E-4</v>
      </c>
      <c r="P541">
        <f t="shared" si="33"/>
        <v>1</v>
      </c>
      <c r="Q541" s="8" t="s">
        <v>8331</v>
      </c>
      <c r="R541" s="8" t="s">
        <v>8332</v>
      </c>
      <c r="S541" s="12">
        <f t="shared" si="34"/>
        <v>42376.953587962962</v>
      </c>
      <c r="T541" s="12">
        <f t="shared" si="35"/>
        <v>42346.953587962962</v>
      </c>
    </row>
    <row r="542" spans="1:20" ht="60" x14ac:dyDescent="0.25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8220</v>
      </c>
      <c r="G542" t="s">
        <v>8223</v>
      </c>
      <c r="H542" t="s">
        <v>8245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8270</v>
      </c>
      <c r="O542" s="5">
        <f t="shared" si="32"/>
        <v>4.0000000000000002E-4</v>
      </c>
      <c r="P542">
        <f t="shared" si="33"/>
        <v>20</v>
      </c>
      <c r="Q542" s="8" t="s">
        <v>8323</v>
      </c>
      <c r="R542" s="8" t="s">
        <v>8343</v>
      </c>
      <c r="S542" s="12">
        <f t="shared" si="34"/>
        <v>41891.425034722226</v>
      </c>
      <c r="T542" s="12">
        <f t="shared" si="35"/>
        <v>41831.425034722226</v>
      </c>
    </row>
    <row r="543" spans="1:20" ht="60" x14ac:dyDescent="0.25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8220</v>
      </c>
      <c r="G543" t="s">
        <v>8223</v>
      </c>
      <c r="H543" t="s">
        <v>8245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8302</v>
      </c>
      <c r="O543" s="5">
        <f t="shared" si="32"/>
        <v>4.0000000000000002E-4</v>
      </c>
      <c r="P543">
        <f t="shared" si="33"/>
        <v>5</v>
      </c>
      <c r="Q543" s="8" t="s">
        <v>8323</v>
      </c>
      <c r="R543" s="8" t="s">
        <v>8324</v>
      </c>
      <c r="S543" s="12">
        <f t="shared" si="34"/>
        <v>41849.805231481485</v>
      </c>
      <c r="T543" s="12">
        <f t="shared" si="35"/>
        <v>41824.805231481485</v>
      </c>
    </row>
    <row r="544" spans="1:20" ht="45" x14ac:dyDescent="0.25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8220</v>
      </c>
      <c r="G544" t="s">
        <v>8223</v>
      </c>
      <c r="H544" t="s">
        <v>8245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8302</v>
      </c>
      <c r="O544" s="5">
        <f t="shared" si="32"/>
        <v>4.0000000000000002E-4</v>
      </c>
      <c r="P544">
        <f t="shared" si="33"/>
        <v>10</v>
      </c>
      <c r="Q544" s="8" t="s">
        <v>8323</v>
      </c>
      <c r="R544" s="8" t="s">
        <v>8324</v>
      </c>
      <c r="S544" s="12">
        <f t="shared" si="34"/>
        <v>42784.781469907408</v>
      </c>
      <c r="T544" s="12">
        <f t="shared" si="35"/>
        <v>42744.781469907408</v>
      </c>
    </row>
    <row r="545" spans="1:20" ht="45" x14ac:dyDescent="0.25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8220</v>
      </c>
      <c r="G545" t="s">
        <v>8223</v>
      </c>
      <c r="H545" t="s">
        <v>8245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8270</v>
      </c>
      <c r="O545" s="5">
        <f t="shared" si="32"/>
        <v>4.0000000000000002E-4</v>
      </c>
      <c r="P545">
        <f t="shared" si="33"/>
        <v>1</v>
      </c>
      <c r="Q545" s="8" t="s">
        <v>8323</v>
      </c>
      <c r="R545" s="8" t="s">
        <v>8343</v>
      </c>
      <c r="S545" s="12">
        <f t="shared" si="34"/>
        <v>41815.625</v>
      </c>
      <c r="T545" s="12">
        <f t="shared" si="35"/>
        <v>41789.643599537041</v>
      </c>
    </row>
    <row r="546" spans="1:20" ht="60" x14ac:dyDescent="0.25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8220</v>
      </c>
      <c r="G546" t="s">
        <v>8240</v>
      </c>
      <c r="H546" t="s">
        <v>8248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8270</v>
      </c>
      <c r="O546" s="5">
        <f t="shared" si="32"/>
        <v>4.0000000000000002E-4</v>
      </c>
      <c r="P546">
        <f t="shared" si="33"/>
        <v>1</v>
      </c>
      <c r="Q546" s="8" t="s">
        <v>8323</v>
      </c>
      <c r="R546" s="8" t="s">
        <v>8343</v>
      </c>
      <c r="S546" s="12">
        <f t="shared" si="34"/>
        <v>42427.75</v>
      </c>
      <c r="T546" s="12">
        <f t="shared" si="35"/>
        <v>42400.696597222224</v>
      </c>
    </row>
    <row r="547" spans="1:20" ht="45" x14ac:dyDescent="0.25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8220</v>
      </c>
      <c r="G547" t="s">
        <v>8223</v>
      </c>
      <c r="H547" t="s">
        <v>8245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8281</v>
      </c>
      <c r="O547" s="5">
        <f t="shared" si="32"/>
        <v>4.0999999999999999E-4</v>
      </c>
      <c r="P547">
        <f t="shared" si="33"/>
        <v>6.833333333333333</v>
      </c>
      <c r="Q547" s="8" t="s">
        <v>8331</v>
      </c>
      <c r="R547" s="8" t="s">
        <v>8332</v>
      </c>
      <c r="S547" s="12">
        <f t="shared" si="34"/>
        <v>42565.508333333331</v>
      </c>
      <c r="T547" s="12">
        <f t="shared" si="35"/>
        <v>42538.52243055556</v>
      </c>
    </row>
    <row r="548" spans="1:20" ht="45" x14ac:dyDescent="0.25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8220</v>
      </c>
      <c r="G548" t="s">
        <v>8223</v>
      </c>
      <c r="H548" t="s">
        <v>8245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8298</v>
      </c>
      <c r="O548" s="5">
        <f t="shared" si="32"/>
        <v>4.3333333333333331E-4</v>
      </c>
      <c r="P548">
        <f t="shared" si="33"/>
        <v>16.25</v>
      </c>
      <c r="Q548" s="8" t="s">
        <v>8321</v>
      </c>
      <c r="R548" s="8" t="s">
        <v>8340</v>
      </c>
      <c r="S548" s="12">
        <f t="shared" si="34"/>
        <v>41838.905138888891</v>
      </c>
      <c r="T548" s="12">
        <f t="shared" si="35"/>
        <v>41808.905138888891</v>
      </c>
    </row>
    <row r="549" spans="1:20" ht="60" x14ac:dyDescent="0.25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8219</v>
      </c>
      <c r="G549" t="s">
        <v>8223</v>
      </c>
      <c r="H549" t="s">
        <v>8245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8271</v>
      </c>
      <c r="O549" s="5">
        <f t="shared" si="32"/>
        <v>4.5454545454545455E-4</v>
      </c>
      <c r="P549">
        <f t="shared" si="33"/>
        <v>10</v>
      </c>
      <c r="Q549" s="8" t="s">
        <v>8311</v>
      </c>
      <c r="R549" s="8" t="s">
        <v>8312</v>
      </c>
      <c r="S549" s="12">
        <f t="shared" si="34"/>
        <v>42047.593287037038</v>
      </c>
      <c r="T549" s="12">
        <f t="shared" si="35"/>
        <v>42017.593287037038</v>
      </c>
    </row>
    <row r="550" spans="1:20" ht="45" x14ac:dyDescent="0.25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8220</v>
      </c>
      <c r="G550" t="s">
        <v>8223</v>
      </c>
      <c r="H550" t="s">
        <v>8245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8281</v>
      </c>
      <c r="O550" s="5">
        <f t="shared" si="32"/>
        <v>4.6999999999999999E-4</v>
      </c>
      <c r="P550">
        <f t="shared" si="33"/>
        <v>6.7142857142857144</v>
      </c>
      <c r="Q550" s="8" t="s">
        <v>8331</v>
      </c>
      <c r="R550" s="8" t="s">
        <v>8332</v>
      </c>
      <c r="S550" s="12">
        <f t="shared" si="34"/>
        <v>41700.542557870373</v>
      </c>
      <c r="T550" s="12">
        <f t="shared" si="35"/>
        <v>41660.542557870373</v>
      </c>
    </row>
    <row r="551" spans="1:20" ht="45" x14ac:dyDescent="0.25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8219</v>
      </c>
      <c r="G551" t="s">
        <v>8223</v>
      </c>
      <c r="H551" t="s">
        <v>8245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8280</v>
      </c>
      <c r="O551" s="5">
        <f t="shared" si="32"/>
        <v>5.0000000000000001E-4</v>
      </c>
      <c r="P551">
        <f t="shared" si="33"/>
        <v>1</v>
      </c>
      <c r="Q551" s="8" t="s">
        <v>8313</v>
      </c>
      <c r="R551" s="8" t="s">
        <v>8314</v>
      </c>
      <c r="S551" s="12">
        <f t="shared" si="34"/>
        <v>41948.610127314816</v>
      </c>
      <c r="T551" s="12">
        <f t="shared" si="35"/>
        <v>41918.568460648152</v>
      </c>
    </row>
    <row r="552" spans="1:20" ht="60" x14ac:dyDescent="0.25">
      <c r="A552">
        <v>2393</v>
      </c>
      <c r="B552" s="3" t="s">
        <v>2394</v>
      </c>
      <c r="C552" s="3" t="s">
        <v>6503</v>
      </c>
      <c r="D552">
        <v>100000</v>
      </c>
      <c r="E552">
        <v>50</v>
      </c>
      <c r="F552" t="s">
        <v>8219</v>
      </c>
      <c r="G552" t="s">
        <v>8223</v>
      </c>
      <c r="H552" t="s">
        <v>8245</v>
      </c>
      <c r="I552">
        <v>1439048017</v>
      </c>
      <c r="J552">
        <v>1436456017</v>
      </c>
      <c r="K552" t="b">
        <v>0</v>
      </c>
      <c r="L552">
        <v>1</v>
      </c>
      <c r="M552" t="b">
        <v>0</v>
      </c>
      <c r="N552" t="s">
        <v>8271</v>
      </c>
      <c r="O552" s="5">
        <f t="shared" si="32"/>
        <v>5.0000000000000001E-4</v>
      </c>
      <c r="P552">
        <f t="shared" si="33"/>
        <v>50</v>
      </c>
      <c r="Q552" s="8" t="s">
        <v>8311</v>
      </c>
      <c r="R552" s="8" t="s">
        <v>8312</v>
      </c>
      <c r="S552" s="12">
        <f t="shared" si="34"/>
        <v>42224.398344907408</v>
      </c>
      <c r="T552" s="12">
        <f t="shared" si="35"/>
        <v>42194.398344907408</v>
      </c>
    </row>
    <row r="553" spans="1:20" ht="60" x14ac:dyDescent="0.25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8220</v>
      </c>
      <c r="G553" t="s">
        <v>8223</v>
      </c>
      <c r="H553" t="s">
        <v>8245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8282</v>
      </c>
      <c r="O553" s="5">
        <f t="shared" si="32"/>
        <v>5.0000000000000001E-4</v>
      </c>
      <c r="P553">
        <f t="shared" si="33"/>
        <v>10</v>
      </c>
      <c r="Q553" s="8" t="s">
        <v>8331</v>
      </c>
      <c r="R553" s="8" t="s">
        <v>8333</v>
      </c>
      <c r="S553" s="12">
        <f t="shared" si="34"/>
        <v>42679.674907407403</v>
      </c>
      <c r="T553" s="12">
        <f t="shared" si="35"/>
        <v>42649.674907407403</v>
      </c>
    </row>
    <row r="554" spans="1:20" ht="60" x14ac:dyDescent="0.25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8220</v>
      </c>
      <c r="G554" t="s">
        <v>8224</v>
      </c>
      <c r="H554" t="s">
        <v>8246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8295</v>
      </c>
      <c r="O554" s="5">
        <f t="shared" si="32"/>
        <v>5.0000000000000001E-4</v>
      </c>
      <c r="P554">
        <f t="shared" si="33"/>
        <v>1</v>
      </c>
      <c r="Q554" s="8" t="s">
        <v>8334</v>
      </c>
      <c r="R554" s="8" t="s">
        <v>8339</v>
      </c>
      <c r="S554" s="12">
        <f t="shared" si="34"/>
        <v>42443.142164351855</v>
      </c>
      <c r="T554" s="12">
        <f t="shared" si="35"/>
        <v>42413.183831018519</v>
      </c>
    </row>
    <row r="555" spans="1:20" ht="45" x14ac:dyDescent="0.25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8220</v>
      </c>
      <c r="G555" t="s">
        <v>8223</v>
      </c>
      <c r="H555" t="s">
        <v>8245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8281</v>
      </c>
      <c r="O555" s="5">
        <f t="shared" si="32"/>
        <v>5.0000000000000001E-4</v>
      </c>
      <c r="P555">
        <f t="shared" si="33"/>
        <v>5</v>
      </c>
      <c r="Q555" s="8" t="s">
        <v>8331</v>
      </c>
      <c r="R555" s="8" t="s">
        <v>8332</v>
      </c>
      <c r="S555" s="12">
        <f t="shared" si="34"/>
        <v>41981.723229166666</v>
      </c>
      <c r="T555" s="12">
        <f t="shared" si="35"/>
        <v>41951.723229166666</v>
      </c>
    </row>
    <row r="556" spans="1:20" ht="60" x14ac:dyDescent="0.25">
      <c r="A556">
        <v>3119</v>
      </c>
      <c r="B556" s="3" t="s">
        <v>3119</v>
      </c>
      <c r="C556" s="3" t="s">
        <v>7229</v>
      </c>
      <c r="D556">
        <v>10000</v>
      </c>
      <c r="E556">
        <v>5</v>
      </c>
      <c r="F556" t="s">
        <v>8220</v>
      </c>
      <c r="G556" t="s">
        <v>8223</v>
      </c>
      <c r="H556" t="s">
        <v>8245</v>
      </c>
      <c r="I556">
        <v>1427414732</v>
      </c>
      <c r="J556">
        <v>1424826332</v>
      </c>
      <c r="K556" t="b">
        <v>0</v>
      </c>
      <c r="L556">
        <v>1</v>
      </c>
      <c r="M556" t="b">
        <v>0</v>
      </c>
      <c r="N556" t="s">
        <v>8302</v>
      </c>
      <c r="O556" s="5">
        <f t="shared" si="32"/>
        <v>5.0000000000000001E-4</v>
      </c>
      <c r="P556">
        <f t="shared" si="33"/>
        <v>5</v>
      </c>
      <c r="Q556" s="8" t="s">
        <v>8323</v>
      </c>
      <c r="R556" s="8" t="s">
        <v>8324</v>
      </c>
      <c r="S556" s="12">
        <f t="shared" si="34"/>
        <v>42089.753842592589</v>
      </c>
      <c r="T556" s="12">
        <f t="shared" si="35"/>
        <v>42059.79550925926</v>
      </c>
    </row>
    <row r="557" spans="1:20" ht="60" x14ac:dyDescent="0.25">
      <c r="A557">
        <v>1694</v>
      </c>
      <c r="B557" s="3" t="s">
        <v>1695</v>
      </c>
      <c r="C557" s="3" t="s">
        <v>5804</v>
      </c>
      <c r="D557">
        <v>10000</v>
      </c>
      <c r="E557">
        <v>5</v>
      </c>
      <c r="F557" t="s">
        <v>8221</v>
      </c>
      <c r="G557" t="s">
        <v>8223</v>
      </c>
      <c r="H557" t="s">
        <v>8245</v>
      </c>
      <c r="I557">
        <v>1490589360</v>
      </c>
      <c r="J557">
        <v>1488038674</v>
      </c>
      <c r="K557" t="b">
        <v>0</v>
      </c>
      <c r="L557">
        <v>1</v>
      </c>
      <c r="M557" t="b">
        <v>0</v>
      </c>
      <c r="N557" t="s">
        <v>8292</v>
      </c>
      <c r="O557" s="5">
        <f t="shared" si="32"/>
        <v>5.0000000000000001E-4</v>
      </c>
      <c r="P557">
        <f t="shared" si="33"/>
        <v>5</v>
      </c>
      <c r="Q557" s="8" t="s">
        <v>8315</v>
      </c>
      <c r="R557" s="8" t="s">
        <v>8337</v>
      </c>
      <c r="S557" s="12">
        <f t="shared" si="34"/>
        <v>42820.941666666666</v>
      </c>
      <c r="T557" s="12">
        <f t="shared" si="35"/>
        <v>42791.419837962967</v>
      </c>
    </row>
    <row r="558" spans="1:20" ht="60" x14ac:dyDescent="0.25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8219</v>
      </c>
      <c r="G558" t="s">
        <v>8223</v>
      </c>
      <c r="H558" t="s">
        <v>8245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8300</v>
      </c>
      <c r="O558" s="5">
        <f t="shared" si="32"/>
        <v>5.1000000000000004E-4</v>
      </c>
      <c r="P558">
        <f t="shared" si="33"/>
        <v>8.5</v>
      </c>
      <c r="Q558" s="8" t="s">
        <v>8311</v>
      </c>
      <c r="R558" s="8" t="s">
        <v>8341</v>
      </c>
      <c r="S558" s="12">
        <f t="shared" si="34"/>
        <v>42115.309328703705</v>
      </c>
      <c r="T558" s="12">
        <f t="shared" si="35"/>
        <v>42055.350995370369</v>
      </c>
    </row>
    <row r="559" spans="1:20" ht="30" x14ac:dyDescent="0.25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8220</v>
      </c>
      <c r="G559" t="s">
        <v>8223</v>
      </c>
      <c r="H559" t="s">
        <v>8245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8302</v>
      </c>
      <c r="O559" s="5">
        <f t="shared" si="32"/>
        <v>5.1999999999999995E-4</v>
      </c>
      <c r="P559">
        <f t="shared" si="33"/>
        <v>13</v>
      </c>
      <c r="Q559" s="8" t="s">
        <v>8323</v>
      </c>
      <c r="R559" s="8" t="s">
        <v>8324</v>
      </c>
      <c r="S559" s="12">
        <f t="shared" si="34"/>
        <v>42122.388819444444</v>
      </c>
      <c r="T559" s="12">
        <f t="shared" si="35"/>
        <v>42062.430486111116</v>
      </c>
    </row>
    <row r="560" spans="1:20" ht="30" x14ac:dyDescent="0.25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8220</v>
      </c>
      <c r="G560" t="s">
        <v>8228</v>
      </c>
      <c r="H560" t="s">
        <v>8250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8283</v>
      </c>
      <c r="O560" s="5">
        <f t="shared" si="32"/>
        <v>5.3846153846153844E-4</v>
      </c>
      <c r="P560">
        <f t="shared" si="33"/>
        <v>17.5</v>
      </c>
      <c r="Q560" s="8" t="s">
        <v>8321</v>
      </c>
      <c r="R560" s="8" t="s">
        <v>8322</v>
      </c>
      <c r="S560" s="12">
        <f t="shared" si="34"/>
        <v>42134.474039351851</v>
      </c>
      <c r="T560" s="12">
        <f t="shared" si="35"/>
        <v>42089.474039351851</v>
      </c>
    </row>
    <row r="561" spans="1:20" ht="45" x14ac:dyDescent="0.25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8219</v>
      </c>
      <c r="G561" t="s">
        <v>8223</v>
      </c>
      <c r="H561" t="s">
        <v>8245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8304</v>
      </c>
      <c r="O561" s="5">
        <f t="shared" si="32"/>
        <v>5.5555555555555556E-4</v>
      </c>
      <c r="P561">
        <f t="shared" si="33"/>
        <v>10</v>
      </c>
      <c r="Q561" s="8" t="s">
        <v>8323</v>
      </c>
      <c r="R561" s="8" t="s">
        <v>8325</v>
      </c>
      <c r="S561" s="12">
        <f t="shared" si="34"/>
        <v>42184.915972222225</v>
      </c>
      <c r="T561" s="12">
        <f t="shared" si="35"/>
        <v>42154.568819444445</v>
      </c>
    </row>
    <row r="562" spans="1:20" ht="60" x14ac:dyDescent="0.25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8219</v>
      </c>
      <c r="G562" t="s">
        <v>8225</v>
      </c>
      <c r="H562" t="s">
        <v>8247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8266</v>
      </c>
      <c r="O562" s="5">
        <f t="shared" si="32"/>
        <v>5.5999999999999995E-4</v>
      </c>
      <c r="P562">
        <f t="shared" si="33"/>
        <v>28</v>
      </c>
      <c r="Q562" s="8" t="s">
        <v>8309</v>
      </c>
      <c r="R562" s="8" t="s">
        <v>8310</v>
      </c>
      <c r="S562" s="12">
        <f t="shared" si="34"/>
        <v>42173.300821759258</v>
      </c>
      <c r="T562" s="12">
        <f t="shared" si="35"/>
        <v>42113.300821759258</v>
      </c>
    </row>
    <row r="563" spans="1:20" ht="60" x14ac:dyDescent="0.25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8220</v>
      </c>
      <c r="G563" t="s">
        <v>8223</v>
      </c>
      <c r="H563" t="s">
        <v>8245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8283</v>
      </c>
      <c r="O563" s="5">
        <f t="shared" si="32"/>
        <v>5.8333333333333338E-4</v>
      </c>
      <c r="P563">
        <f t="shared" si="33"/>
        <v>17.5</v>
      </c>
      <c r="Q563" s="8" t="s">
        <v>8321</v>
      </c>
      <c r="R563" s="8" t="s">
        <v>8322</v>
      </c>
      <c r="S563" s="12">
        <f t="shared" si="34"/>
        <v>41907.433611111112</v>
      </c>
      <c r="T563" s="12">
        <f t="shared" si="35"/>
        <v>41876.433611111112</v>
      </c>
    </row>
    <row r="564" spans="1:20" ht="45" x14ac:dyDescent="0.25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8220</v>
      </c>
      <c r="G564" t="s">
        <v>8223</v>
      </c>
      <c r="H564" t="s">
        <v>8245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8281</v>
      </c>
      <c r="O564" s="5">
        <f t="shared" si="32"/>
        <v>5.9612499999999998E-4</v>
      </c>
      <c r="P564">
        <f t="shared" si="33"/>
        <v>11.922499999999999</v>
      </c>
      <c r="Q564" s="8" t="s">
        <v>8331</v>
      </c>
      <c r="R564" s="8" t="s">
        <v>8332</v>
      </c>
      <c r="S564" s="12">
        <f t="shared" si="34"/>
        <v>41566.259097222224</v>
      </c>
      <c r="T564" s="12">
        <f t="shared" si="35"/>
        <v>41536.259097222224</v>
      </c>
    </row>
    <row r="565" spans="1:20" ht="60" x14ac:dyDescent="0.25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8219</v>
      </c>
      <c r="G565" t="s">
        <v>8240</v>
      </c>
      <c r="H565" t="s">
        <v>8248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5.9999999999999995E-4</v>
      </c>
      <c r="P565">
        <f t="shared" si="33"/>
        <v>1.5</v>
      </c>
      <c r="Q565" s="8" t="s">
        <v>8311</v>
      </c>
      <c r="R565" s="8" t="s">
        <v>8312</v>
      </c>
      <c r="S565" s="12">
        <f t="shared" si="34"/>
        <v>42061.112187499995</v>
      </c>
      <c r="T565" s="12">
        <f t="shared" si="35"/>
        <v>42031.112187499995</v>
      </c>
    </row>
    <row r="566" spans="1:20" ht="45" x14ac:dyDescent="0.25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8220</v>
      </c>
      <c r="G566" t="s">
        <v>8223</v>
      </c>
      <c r="H566" t="s">
        <v>8245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8304</v>
      </c>
      <c r="O566" s="5">
        <f t="shared" si="32"/>
        <v>5.9999999999999995E-4</v>
      </c>
      <c r="P566">
        <f t="shared" si="33"/>
        <v>300</v>
      </c>
      <c r="Q566" s="8" t="s">
        <v>8323</v>
      </c>
      <c r="R566" s="8" t="s">
        <v>8325</v>
      </c>
      <c r="S566" s="12">
        <f t="shared" si="34"/>
        <v>42217.333333333328</v>
      </c>
      <c r="T566" s="12">
        <f t="shared" si="35"/>
        <v>42157.348090277781</v>
      </c>
    </row>
    <row r="567" spans="1:20" ht="45" x14ac:dyDescent="0.25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8220</v>
      </c>
      <c r="G567" t="s">
        <v>8223</v>
      </c>
      <c r="H567" t="s">
        <v>8245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8271</v>
      </c>
      <c r="O567" s="5">
        <f t="shared" si="32"/>
        <v>6.0999999999999997E-4</v>
      </c>
      <c r="P567">
        <f t="shared" si="33"/>
        <v>30.5</v>
      </c>
      <c r="Q567" s="8" t="s">
        <v>8311</v>
      </c>
      <c r="R567" s="8" t="s">
        <v>8312</v>
      </c>
      <c r="S567" s="12">
        <f t="shared" si="34"/>
        <v>42207.293171296296</v>
      </c>
      <c r="T567" s="12">
        <f t="shared" si="35"/>
        <v>42177.293171296296</v>
      </c>
    </row>
    <row r="568" spans="1:20" ht="60" x14ac:dyDescent="0.25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8220</v>
      </c>
      <c r="G568" t="s">
        <v>8223</v>
      </c>
      <c r="H568" t="s">
        <v>8245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8271</v>
      </c>
      <c r="O568" s="5">
        <f t="shared" si="32"/>
        <v>6.2E-4</v>
      </c>
      <c r="P568">
        <f t="shared" si="33"/>
        <v>15.5</v>
      </c>
      <c r="Q568" s="8" t="s">
        <v>8311</v>
      </c>
      <c r="R568" s="8" t="s">
        <v>8312</v>
      </c>
      <c r="S568" s="12">
        <f t="shared" si="34"/>
        <v>42071.386111111111</v>
      </c>
      <c r="T568" s="12">
        <f t="shared" si="35"/>
        <v>42047.562523148154</v>
      </c>
    </row>
    <row r="569" spans="1:20" ht="60" x14ac:dyDescent="0.25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8220</v>
      </c>
      <c r="G569" t="s">
        <v>8223</v>
      </c>
      <c r="H569" t="s">
        <v>8245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8282</v>
      </c>
      <c r="O569" s="5">
        <f t="shared" si="32"/>
        <v>6.2500000000000001E-4</v>
      </c>
      <c r="P569">
        <f t="shared" si="33"/>
        <v>5</v>
      </c>
      <c r="Q569" s="8" t="s">
        <v>8331</v>
      </c>
      <c r="R569" s="8" t="s">
        <v>8333</v>
      </c>
      <c r="S569" s="12">
        <f t="shared" si="34"/>
        <v>42005.09752314815</v>
      </c>
      <c r="T569" s="12">
        <f t="shared" si="35"/>
        <v>41975.09752314815</v>
      </c>
    </row>
    <row r="570" spans="1:20" ht="60" x14ac:dyDescent="0.25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8220</v>
      </c>
      <c r="G570" t="s">
        <v>8223</v>
      </c>
      <c r="H570" t="s">
        <v>8245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8269</v>
      </c>
      <c r="O570" s="5">
        <f t="shared" si="32"/>
        <v>6.4102564102564103E-4</v>
      </c>
      <c r="P570">
        <f t="shared" si="33"/>
        <v>25</v>
      </c>
      <c r="Q570" s="8" t="s">
        <v>8309</v>
      </c>
      <c r="R570" s="8" t="s">
        <v>8327</v>
      </c>
      <c r="S570" s="12">
        <f t="shared" si="34"/>
        <v>40860.432025462964</v>
      </c>
      <c r="T570" s="12">
        <f t="shared" si="35"/>
        <v>40800.3903587963</v>
      </c>
    </row>
    <row r="571" spans="1:20" ht="45" x14ac:dyDescent="0.25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8219</v>
      </c>
      <c r="G571" t="s">
        <v>8223</v>
      </c>
      <c r="H571" t="s">
        <v>8245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8271</v>
      </c>
      <c r="O571" s="5">
        <f t="shared" si="32"/>
        <v>6.4999999999999997E-4</v>
      </c>
      <c r="P571">
        <f t="shared" si="33"/>
        <v>13</v>
      </c>
      <c r="Q571" s="8" t="s">
        <v>8311</v>
      </c>
      <c r="R571" s="8" t="s">
        <v>8312</v>
      </c>
      <c r="S571" s="12">
        <f t="shared" si="34"/>
        <v>42660.54896990741</v>
      </c>
      <c r="T571" s="12">
        <f t="shared" si="35"/>
        <v>42615.54896990741</v>
      </c>
    </row>
    <row r="572" spans="1:20" ht="60" x14ac:dyDescent="0.25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8220</v>
      </c>
      <c r="G572" t="s">
        <v>8225</v>
      </c>
      <c r="H572" t="s">
        <v>8247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8304</v>
      </c>
      <c r="O572" s="5">
        <f t="shared" si="32"/>
        <v>6.6666666666666664E-4</v>
      </c>
      <c r="P572">
        <f t="shared" si="33"/>
        <v>5</v>
      </c>
      <c r="Q572" s="8" t="s">
        <v>8323</v>
      </c>
      <c r="R572" s="8" t="s">
        <v>8325</v>
      </c>
      <c r="S572" s="12">
        <f t="shared" si="34"/>
        <v>41819.009039351848</v>
      </c>
      <c r="T572" s="12">
        <f t="shared" si="35"/>
        <v>41799.009039351848</v>
      </c>
    </row>
    <row r="573" spans="1:20" ht="60" x14ac:dyDescent="0.25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8220</v>
      </c>
      <c r="G573" t="s">
        <v>8223</v>
      </c>
      <c r="H573" t="s">
        <v>8245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8270</v>
      </c>
      <c r="O573" s="5">
        <f t="shared" si="32"/>
        <v>6.6666666666666664E-4</v>
      </c>
      <c r="P573">
        <f t="shared" si="33"/>
        <v>1</v>
      </c>
      <c r="Q573" s="8" t="s">
        <v>8323</v>
      </c>
      <c r="R573" s="8" t="s">
        <v>8343</v>
      </c>
      <c r="S573" s="12">
        <f t="shared" si="34"/>
        <v>41935.386469907404</v>
      </c>
      <c r="T573" s="12">
        <f t="shared" si="35"/>
        <v>41905.386469907404</v>
      </c>
    </row>
    <row r="574" spans="1:20" ht="60" x14ac:dyDescent="0.25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8220</v>
      </c>
      <c r="G574" t="s">
        <v>8223</v>
      </c>
      <c r="H574" t="s">
        <v>8245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8281</v>
      </c>
      <c r="O574" s="5">
        <f t="shared" si="32"/>
        <v>6.8000000000000005E-4</v>
      </c>
      <c r="P574">
        <f t="shared" si="33"/>
        <v>12.75</v>
      </c>
      <c r="Q574" s="8" t="s">
        <v>8331</v>
      </c>
      <c r="R574" s="8" t="s">
        <v>8332</v>
      </c>
      <c r="S574" s="12">
        <f t="shared" si="34"/>
        <v>41675.582141203704</v>
      </c>
      <c r="T574" s="12">
        <f t="shared" si="35"/>
        <v>41645.582141203704</v>
      </c>
    </row>
    <row r="575" spans="1:20" ht="60" x14ac:dyDescent="0.25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8220</v>
      </c>
      <c r="G575" t="s">
        <v>8223</v>
      </c>
      <c r="H575" t="s">
        <v>8245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8267</v>
      </c>
      <c r="O575" s="5">
        <f t="shared" si="32"/>
        <v>6.8999999999999997E-4</v>
      </c>
      <c r="P575">
        <f t="shared" si="33"/>
        <v>69</v>
      </c>
      <c r="Q575" s="8" t="s">
        <v>8309</v>
      </c>
      <c r="R575" s="8" t="s">
        <v>8326</v>
      </c>
      <c r="S575" s="12">
        <f t="shared" si="34"/>
        <v>42616.440706018519</v>
      </c>
      <c r="T575" s="12">
        <f t="shared" si="35"/>
        <v>42556.440706018519</v>
      </c>
    </row>
    <row r="576" spans="1:20" ht="60" x14ac:dyDescent="0.25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8220</v>
      </c>
      <c r="G576" t="s">
        <v>8223</v>
      </c>
      <c r="H576" t="s">
        <v>8245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8269</v>
      </c>
      <c r="O576" s="5">
        <f t="shared" si="32"/>
        <v>6.9230769230769226E-4</v>
      </c>
      <c r="P576">
        <f t="shared" si="33"/>
        <v>22.5</v>
      </c>
      <c r="Q576" s="8" t="s">
        <v>8309</v>
      </c>
      <c r="R576" s="8" t="s">
        <v>8327</v>
      </c>
      <c r="S576" s="12">
        <f t="shared" si="34"/>
        <v>41015.771527777775</v>
      </c>
      <c r="T576" s="12">
        <f t="shared" si="35"/>
        <v>40970.752569444448</v>
      </c>
    </row>
    <row r="577" spans="1:20" ht="60" x14ac:dyDescent="0.25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8220</v>
      </c>
      <c r="G577" t="s">
        <v>8223</v>
      </c>
      <c r="H577" t="s">
        <v>8245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8302</v>
      </c>
      <c r="O577" s="5">
        <f t="shared" si="32"/>
        <v>6.9999999999999999E-4</v>
      </c>
      <c r="P577">
        <f t="shared" si="33"/>
        <v>87.5</v>
      </c>
      <c r="Q577" s="8" t="s">
        <v>8323</v>
      </c>
      <c r="R577" s="8" t="s">
        <v>8324</v>
      </c>
      <c r="S577" s="12">
        <f t="shared" si="34"/>
        <v>42293.441574074073</v>
      </c>
      <c r="T577" s="12">
        <f t="shared" si="35"/>
        <v>42263.441574074073</v>
      </c>
    </row>
    <row r="578" spans="1:20" ht="45" x14ac:dyDescent="0.25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8219</v>
      </c>
      <c r="G578" t="s">
        <v>8223</v>
      </c>
      <c r="H578" t="s">
        <v>8245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36">E578/D578</f>
        <v>7.1428571428571429E-4</v>
      </c>
      <c r="P578">
        <f t="shared" si="33"/>
        <v>25</v>
      </c>
      <c r="Q578" s="8" t="s">
        <v>8311</v>
      </c>
      <c r="R578" s="8" t="s">
        <v>8312</v>
      </c>
      <c r="S578" s="12">
        <f t="shared" si="34"/>
        <v>42014.472916666666</v>
      </c>
      <c r="T578" s="12">
        <f t="shared" si="35"/>
        <v>41954.472916666666</v>
      </c>
    </row>
    <row r="579" spans="1:20" ht="60" x14ac:dyDescent="0.25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8220</v>
      </c>
      <c r="G579" t="s">
        <v>8223</v>
      </c>
      <c r="H579" t="s">
        <v>8245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8270</v>
      </c>
      <c r="O579" s="5">
        <f t="shared" si="36"/>
        <v>7.3333333333333334E-4</v>
      </c>
      <c r="P579">
        <f t="shared" ref="P579:P642" si="37">E579/L579</f>
        <v>5.5</v>
      </c>
      <c r="Q579" s="8" t="s">
        <v>8323</v>
      </c>
      <c r="R579" s="8" t="s">
        <v>8343</v>
      </c>
      <c r="S579" s="12">
        <f t="shared" ref="S579:S642" si="38">(I579/86400)+25569+(-6/24)</f>
        <v>42477.613553240742</v>
      </c>
      <c r="T579" s="12">
        <f t="shared" ref="T579:T642" si="39">(J579/86400)+25569+(-6/24)</f>
        <v>42447.613553240742</v>
      </c>
    </row>
    <row r="580" spans="1:20" ht="45" x14ac:dyDescent="0.25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8220</v>
      </c>
      <c r="G580" t="s">
        <v>8223</v>
      </c>
      <c r="H580" t="s">
        <v>8245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8284</v>
      </c>
      <c r="O580" s="5">
        <f t="shared" si="36"/>
        <v>7.407407407407407E-4</v>
      </c>
      <c r="P580">
        <f t="shared" si="37"/>
        <v>1.5384615384615385</v>
      </c>
      <c r="Q580" s="8" t="s">
        <v>8334</v>
      </c>
      <c r="R580" s="8" t="s">
        <v>8338</v>
      </c>
      <c r="S580" s="12">
        <f t="shared" si="38"/>
        <v>41935.916666666664</v>
      </c>
      <c r="T580" s="12">
        <f t="shared" si="39"/>
        <v>41876.183680555558</v>
      </c>
    </row>
    <row r="581" spans="1:20" ht="60" x14ac:dyDescent="0.25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8220</v>
      </c>
      <c r="G581" t="s">
        <v>8224</v>
      </c>
      <c r="H581" t="s">
        <v>8246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8290</v>
      </c>
      <c r="O581" s="5">
        <f t="shared" si="36"/>
        <v>7.5000000000000002E-4</v>
      </c>
      <c r="P581">
        <f t="shared" si="37"/>
        <v>15</v>
      </c>
      <c r="Q581" s="8" t="s">
        <v>8334</v>
      </c>
      <c r="R581" s="8" t="s">
        <v>8336</v>
      </c>
      <c r="S581" s="12">
        <f t="shared" si="38"/>
        <v>41907.654988425929</v>
      </c>
      <c r="T581" s="12">
        <f t="shared" si="39"/>
        <v>41877.654988425929</v>
      </c>
    </row>
    <row r="582" spans="1:20" ht="60" x14ac:dyDescent="0.25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8220</v>
      </c>
      <c r="G582" t="s">
        <v>8223</v>
      </c>
      <c r="H582" t="s">
        <v>8245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8298</v>
      </c>
      <c r="O582" s="5">
        <f t="shared" si="36"/>
        <v>7.8181818181818181E-4</v>
      </c>
      <c r="P582">
        <f t="shared" si="37"/>
        <v>17.2</v>
      </c>
      <c r="Q582" s="8" t="s">
        <v>8321</v>
      </c>
      <c r="R582" s="8" t="s">
        <v>8340</v>
      </c>
      <c r="S582" s="12">
        <f t="shared" si="38"/>
        <v>41903.575439814813</v>
      </c>
      <c r="T582" s="12">
        <f t="shared" si="39"/>
        <v>41858.575439814813</v>
      </c>
    </row>
    <row r="583" spans="1:20" ht="60" x14ac:dyDescent="0.25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8219</v>
      </c>
      <c r="G583" t="s">
        <v>8223</v>
      </c>
      <c r="H583" t="s">
        <v>8245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8266</v>
      </c>
      <c r="O583" s="5">
        <f t="shared" si="36"/>
        <v>8.0000000000000004E-4</v>
      </c>
      <c r="P583">
        <f t="shared" si="37"/>
        <v>20</v>
      </c>
      <c r="Q583" s="8" t="s">
        <v>8309</v>
      </c>
      <c r="R583" s="8" t="s">
        <v>8310</v>
      </c>
      <c r="S583" s="12">
        <f t="shared" si="38"/>
        <v>42427.031666666662</v>
      </c>
      <c r="T583" s="12">
        <f t="shared" si="39"/>
        <v>42397.031666666662</v>
      </c>
    </row>
    <row r="584" spans="1:20" ht="60" x14ac:dyDescent="0.25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8220</v>
      </c>
      <c r="G584" t="s">
        <v>8223</v>
      </c>
      <c r="H584" t="s">
        <v>8245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8270</v>
      </c>
      <c r="O584" s="5">
        <f t="shared" si="36"/>
        <v>8.0000000000000004E-4</v>
      </c>
      <c r="P584">
        <f t="shared" si="37"/>
        <v>1</v>
      </c>
      <c r="Q584" s="8" t="s">
        <v>8323</v>
      </c>
      <c r="R584" s="8" t="s">
        <v>8343</v>
      </c>
      <c r="S584" s="12">
        <f t="shared" si="38"/>
        <v>42504.627743055556</v>
      </c>
      <c r="T584" s="12">
        <f t="shared" si="39"/>
        <v>42444.627743055556</v>
      </c>
    </row>
    <row r="585" spans="1:20" ht="60" x14ac:dyDescent="0.25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8220</v>
      </c>
      <c r="G585" t="s">
        <v>8223</v>
      </c>
      <c r="H585" t="s">
        <v>8245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8270</v>
      </c>
      <c r="O585" s="5">
        <f t="shared" si="36"/>
        <v>8.0000000000000004E-4</v>
      </c>
      <c r="P585">
        <f t="shared" si="37"/>
        <v>16</v>
      </c>
      <c r="Q585" s="8" t="s">
        <v>8323</v>
      </c>
      <c r="R585" s="8" t="s">
        <v>8343</v>
      </c>
      <c r="S585" s="12">
        <f t="shared" si="38"/>
        <v>42199.708506944444</v>
      </c>
      <c r="T585" s="12">
        <f t="shared" si="39"/>
        <v>42169.708506944444</v>
      </c>
    </row>
    <row r="586" spans="1:20" x14ac:dyDescent="0.25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8220</v>
      </c>
      <c r="G586" t="s">
        <v>8223</v>
      </c>
      <c r="H586" t="s">
        <v>8245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8281</v>
      </c>
      <c r="O586" s="5">
        <f t="shared" si="36"/>
        <v>8.3333333333333339E-4</v>
      </c>
      <c r="P586">
        <f t="shared" si="37"/>
        <v>7.5</v>
      </c>
      <c r="Q586" s="8" t="s">
        <v>8331</v>
      </c>
      <c r="R586" s="8" t="s">
        <v>8332</v>
      </c>
      <c r="S586" s="12">
        <f t="shared" si="38"/>
        <v>41875.616793981484</v>
      </c>
      <c r="T586" s="12">
        <f t="shared" si="39"/>
        <v>41845.616793981484</v>
      </c>
    </row>
    <row r="587" spans="1:20" ht="60" x14ac:dyDescent="0.25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8219</v>
      </c>
      <c r="G587" t="s">
        <v>8223</v>
      </c>
      <c r="H587" t="s">
        <v>8245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8271</v>
      </c>
      <c r="O587" s="5">
        <f t="shared" si="36"/>
        <v>8.3340278356529708E-4</v>
      </c>
      <c r="P587">
        <f t="shared" si="37"/>
        <v>10</v>
      </c>
      <c r="Q587" s="8" t="s">
        <v>8311</v>
      </c>
      <c r="R587" s="8" t="s">
        <v>8312</v>
      </c>
      <c r="S587" s="12">
        <f t="shared" si="38"/>
        <v>42252.965277777781</v>
      </c>
      <c r="T587" s="12">
        <f t="shared" si="39"/>
        <v>42223.369456018518</v>
      </c>
    </row>
    <row r="588" spans="1:20" ht="60" x14ac:dyDescent="0.25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8219</v>
      </c>
      <c r="G588" t="s">
        <v>8223</v>
      </c>
      <c r="H588" t="s">
        <v>8245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8280</v>
      </c>
      <c r="O588" s="5">
        <f t="shared" si="36"/>
        <v>8.571428571428571E-4</v>
      </c>
      <c r="P588">
        <f t="shared" si="37"/>
        <v>3</v>
      </c>
      <c r="Q588" s="8" t="s">
        <v>8313</v>
      </c>
      <c r="R588" s="8" t="s">
        <v>8314</v>
      </c>
      <c r="S588" s="12">
        <f t="shared" si="38"/>
        <v>42068.602083333331</v>
      </c>
      <c r="T588" s="12">
        <f t="shared" si="39"/>
        <v>42011.675937499997</v>
      </c>
    </row>
    <row r="589" spans="1:20" ht="60" x14ac:dyDescent="0.25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8220</v>
      </c>
      <c r="G589" t="s">
        <v>8223</v>
      </c>
      <c r="H589" t="s">
        <v>8245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8271</v>
      </c>
      <c r="O589" s="5">
        <f t="shared" si="36"/>
        <v>8.6666666666666663E-4</v>
      </c>
      <c r="P589">
        <f t="shared" si="37"/>
        <v>26</v>
      </c>
      <c r="Q589" s="8" t="s">
        <v>8311</v>
      </c>
      <c r="R589" s="8" t="s">
        <v>8312</v>
      </c>
      <c r="S589" s="12">
        <f t="shared" si="38"/>
        <v>42294.417997685188</v>
      </c>
      <c r="T589" s="12">
        <f t="shared" si="39"/>
        <v>42249.417997685188</v>
      </c>
    </row>
    <row r="590" spans="1:20" ht="75" x14ac:dyDescent="0.25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8220</v>
      </c>
      <c r="G590" t="s">
        <v>8229</v>
      </c>
      <c r="H590" t="s">
        <v>8248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8302</v>
      </c>
      <c r="O590" s="5">
        <f t="shared" si="36"/>
        <v>8.8000000000000003E-4</v>
      </c>
      <c r="P590">
        <f t="shared" si="37"/>
        <v>7.333333333333333</v>
      </c>
      <c r="Q590" s="8" t="s">
        <v>8323</v>
      </c>
      <c r="R590" s="8" t="s">
        <v>8324</v>
      </c>
      <c r="S590" s="12">
        <f t="shared" si="38"/>
        <v>42439.321284722224</v>
      </c>
      <c r="T590" s="12">
        <f t="shared" si="39"/>
        <v>42409.321284722224</v>
      </c>
    </row>
    <row r="591" spans="1:20" ht="45" x14ac:dyDescent="0.25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8220</v>
      </c>
      <c r="G591" t="s">
        <v>8224</v>
      </c>
      <c r="H591" t="s">
        <v>8246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8.9999999999999998E-4</v>
      </c>
      <c r="P591">
        <f t="shared" si="37"/>
        <v>9</v>
      </c>
      <c r="Q591" s="8" t="s">
        <v>8311</v>
      </c>
      <c r="R591" s="8" t="s">
        <v>8312</v>
      </c>
      <c r="S591" s="12">
        <f t="shared" si="38"/>
        <v>42306.653333333335</v>
      </c>
      <c r="T591" s="12">
        <f t="shared" si="39"/>
        <v>42276.653333333335</v>
      </c>
    </row>
    <row r="592" spans="1:20" ht="60" x14ac:dyDescent="0.25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8220</v>
      </c>
      <c r="G592" t="s">
        <v>8225</v>
      </c>
      <c r="H592" t="s">
        <v>8247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8271</v>
      </c>
      <c r="O592" s="5">
        <f t="shared" si="36"/>
        <v>9.0666666666666662E-4</v>
      </c>
      <c r="P592">
        <f t="shared" si="37"/>
        <v>34</v>
      </c>
      <c r="Q592" s="8" t="s">
        <v>8311</v>
      </c>
      <c r="R592" s="8" t="s">
        <v>8312</v>
      </c>
      <c r="S592" s="12">
        <f t="shared" si="38"/>
        <v>42051.819988425923</v>
      </c>
      <c r="T592" s="12">
        <f t="shared" si="39"/>
        <v>42021.819988425923</v>
      </c>
    </row>
    <row r="593" spans="1:20" ht="45" x14ac:dyDescent="0.25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8219</v>
      </c>
      <c r="G593" t="s">
        <v>8223</v>
      </c>
      <c r="H593" t="s">
        <v>8245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8300</v>
      </c>
      <c r="O593" s="5">
        <f t="shared" si="36"/>
        <v>9.2857142857142856E-4</v>
      </c>
      <c r="P593">
        <f t="shared" si="37"/>
        <v>22.75</v>
      </c>
      <c r="Q593" s="8" t="s">
        <v>8311</v>
      </c>
      <c r="R593" s="8" t="s">
        <v>8341</v>
      </c>
      <c r="S593" s="12">
        <f t="shared" si="38"/>
        <v>42581.634189814809</v>
      </c>
      <c r="T593" s="12">
        <f t="shared" si="39"/>
        <v>42551.634189814809</v>
      </c>
    </row>
    <row r="594" spans="1:20" ht="60" x14ac:dyDescent="0.25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8219</v>
      </c>
      <c r="G594" t="s">
        <v>8223</v>
      </c>
      <c r="H594" t="s">
        <v>8245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8300</v>
      </c>
      <c r="O594" s="5">
        <f t="shared" si="36"/>
        <v>9.5E-4</v>
      </c>
      <c r="P594">
        <f t="shared" si="37"/>
        <v>3.8</v>
      </c>
      <c r="Q594" s="8" t="s">
        <v>8311</v>
      </c>
      <c r="R594" s="8" t="s">
        <v>8341</v>
      </c>
      <c r="S594" s="12">
        <f t="shared" si="38"/>
        <v>42332.504837962959</v>
      </c>
      <c r="T594" s="12">
        <f t="shared" si="39"/>
        <v>42272.463171296295</v>
      </c>
    </row>
    <row r="595" spans="1:20" ht="60" x14ac:dyDescent="0.25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8220</v>
      </c>
      <c r="G595" t="s">
        <v>8223</v>
      </c>
      <c r="H595" t="s">
        <v>8245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8270</v>
      </c>
      <c r="O595" s="5">
        <f t="shared" si="36"/>
        <v>9.6153846153846159E-4</v>
      </c>
      <c r="P595">
        <f t="shared" si="37"/>
        <v>25</v>
      </c>
      <c r="Q595" s="8" t="s">
        <v>8323</v>
      </c>
      <c r="R595" s="8" t="s">
        <v>8343</v>
      </c>
      <c r="S595" s="12">
        <f t="shared" si="38"/>
        <v>42303.540393518517</v>
      </c>
      <c r="T595" s="12">
        <f t="shared" si="39"/>
        <v>42243.540393518517</v>
      </c>
    </row>
    <row r="596" spans="1:20" ht="45" x14ac:dyDescent="0.25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8220</v>
      </c>
      <c r="G596" t="s">
        <v>8235</v>
      </c>
      <c r="H596" t="s">
        <v>8248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8269</v>
      </c>
      <c r="O596" s="5">
        <f t="shared" si="36"/>
        <v>9.9009900990099011E-4</v>
      </c>
      <c r="P596">
        <f t="shared" si="37"/>
        <v>1</v>
      </c>
      <c r="Q596" s="8" t="s">
        <v>8309</v>
      </c>
      <c r="R596" s="8" t="s">
        <v>8327</v>
      </c>
      <c r="S596" s="12">
        <f t="shared" si="38"/>
        <v>42508.59878472222</v>
      </c>
      <c r="T596" s="12">
        <f t="shared" si="39"/>
        <v>42488.59878472222</v>
      </c>
    </row>
    <row r="597" spans="1:20" ht="30" x14ac:dyDescent="0.25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8219</v>
      </c>
      <c r="G597" t="s">
        <v>8223</v>
      </c>
      <c r="H597" t="s">
        <v>8245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8300</v>
      </c>
      <c r="O597" s="5">
        <f t="shared" si="36"/>
        <v>9.9200000000000004E-4</v>
      </c>
      <c r="P597">
        <f t="shared" si="37"/>
        <v>41.333333333333336</v>
      </c>
      <c r="Q597" s="8" t="s">
        <v>8311</v>
      </c>
      <c r="R597" s="8" t="s">
        <v>8341</v>
      </c>
      <c r="S597" s="12">
        <f t="shared" si="38"/>
        <v>42401.74700231482</v>
      </c>
      <c r="T597" s="12">
        <f t="shared" si="39"/>
        <v>42341.74700231482</v>
      </c>
    </row>
    <row r="598" spans="1:20" ht="60" x14ac:dyDescent="0.25">
      <c r="A598">
        <v>1564</v>
      </c>
      <c r="B598" s="3" t="s">
        <v>1565</v>
      </c>
      <c r="C598" s="3" t="s">
        <v>5674</v>
      </c>
      <c r="D598">
        <v>10000</v>
      </c>
      <c r="E598">
        <v>10</v>
      </c>
      <c r="F598" t="s">
        <v>8219</v>
      </c>
      <c r="G598" t="s">
        <v>8223</v>
      </c>
      <c r="H598" t="s">
        <v>8245</v>
      </c>
      <c r="I598">
        <v>1432843500</v>
      </c>
      <c r="J598">
        <v>1430124509</v>
      </c>
      <c r="K598" t="b">
        <v>0</v>
      </c>
      <c r="L598">
        <v>1</v>
      </c>
      <c r="M598" t="b">
        <v>0</v>
      </c>
      <c r="N598" t="s">
        <v>8289</v>
      </c>
      <c r="O598" s="5">
        <f t="shared" si="36"/>
        <v>1E-3</v>
      </c>
      <c r="P598">
        <f t="shared" si="37"/>
        <v>10</v>
      </c>
      <c r="Q598" s="8" t="s">
        <v>8318</v>
      </c>
      <c r="R598" s="8" t="s">
        <v>8320</v>
      </c>
      <c r="S598" s="12">
        <f t="shared" si="38"/>
        <v>42152.586805555555</v>
      </c>
      <c r="T598" s="12">
        <f t="shared" si="39"/>
        <v>42121.117002314815</v>
      </c>
    </row>
    <row r="599" spans="1:20" ht="60" x14ac:dyDescent="0.25">
      <c r="A599">
        <v>2344</v>
      </c>
      <c r="B599" s="3" t="s">
        <v>2345</v>
      </c>
      <c r="C599" s="3" t="s">
        <v>6454</v>
      </c>
      <c r="D599">
        <v>1000</v>
      </c>
      <c r="E599">
        <v>1</v>
      </c>
      <c r="F599" t="s">
        <v>8219</v>
      </c>
      <c r="G599" t="s">
        <v>8228</v>
      </c>
      <c r="H599" t="s">
        <v>8250</v>
      </c>
      <c r="I599">
        <v>1466789269</v>
      </c>
      <c r="J599">
        <v>1464197269</v>
      </c>
      <c r="K599" t="b">
        <v>0</v>
      </c>
      <c r="L599">
        <v>1</v>
      </c>
      <c r="M599" t="b">
        <v>0</v>
      </c>
      <c r="N599" t="s">
        <v>8271</v>
      </c>
      <c r="O599" s="5">
        <f t="shared" si="36"/>
        <v>1E-3</v>
      </c>
      <c r="P599">
        <f t="shared" si="37"/>
        <v>1</v>
      </c>
      <c r="Q599" s="8" t="s">
        <v>8311</v>
      </c>
      <c r="R599" s="8" t="s">
        <v>8312</v>
      </c>
      <c r="S599" s="12">
        <f t="shared" si="38"/>
        <v>42545.477650462963</v>
      </c>
      <c r="T599" s="12">
        <f t="shared" si="39"/>
        <v>42515.477650462963</v>
      </c>
    </row>
    <row r="600" spans="1:20" ht="45" x14ac:dyDescent="0.25">
      <c r="A600">
        <v>440</v>
      </c>
      <c r="B600" s="3" t="s">
        <v>441</v>
      </c>
      <c r="C600" s="3" t="s">
        <v>4550</v>
      </c>
      <c r="D600">
        <v>5000</v>
      </c>
      <c r="E600">
        <v>5</v>
      </c>
      <c r="F600" t="s">
        <v>8220</v>
      </c>
      <c r="G600" t="s">
        <v>8223</v>
      </c>
      <c r="H600" t="s">
        <v>8245</v>
      </c>
      <c r="I600">
        <v>1458859153</v>
      </c>
      <c r="J600">
        <v>1456270753</v>
      </c>
      <c r="K600" t="b">
        <v>0</v>
      </c>
      <c r="L600">
        <v>1</v>
      </c>
      <c r="M600" t="b">
        <v>0</v>
      </c>
      <c r="N600" t="s">
        <v>8269</v>
      </c>
      <c r="O600" s="5">
        <f t="shared" si="36"/>
        <v>1E-3</v>
      </c>
      <c r="P600">
        <f t="shared" si="37"/>
        <v>5</v>
      </c>
      <c r="Q600" s="8" t="s">
        <v>8309</v>
      </c>
      <c r="R600" s="8" t="s">
        <v>8327</v>
      </c>
      <c r="S600" s="12">
        <f t="shared" si="38"/>
        <v>42453.693900462968</v>
      </c>
      <c r="T600" s="12">
        <f t="shared" si="39"/>
        <v>42423.735567129625</v>
      </c>
    </row>
    <row r="601" spans="1:20" ht="45" x14ac:dyDescent="0.25">
      <c r="A601">
        <v>443</v>
      </c>
      <c r="B601" s="3" t="s">
        <v>444</v>
      </c>
      <c r="C601" s="3" t="s">
        <v>4553</v>
      </c>
      <c r="D601">
        <v>10000</v>
      </c>
      <c r="E601">
        <v>10</v>
      </c>
      <c r="F601" t="s">
        <v>8220</v>
      </c>
      <c r="G601" t="s">
        <v>8228</v>
      </c>
      <c r="H601" t="s">
        <v>8250</v>
      </c>
      <c r="I601">
        <v>1391991701</v>
      </c>
      <c r="J601">
        <v>1389399701</v>
      </c>
      <c r="K601" t="b">
        <v>0</v>
      </c>
      <c r="L601">
        <v>2</v>
      </c>
      <c r="M601" t="b">
        <v>0</v>
      </c>
      <c r="N601" t="s">
        <v>8269</v>
      </c>
      <c r="O601" s="5">
        <f t="shared" si="36"/>
        <v>1E-3</v>
      </c>
      <c r="P601">
        <f t="shared" si="37"/>
        <v>5</v>
      </c>
      <c r="Q601" s="8" t="s">
        <v>8309</v>
      </c>
      <c r="R601" s="8" t="s">
        <v>8327</v>
      </c>
      <c r="S601" s="12">
        <f t="shared" si="38"/>
        <v>41679.765057870369</v>
      </c>
      <c r="T601" s="12">
        <f t="shared" si="39"/>
        <v>41649.765057870369</v>
      </c>
    </row>
    <row r="602" spans="1:20" ht="45" x14ac:dyDescent="0.25">
      <c r="A602">
        <v>482</v>
      </c>
      <c r="B602" s="3" t="s">
        <v>483</v>
      </c>
      <c r="C602" s="3" t="s">
        <v>4592</v>
      </c>
      <c r="D602">
        <v>10000</v>
      </c>
      <c r="E602">
        <v>10</v>
      </c>
      <c r="F602" t="s">
        <v>8220</v>
      </c>
      <c r="G602" t="s">
        <v>8223</v>
      </c>
      <c r="H602" t="s">
        <v>8245</v>
      </c>
      <c r="I602">
        <v>1460644440</v>
      </c>
      <c r="J602">
        <v>1458336690</v>
      </c>
      <c r="K602" t="b">
        <v>0</v>
      </c>
      <c r="L602">
        <v>1</v>
      </c>
      <c r="M602" t="b">
        <v>0</v>
      </c>
      <c r="N602" t="s">
        <v>8269</v>
      </c>
      <c r="O602" s="5">
        <f t="shared" si="36"/>
        <v>1E-3</v>
      </c>
      <c r="P602">
        <f t="shared" si="37"/>
        <v>10</v>
      </c>
      <c r="Q602" s="8" t="s">
        <v>8309</v>
      </c>
      <c r="R602" s="8" t="s">
        <v>8327</v>
      </c>
      <c r="S602" s="12">
        <f t="shared" si="38"/>
        <v>42474.356944444444</v>
      </c>
      <c r="T602" s="12">
        <f t="shared" si="39"/>
        <v>42447.646874999999</v>
      </c>
    </row>
    <row r="603" spans="1:20" x14ac:dyDescent="0.25">
      <c r="A603">
        <v>1128</v>
      </c>
      <c r="B603" s="3" t="s">
        <v>1129</v>
      </c>
      <c r="C603" s="3" t="s">
        <v>5238</v>
      </c>
      <c r="D603">
        <v>1000</v>
      </c>
      <c r="E603">
        <v>1</v>
      </c>
      <c r="F603" t="s">
        <v>8220</v>
      </c>
      <c r="G603" t="s">
        <v>8224</v>
      </c>
      <c r="H603" t="s">
        <v>8246</v>
      </c>
      <c r="I603">
        <v>1407425717</v>
      </c>
      <c r="J603">
        <v>1404833717</v>
      </c>
      <c r="K603" t="b">
        <v>0</v>
      </c>
      <c r="L603">
        <v>1</v>
      </c>
      <c r="M603" t="b">
        <v>0</v>
      </c>
      <c r="N603" t="s">
        <v>8282</v>
      </c>
      <c r="O603" s="5">
        <f t="shared" si="36"/>
        <v>1E-3</v>
      </c>
      <c r="P603">
        <f t="shared" si="37"/>
        <v>1</v>
      </c>
      <c r="Q603" s="8" t="s">
        <v>8331</v>
      </c>
      <c r="R603" s="8" t="s">
        <v>8333</v>
      </c>
      <c r="S603" s="12">
        <f t="shared" si="38"/>
        <v>41858.399502314816</v>
      </c>
      <c r="T603" s="12">
        <f t="shared" si="39"/>
        <v>41828.399502314816</v>
      </c>
    </row>
    <row r="604" spans="1:20" ht="45" x14ac:dyDescent="0.25">
      <c r="A604">
        <v>1171</v>
      </c>
      <c r="B604" s="3" t="s">
        <v>1172</v>
      </c>
      <c r="C604" s="3" t="s">
        <v>5281</v>
      </c>
      <c r="D604">
        <v>25000</v>
      </c>
      <c r="E604">
        <v>25</v>
      </c>
      <c r="F604" t="s">
        <v>8220</v>
      </c>
      <c r="G604" t="s">
        <v>8223</v>
      </c>
      <c r="H604" t="s">
        <v>8245</v>
      </c>
      <c r="I604">
        <v>1415909927</v>
      </c>
      <c r="J604">
        <v>1414351127</v>
      </c>
      <c r="K604" t="b">
        <v>0</v>
      </c>
      <c r="L604">
        <v>1</v>
      </c>
      <c r="M604" t="b">
        <v>0</v>
      </c>
      <c r="N604" t="s">
        <v>8283</v>
      </c>
      <c r="O604" s="5">
        <f t="shared" si="36"/>
        <v>1E-3</v>
      </c>
      <c r="P604">
        <f t="shared" si="37"/>
        <v>25</v>
      </c>
      <c r="Q604" s="8" t="s">
        <v>8321</v>
      </c>
      <c r="R604" s="8" t="s">
        <v>8322</v>
      </c>
      <c r="S604" s="12">
        <f t="shared" si="38"/>
        <v>41956.596377314811</v>
      </c>
      <c r="T604" s="12">
        <f t="shared" si="39"/>
        <v>41938.554710648146</v>
      </c>
    </row>
    <row r="605" spans="1:20" ht="60" x14ac:dyDescent="0.25">
      <c r="A605">
        <v>1421</v>
      </c>
      <c r="B605" s="3" t="s">
        <v>1422</v>
      </c>
      <c r="C605" s="3" t="s">
        <v>5531</v>
      </c>
      <c r="D605">
        <v>200000</v>
      </c>
      <c r="E605">
        <v>200</v>
      </c>
      <c r="F605" t="s">
        <v>8220</v>
      </c>
      <c r="G605" t="s">
        <v>8234</v>
      </c>
      <c r="H605" t="s">
        <v>8254</v>
      </c>
      <c r="I605">
        <v>1423432709</v>
      </c>
      <c r="J605">
        <v>1420840709</v>
      </c>
      <c r="K605" t="b">
        <v>0</v>
      </c>
      <c r="L605">
        <v>2</v>
      </c>
      <c r="M605" t="b">
        <v>0</v>
      </c>
      <c r="N605" t="s">
        <v>8286</v>
      </c>
      <c r="O605" s="5">
        <f t="shared" si="36"/>
        <v>1E-3</v>
      </c>
      <c r="P605">
        <f t="shared" si="37"/>
        <v>100</v>
      </c>
      <c r="Q605" s="8" t="s">
        <v>8318</v>
      </c>
      <c r="R605" s="8" t="s">
        <v>8319</v>
      </c>
      <c r="S605" s="12">
        <f t="shared" si="38"/>
        <v>42043.665613425925</v>
      </c>
      <c r="T605" s="12">
        <f t="shared" si="39"/>
        <v>42013.665613425925</v>
      </c>
    </row>
    <row r="606" spans="1:20" ht="45" x14ac:dyDescent="0.25">
      <c r="A606">
        <v>1435</v>
      </c>
      <c r="B606" s="3" t="s">
        <v>1436</v>
      </c>
      <c r="C606" s="3" t="s">
        <v>5545</v>
      </c>
      <c r="D606">
        <v>15000</v>
      </c>
      <c r="E606">
        <v>15</v>
      </c>
      <c r="F606" t="s">
        <v>8220</v>
      </c>
      <c r="G606" t="s">
        <v>8236</v>
      </c>
      <c r="H606" t="s">
        <v>8248</v>
      </c>
      <c r="I606">
        <v>1444589020</v>
      </c>
      <c r="J606">
        <v>1441997020</v>
      </c>
      <c r="K606" t="b">
        <v>0</v>
      </c>
      <c r="L606">
        <v>2</v>
      </c>
      <c r="M606" t="b">
        <v>0</v>
      </c>
      <c r="N606" t="s">
        <v>8286</v>
      </c>
      <c r="O606" s="5">
        <f t="shared" si="36"/>
        <v>1E-3</v>
      </c>
      <c r="P606">
        <f t="shared" si="37"/>
        <v>7.5</v>
      </c>
      <c r="Q606" s="8" t="s">
        <v>8318</v>
      </c>
      <c r="R606" s="8" t="s">
        <v>8319</v>
      </c>
      <c r="S606" s="12">
        <f t="shared" si="38"/>
        <v>42288.530324074076</v>
      </c>
      <c r="T606" s="12">
        <f t="shared" si="39"/>
        <v>42258.530324074076</v>
      </c>
    </row>
    <row r="607" spans="1:20" ht="45" x14ac:dyDescent="0.25">
      <c r="A607">
        <v>1482</v>
      </c>
      <c r="B607" s="3" t="s">
        <v>1483</v>
      </c>
      <c r="C607" s="3" t="s">
        <v>5592</v>
      </c>
      <c r="D607">
        <v>5000</v>
      </c>
      <c r="E607">
        <v>5</v>
      </c>
      <c r="F607" t="s">
        <v>8220</v>
      </c>
      <c r="G607" t="s">
        <v>8223</v>
      </c>
      <c r="H607" t="s">
        <v>8245</v>
      </c>
      <c r="I607">
        <v>1347004260</v>
      </c>
      <c r="J607">
        <v>1345062936</v>
      </c>
      <c r="K607" t="b">
        <v>0</v>
      </c>
      <c r="L607">
        <v>1</v>
      </c>
      <c r="M607" t="b">
        <v>0</v>
      </c>
      <c r="N607" t="s">
        <v>8274</v>
      </c>
      <c r="O607" s="5">
        <f t="shared" si="36"/>
        <v>1E-3</v>
      </c>
      <c r="P607">
        <f t="shared" si="37"/>
        <v>5</v>
      </c>
      <c r="Q607" s="8" t="s">
        <v>8318</v>
      </c>
      <c r="R607" s="8" t="s">
        <v>8328</v>
      </c>
      <c r="S607" s="12">
        <f t="shared" si="38"/>
        <v>41159.077083333337</v>
      </c>
      <c r="T607" s="12">
        <f t="shared" si="39"/>
        <v>41136.608055555553</v>
      </c>
    </row>
    <row r="608" spans="1:20" ht="45" x14ac:dyDescent="0.25">
      <c r="A608">
        <v>1739</v>
      </c>
      <c r="B608" s="3" t="s">
        <v>1740</v>
      </c>
      <c r="C608" s="3" t="s">
        <v>5849</v>
      </c>
      <c r="D608">
        <v>1000</v>
      </c>
      <c r="E608">
        <v>1</v>
      </c>
      <c r="F608" t="s">
        <v>8220</v>
      </c>
      <c r="G608" t="s">
        <v>8223</v>
      </c>
      <c r="H608" t="s">
        <v>8245</v>
      </c>
      <c r="I608">
        <v>1462391932</v>
      </c>
      <c r="J608">
        <v>1457297932</v>
      </c>
      <c r="K608" t="b">
        <v>0</v>
      </c>
      <c r="L608">
        <v>1</v>
      </c>
      <c r="M608" t="b">
        <v>0</v>
      </c>
      <c r="N608" t="s">
        <v>8292</v>
      </c>
      <c r="O608" s="5">
        <f t="shared" si="36"/>
        <v>1E-3</v>
      </c>
      <c r="P608">
        <f t="shared" si="37"/>
        <v>1</v>
      </c>
      <c r="Q608" s="8" t="s">
        <v>8315</v>
      </c>
      <c r="R608" s="8" t="s">
        <v>8337</v>
      </c>
      <c r="S608" s="12">
        <f t="shared" si="38"/>
        <v>42494.582546296297</v>
      </c>
      <c r="T608" s="12">
        <f t="shared" si="39"/>
        <v>42435.624212962968</v>
      </c>
    </row>
    <row r="609" spans="1:20" ht="45" x14ac:dyDescent="0.25">
      <c r="A609">
        <v>1904</v>
      </c>
      <c r="B609" s="3" t="s">
        <v>1905</v>
      </c>
      <c r="C609" s="3" t="s">
        <v>6014</v>
      </c>
      <c r="D609">
        <v>50000</v>
      </c>
      <c r="E609">
        <v>50</v>
      </c>
      <c r="F609" t="s">
        <v>8220</v>
      </c>
      <c r="G609" t="s">
        <v>8223</v>
      </c>
      <c r="H609" t="s">
        <v>8245</v>
      </c>
      <c r="I609">
        <v>1451752021</v>
      </c>
      <c r="J609">
        <v>1447864021</v>
      </c>
      <c r="K609" t="b">
        <v>0</v>
      </c>
      <c r="L609">
        <v>2</v>
      </c>
      <c r="M609" t="b">
        <v>0</v>
      </c>
      <c r="N609" t="s">
        <v>8293</v>
      </c>
      <c r="O609" s="5">
        <f t="shared" si="36"/>
        <v>1E-3</v>
      </c>
      <c r="P609">
        <f t="shared" si="37"/>
        <v>25</v>
      </c>
      <c r="Q609" s="8" t="s">
        <v>8311</v>
      </c>
      <c r="R609" s="8" t="s">
        <v>8345</v>
      </c>
      <c r="S609" s="12">
        <f t="shared" si="38"/>
        <v>42371.435428240744</v>
      </c>
      <c r="T609" s="12">
        <f t="shared" si="39"/>
        <v>42326.435428240744</v>
      </c>
    </row>
    <row r="610" spans="1:20" ht="60" x14ac:dyDescent="0.25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8220</v>
      </c>
      <c r="G610" t="s">
        <v>8224</v>
      </c>
      <c r="H610" t="s">
        <v>8246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8302</v>
      </c>
      <c r="O610" s="5">
        <f t="shared" si="36"/>
        <v>1E-3</v>
      </c>
      <c r="P610">
        <f t="shared" si="37"/>
        <v>1</v>
      </c>
      <c r="Q610" s="8" t="s">
        <v>8323</v>
      </c>
      <c r="R610" s="8" t="s">
        <v>8324</v>
      </c>
      <c r="S610" s="12">
        <f t="shared" si="38"/>
        <v>42597.281157407408</v>
      </c>
      <c r="T610" s="12">
        <f t="shared" si="39"/>
        <v>42567.281157407408</v>
      </c>
    </row>
    <row r="611" spans="1:20" ht="45" x14ac:dyDescent="0.25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8220</v>
      </c>
      <c r="G611" t="s">
        <v>8224</v>
      </c>
      <c r="H611" t="s">
        <v>8246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8302</v>
      </c>
      <c r="O611" s="5">
        <f t="shared" si="36"/>
        <v>1E-3</v>
      </c>
      <c r="P611">
        <f t="shared" si="37"/>
        <v>1</v>
      </c>
      <c r="Q611" s="8" t="s">
        <v>8323</v>
      </c>
      <c r="R611" s="8" t="s">
        <v>8324</v>
      </c>
      <c r="S611" s="12">
        <f t="shared" si="38"/>
        <v>42517.3</v>
      </c>
      <c r="T611" s="12">
        <f t="shared" si="39"/>
        <v>42509.124537037038</v>
      </c>
    </row>
    <row r="612" spans="1:20" ht="60" x14ac:dyDescent="0.25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8220</v>
      </c>
      <c r="G612" t="s">
        <v>8228</v>
      </c>
      <c r="H612" t="s">
        <v>8250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8304</v>
      </c>
      <c r="O612" s="5">
        <f t="shared" si="36"/>
        <v>1E-3</v>
      </c>
      <c r="P612">
        <f t="shared" si="37"/>
        <v>1</v>
      </c>
      <c r="Q612" s="8" t="s">
        <v>8323</v>
      </c>
      <c r="R612" s="8" t="s">
        <v>8325</v>
      </c>
      <c r="S612" s="12">
        <f t="shared" si="38"/>
        <v>42695.762013888889</v>
      </c>
      <c r="T612" s="12">
        <f t="shared" si="39"/>
        <v>42665.720347222217</v>
      </c>
    </row>
    <row r="613" spans="1:20" ht="60" x14ac:dyDescent="0.25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8220</v>
      </c>
      <c r="G613" t="s">
        <v>8225</v>
      </c>
      <c r="H613" t="s">
        <v>8247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8270</v>
      </c>
      <c r="O613" s="5">
        <f t="shared" si="36"/>
        <v>1E-3</v>
      </c>
      <c r="P613">
        <f t="shared" si="37"/>
        <v>5</v>
      </c>
      <c r="Q613" s="8" t="s">
        <v>8323</v>
      </c>
      <c r="R613" s="8" t="s">
        <v>8343</v>
      </c>
      <c r="S613" s="12">
        <f t="shared" si="38"/>
        <v>41918.9375</v>
      </c>
      <c r="T613" s="12">
        <f t="shared" si="39"/>
        <v>41915.150219907409</v>
      </c>
    </row>
    <row r="614" spans="1:20" ht="30" x14ac:dyDescent="0.25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8220</v>
      </c>
      <c r="G614" t="s">
        <v>8223</v>
      </c>
      <c r="H614" t="s">
        <v>8245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8271</v>
      </c>
      <c r="O614" s="5">
        <f t="shared" si="36"/>
        <v>1.0399999999999999E-3</v>
      </c>
      <c r="P614">
        <f t="shared" si="37"/>
        <v>13</v>
      </c>
      <c r="Q614" s="8" t="s">
        <v>8311</v>
      </c>
      <c r="R614" s="8" t="s">
        <v>8312</v>
      </c>
      <c r="S614" s="12">
        <f t="shared" si="38"/>
        <v>42476.530162037037</v>
      </c>
      <c r="T614" s="12">
        <f t="shared" si="39"/>
        <v>42446.530162037037</v>
      </c>
    </row>
    <row r="615" spans="1:20" ht="60" x14ac:dyDescent="0.25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8220</v>
      </c>
      <c r="G615" t="s">
        <v>8223</v>
      </c>
      <c r="H615" t="s">
        <v>8245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8272</v>
      </c>
      <c r="O615" s="5">
        <f t="shared" si="36"/>
        <v>1.0399999999999999E-3</v>
      </c>
      <c r="P615">
        <f t="shared" si="37"/>
        <v>13</v>
      </c>
      <c r="Q615" s="8" t="s">
        <v>8311</v>
      </c>
      <c r="R615" s="8" t="s">
        <v>8317</v>
      </c>
      <c r="S615" s="12">
        <f t="shared" si="38"/>
        <v>41885.534305555557</v>
      </c>
      <c r="T615" s="12">
        <f t="shared" si="39"/>
        <v>41855.534305555557</v>
      </c>
    </row>
    <row r="616" spans="1:20" ht="60" x14ac:dyDescent="0.25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8220</v>
      </c>
      <c r="G616" t="s">
        <v>8227</v>
      </c>
      <c r="H616" t="s">
        <v>8249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8286</v>
      </c>
      <c r="O616" s="5">
        <f t="shared" si="36"/>
        <v>1.0399999999999999E-3</v>
      </c>
      <c r="P616">
        <f t="shared" si="37"/>
        <v>13</v>
      </c>
      <c r="Q616" s="8" t="s">
        <v>8318</v>
      </c>
      <c r="R616" s="8" t="s">
        <v>8319</v>
      </c>
      <c r="S616" s="12">
        <f t="shared" si="38"/>
        <v>42633.989629629628</v>
      </c>
      <c r="T616" s="12">
        <f t="shared" si="39"/>
        <v>42603.989629629628</v>
      </c>
    </row>
    <row r="617" spans="1:20" ht="45" x14ac:dyDescent="0.25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8220</v>
      </c>
      <c r="G617" t="s">
        <v>8223</v>
      </c>
      <c r="H617" t="s">
        <v>8245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8282</v>
      </c>
      <c r="O617" s="5">
        <f t="shared" si="36"/>
        <v>1.0499999999999999E-3</v>
      </c>
      <c r="P617">
        <f t="shared" si="37"/>
        <v>10.5</v>
      </c>
      <c r="Q617" s="8" t="s">
        <v>8331</v>
      </c>
      <c r="R617" s="8" t="s">
        <v>8333</v>
      </c>
      <c r="S617" s="12">
        <f t="shared" si="38"/>
        <v>42526.014965277776</v>
      </c>
      <c r="T617" s="12">
        <f t="shared" si="39"/>
        <v>42496.014965277776</v>
      </c>
    </row>
    <row r="618" spans="1:20" ht="45" x14ac:dyDescent="0.25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8220</v>
      </c>
      <c r="G618" t="s">
        <v>8223</v>
      </c>
      <c r="H618" t="s">
        <v>8245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8272</v>
      </c>
      <c r="O618" s="5">
        <f t="shared" si="36"/>
        <v>1.06E-3</v>
      </c>
      <c r="P618">
        <f t="shared" si="37"/>
        <v>13.25</v>
      </c>
      <c r="Q618" s="8" t="s">
        <v>8311</v>
      </c>
      <c r="R618" s="8" t="s">
        <v>8317</v>
      </c>
      <c r="S618" s="12">
        <f t="shared" si="38"/>
        <v>42808.473634259259</v>
      </c>
      <c r="T618" s="12">
        <f t="shared" si="39"/>
        <v>42778.515300925923</v>
      </c>
    </row>
    <row r="619" spans="1:20" ht="60" x14ac:dyDescent="0.25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8220</v>
      </c>
      <c r="G619" t="s">
        <v>8223</v>
      </c>
      <c r="H619" t="s">
        <v>8245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8277</v>
      </c>
      <c r="O619" s="5">
        <f t="shared" si="36"/>
        <v>1.1111111111111111E-3</v>
      </c>
      <c r="P619">
        <f t="shared" si="37"/>
        <v>50</v>
      </c>
      <c r="Q619" s="8" t="s">
        <v>8315</v>
      </c>
      <c r="R619" s="8" t="s">
        <v>8329</v>
      </c>
      <c r="S619" s="12">
        <f t="shared" si="38"/>
        <v>41645.777754629627</v>
      </c>
      <c r="T619" s="12">
        <f t="shared" si="39"/>
        <v>41615.777754629627</v>
      </c>
    </row>
    <row r="620" spans="1:20" ht="60" x14ac:dyDescent="0.25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8220</v>
      </c>
      <c r="G620" t="s">
        <v>8223</v>
      </c>
      <c r="H620" t="s">
        <v>8245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8281</v>
      </c>
      <c r="O620" s="5">
        <f t="shared" si="36"/>
        <v>1.1199999999999999E-3</v>
      </c>
      <c r="P620">
        <f t="shared" si="37"/>
        <v>50.909090909090907</v>
      </c>
      <c r="Q620" s="8" t="s">
        <v>8331</v>
      </c>
      <c r="R620" s="8" t="s">
        <v>8332</v>
      </c>
      <c r="S620" s="12">
        <f t="shared" si="38"/>
        <v>41285.583611111113</v>
      </c>
      <c r="T620" s="12">
        <f t="shared" si="39"/>
        <v>41255.583611111113</v>
      </c>
    </row>
    <row r="621" spans="1:20" ht="45" x14ac:dyDescent="0.25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8220</v>
      </c>
      <c r="G621" t="s">
        <v>8224</v>
      </c>
      <c r="H621" t="s">
        <v>8246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8274</v>
      </c>
      <c r="O621" s="5">
        <f t="shared" si="36"/>
        <v>1.1655011655011655E-3</v>
      </c>
      <c r="P621">
        <f t="shared" si="37"/>
        <v>5</v>
      </c>
      <c r="Q621" s="8" t="s">
        <v>8318</v>
      </c>
      <c r="R621" s="8" t="s">
        <v>8328</v>
      </c>
      <c r="S621" s="12">
        <f t="shared" si="38"/>
        <v>41501.196851851855</v>
      </c>
      <c r="T621" s="12">
        <f t="shared" si="39"/>
        <v>41471.196851851855</v>
      </c>
    </row>
    <row r="622" spans="1:20" ht="60" x14ac:dyDescent="0.25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8220</v>
      </c>
      <c r="G622" t="s">
        <v>8223</v>
      </c>
      <c r="H622" t="s">
        <v>8245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8302</v>
      </c>
      <c r="O622" s="5">
        <f t="shared" si="36"/>
        <v>1.1833333333333333E-3</v>
      </c>
      <c r="P622">
        <f t="shared" si="37"/>
        <v>23.666666666666668</v>
      </c>
      <c r="Q622" s="8" t="s">
        <v>8323</v>
      </c>
      <c r="R622" s="8" t="s">
        <v>8324</v>
      </c>
      <c r="S622" s="12">
        <f t="shared" si="38"/>
        <v>42060.888831018514</v>
      </c>
      <c r="T622" s="12">
        <f t="shared" si="39"/>
        <v>42030.888831018514</v>
      </c>
    </row>
    <row r="623" spans="1:20" ht="45" x14ac:dyDescent="0.25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8220</v>
      </c>
      <c r="G623" t="s">
        <v>8224</v>
      </c>
      <c r="H623" t="s">
        <v>8246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8267</v>
      </c>
      <c r="O623" s="5">
        <f t="shared" si="36"/>
        <v>1.1999999999999999E-3</v>
      </c>
      <c r="P623">
        <f t="shared" si="37"/>
        <v>1</v>
      </c>
      <c r="Q623" s="8" t="s">
        <v>8309</v>
      </c>
      <c r="R623" s="8" t="s">
        <v>8326</v>
      </c>
      <c r="S623" s="12">
        <f t="shared" si="38"/>
        <v>42435.746886574074</v>
      </c>
      <c r="T623" s="12">
        <f t="shared" si="39"/>
        <v>42375.746886574074</v>
      </c>
    </row>
    <row r="624" spans="1:20" ht="60" x14ac:dyDescent="0.25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8220</v>
      </c>
      <c r="G624" t="s">
        <v>8226</v>
      </c>
      <c r="H624" t="s">
        <v>8248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8282</v>
      </c>
      <c r="O624" s="5">
        <f t="shared" si="36"/>
        <v>1.1999999999999999E-3</v>
      </c>
      <c r="P624">
        <f t="shared" si="37"/>
        <v>3</v>
      </c>
      <c r="Q624" s="8" t="s">
        <v>8331</v>
      </c>
      <c r="R624" s="8" t="s">
        <v>8333</v>
      </c>
      <c r="S624" s="12">
        <f t="shared" si="38"/>
        <v>42443.357974537037</v>
      </c>
      <c r="T624" s="12">
        <f t="shared" si="39"/>
        <v>42413.399641203709</v>
      </c>
    </row>
    <row r="625" spans="1:20" ht="30" x14ac:dyDescent="0.25">
      <c r="A625">
        <v>2391</v>
      </c>
      <c r="B625" s="3" t="s">
        <v>2392</v>
      </c>
      <c r="C625" s="3" t="s">
        <v>6501</v>
      </c>
      <c r="D625">
        <v>20000</v>
      </c>
      <c r="E625">
        <v>25</v>
      </c>
      <c r="F625" t="s">
        <v>8219</v>
      </c>
      <c r="G625" t="s">
        <v>8223</v>
      </c>
      <c r="H625" t="s">
        <v>8245</v>
      </c>
      <c r="I625">
        <v>1427825044</v>
      </c>
      <c r="J625">
        <v>1425236644</v>
      </c>
      <c r="K625" t="b">
        <v>0</v>
      </c>
      <c r="L625">
        <v>1</v>
      </c>
      <c r="M625" t="b">
        <v>0</v>
      </c>
      <c r="N625" t="s">
        <v>8271</v>
      </c>
      <c r="O625" s="5">
        <f t="shared" si="36"/>
        <v>1.25E-3</v>
      </c>
      <c r="P625">
        <f t="shared" si="37"/>
        <v>25</v>
      </c>
      <c r="Q625" s="8" t="s">
        <v>8311</v>
      </c>
      <c r="R625" s="8" t="s">
        <v>8312</v>
      </c>
      <c r="S625" s="12">
        <f t="shared" si="38"/>
        <v>42094.502824074079</v>
      </c>
      <c r="T625" s="12">
        <f t="shared" si="39"/>
        <v>42064.544490740736</v>
      </c>
    </row>
    <row r="626" spans="1:20" ht="45" x14ac:dyDescent="0.25">
      <c r="A626">
        <v>506</v>
      </c>
      <c r="B626" s="3" t="s">
        <v>507</v>
      </c>
      <c r="C626" s="3" t="s">
        <v>4616</v>
      </c>
      <c r="D626">
        <v>200000</v>
      </c>
      <c r="E626">
        <v>250</v>
      </c>
      <c r="F626" t="s">
        <v>8220</v>
      </c>
      <c r="G626" t="s">
        <v>8223</v>
      </c>
      <c r="H626" t="s">
        <v>8245</v>
      </c>
      <c r="I626">
        <v>1376140520</v>
      </c>
      <c r="J626">
        <v>1373548520</v>
      </c>
      <c r="K626" t="b">
        <v>0</v>
      </c>
      <c r="L626">
        <v>1</v>
      </c>
      <c r="M626" t="b">
        <v>0</v>
      </c>
      <c r="N626" t="s">
        <v>8269</v>
      </c>
      <c r="O626" s="5">
        <f t="shared" si="36"/>
        <v>1.25E-3</v>
      </c>
      <c r="P626">
        <f t="shared" si="37"/>
        <v>250</v>
      </c>
      <c r="Q626" s="8" t="s">
        <v>8309</v>
      </c>
      <c r="R626" s="8" t="s">
        <v>8327</v>
      </c>
      <c r="S626" s="12">
        <f t="shared" si="38"/>
        <v>41496.302314814813</v>
      </c>
      <c r="T626" s="12">
        <f t="shared" si="39"/>
        <v>41466.302314814813</v>
      </c>
    </row>
    <row r="627" spans="1:20" ht="45" x14ac:dyDescent="0.25">
      <c r="A627">
        <v>1145</v>
      </c>
      <c r="B627" s="3" t="s">
        <v>1146</v>
      </c>
      <c r="C627" s="3" t="s">
        <v>5255</v>
      </c>
      <c r="D627">
        <v>80000</v>
      </c>
      <c r="E627">
        <v>100</v>
      </c>
      <c r="F627" t="s">
        <v>8220</v>
      </c>
      <c r="G627" t="s">
        <v>8223</v>
      </c>
      <c r="H627" t="s">
        <v>8245</v>
      </c>
      <c r="I627">
        <v>1412272592</v>
      </c>
      <c r="J627">
        <v>1407088592</v>
      </c>
      <c r="K627" t="b">
        <v>0</v>
      </c>
      <c r="L627">
        <v>1</v>
      </c>
      <c r="M627" t="b">
        <v>0</v>
      </c>
      <c r="N627" t="s">
        <v>8283</v>
      </c>
      <c r="O627" s="5">
        <f t="shared" si="36"/>
        <v>1.25E-3</v>
      </c>
      <c r="P627">
        <f t="shared" si="37"/>
        <v>100</v>
      </c>
      <c r="Q627" s="8" t="s">
        <v>8321</v>
      </c>
      <c r="R627" s="8" t="s">
        <v>8322</v>
      </c>
      <c r="S627" s="12">
        <f t="shared" si="38"/>
        <v>41914.49759259259</v>
      </c>
      <c r="T627" s="12">
        <f t="shared" si="39"/>
        <v>41854.49759259259</v>
      </c>
    </row>
    <row r="628" spans="1:20" ht="30" x14ac:dyDescent="0.25">
      <c r="A628">
        <v>1406</v>
      </c>
      <c r="B628" s="3" t="s">
        <v>1407</v>
      </c>
      <c r="C628" s="3" t="s">
        <v>5516</v>
      </c>
      <c r="D628">
        <v>12000</v>
      </c>
      <c r="E628">
        <v>15</v>
      </c>
      <c r="F628" t="s">
        <v>8220</v>
      </c>
      <c r="G628" t="s">
        <v>8236</v>
      </c>
      <c r="H628" t="s">
        <v>8248</v>
      </c>
      <c r="I628">
        <v>1449914400</v>
      </c>
      <c r="J628">
        <v>1445336607</v>
      </c>
      <c r="K628" t="b">
        <v>0</v>
      </c>
      <c r="L628">
        <v>3</v>
      </c>
      <c r="M628" t="b">
        <v>0</v>
      </c>
      <c r="N628" t="s">
        <v>8286</v>
      </c>
      <c r="O628" s="5">
        <f t="shared" si="36"/>
        <v>1.25E-3</v>
      </c>
      <c r="P628">
        <f t="shared" si="37"/>
        <v>5</v>
      </c>
      <c r="Q628" s="8" t="s">
        <v>8318</v>
      </c>
      <c r="R628" s="8" t="s">
        <v>8319</v>
      </c>
      <c r="S628" s="12">
        <f t="shared" si="38"/>
        <v>42350.166666666672</v>
      </c>
      <c r="T628" s="12">
        <f t="shared" si="39"/>
        <v>42297.182951388888</v>
      </c>
    </row>
    <row r="629" spans="1:20" ht="60" x14ac:dyDescent="0.25">
      <c r="A629">
        <v>1598</v>
      </c>
      <c r="B629" s="3" t="s">
        <v>1599</v>
      </c>
      <c r="C629" s="3" t="s">
        <v>5708</v>
      </c>
      <c r="D629">
        <v>800</v>
      </c>
      <c r="E629">
        <v>1</v>
      </c>
      <c r="F629" t="s">
        <v>8220</v>
      </c>
      <c r="G629" t="s">
        <v>8223</v>
      </c>
      <c r="H629" t="s">
        <v>8245</v>
      </c>
      <c r="I629">
        <v>1437926458</v>
      </c>
      <c r="J629">
        <v>1432742458</v>
      </c>
      <c r="K629" t="b">
        <v>0</v>
      </c>
      <c r="L629">
        <v>1</v>
      </c>
      <c r="M629" t="b">
        <v>0</v>
      </c>
      <c r="N629" t="s">
        <v>8290</v>
      </c>
      <c r="O629" s="5">
        <f t="shared" si="36"/>
        <v>1.25E-3</v>
      </c>
      <c r="P629">
        <f t="shared" si="37"/>
        <v>1</v>
      </c>
      <c r="Q629" s="8" t="s">
        <v>8334</v>
      </c>
      <c r="R629" s="8" t="s">
        <v>8336</v>
      </c>
      <c r="S629" s="12">
        <f t="shared" si="38"/>
        <v>42211.417337962965</v>
      </c>
      <c r="T629" s="12">
        <f t="shared" si="39"/>
        <v>42151.417337962965</v>
      </c>
    </row>
    <row r="630" spans="1:20" ht="30" x14ac:dyDescent="0.25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8220</v>
      </c>
      <c r="G630" t="s">
        <v>8223</v>
      </c>
      <c r="H630" t="s">
        <v>8245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8270</v>
      </c>
      <c r="O630" s="5">
        <f t="shared" si="36"/>
        <v>1.25E-3</v>
      </c>
      <c r="P630">
        <f t="shared" si="37"/>
        <v>10</v>
      </c>
      <c r="Q630" s="8" t="s">
        <v>8323</v>
      </c>
      <c r="R630" s="8" t="s">
        <v>8343</v>
      </c>
      <c r="S630" s="12">
        <f t="shared" si="38"/>
        <v>42497.353680555556</v>
      </c>
      <c r="T630" s="12">
        <f t="shared" si="39"/>
        <v>42437.39534722222</v>
      </c>
    </row>
    <row r="631" spans="1:20" ht="60" x14ac:dyDescent="0.25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8220</v>
      </c>
      <c r="G631" t="s">
        <v>8223</v>
      </c>
      <c r="H631" t="s">
        <v>8245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8283</v>
      </c>
      <c r="O631" s="5">
        <f t="shared" si="36"/>
        <v>1.2999999999999999E-3</v>
      </c>
      <c r="P631">
        <f t="shared" si="37"/>
        <v>13</v>
      </c>
      <c r="Q631" s="8" t="s">
        <v>8321</v>
      </c>
      <c r="R631" s="8" t="s">
        <v>8322</v>
      </c>
      <c r="S631" s="12">
        <f t="shared" si="38"/>
        <v>42219.936041666668</v>
      </c>
      <c r="T631" s="12">
        <f t="shared" si="39"/>
        <v>42179.936041666668</v>
      </c>
    </row>
    <row r="632" spans="1:20" ht="60" x14ac:dyDescent="0.25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8220</v>
      </c>
      <c r="G632" t="s">
        <v>8223</v>
      </c>
      <c r="H632" t="s">
        <v>8245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8281</v>
      </c>
      <c r="O632" s="5">
        <f t="shared" si="36"/>
        <v>1.325E-3</v>
      </c>
      <c r="P632">
        <f t="shared" si="37"/>
        <v>13.25</v>
      </c>
      <c r="Q632" s="8" t="s">
        <v>8331</v>
      </c>
      <c r="R632" s="8" t="s">
        <v>8332</v>
      </c>
      <c r="S632" s="12">
        <f t="shared" si="38"/>
        <v>42459.403877314813</v>
      </c>
      <c r="T632" s="12">
        <f t="shared" si="39"/>
        <v>42429.445543981477</v>
      </c>
    </row>
    <row r="633" spans="1:20" ht="30" x14ac:dyDescent="0.25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8220</v>
      </c>
      <c r="G633" t="s">
        <v>8223</v>
      </c>
      <c r="H633" t="s">
        <v>8245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8295</v>
      </c>
      <c r="O633" s="5">
        <f t="shared" si="36"/>
        <v>1.3333333333333333E-3</v>
      </c>
      <c r="P633">
        <f t="shared" si="37"/>
        <v>1</v>
      </c>
      <c r="Q633" s="8" t="s">
        <v>8334</v>
      </c>
      <c r="R633" s="8" t="s">
        <v>8339</v>
      </c>
      <c r="S633" s="12">
        <f t="shared" si="38"/>
        <v>42052.893414351856</v>
      </c>
      <c r="T633" s="12">
        <f t="shared" si="39"/>
        <v>42022.893414351856</v>
      </c>
    </row>
    <row r="634" spans="1:20" ht="60" x14ac:dyDescent="0.25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8220</v>
      </c>
      <c r="G634" t="s">
        <v>8223</v>
      </c>
      <c r="H634" t="s">
        <v>8245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8269</v>
      </c>
      <c r="O634" s="5">
        <f t="shared" si="36"/>
        <v>1.3749999999999999E-3</v>
      </c>
      <c r="P634">
        <f t="shared" si="37"/>
        <v>5.5</v>
      </c>
      <c r="Q634" s="8" t="s">
        <v>8309</v>
      </c>
      <c r="R634" s="8" t="s">
        <v>8327</v>
      </c>
      <c r="S634" s="12">
        <f t="shared" si="38"/>
        <v>42694.533877314811</v>
      </c>
      <c r="T634" s="12">
        <f t="shared" si="39"/>
        <v>42649.492210648154</v>
      </c>
    </row>
    <row r="635" spans="1:20" ht="45" x14ac:dyDescent="0.25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8219</v>
      </c>
      <c r="G635" t="s">
        <v>8223</v>
      </c>
      <c r="H635" t="s">
        <v>8245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8283</v>
      </c>
      <c r="O635" s="5">
        <f t="shared" si="36"/>
        <v>1.3849999999999999E-3</v>
      </c>
      <c r="P635">
        <f t="shared" si="37"/>
        <v>23.083333333333332</v>
      </c>
      <c r="Q635" s="8" t="s">
        <v>8321</v>
      </c>
      <c r="R635" s="8" t="s">
        <v>8322</v>
      </c>
      <c r="S635" s="12">
        <f t="shared" si="38"/>
        <v>41897.579895833333</v>
      </c>
      <c r="T635" s="12">
        <f t="shared" si="39"/>
        <v>41837.579895833333</v>
      </c>
    </row>
    <row r="636" spans="1:20" ht="30" x14ac:dyDescent="0.25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8220</v>
      </c>
      <c r="G636" t="s">
        <v>8223</v>
      </c>
      <c r="H636" t="s">
        <v>8245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8283</v>
      </c>
      <c r="O636" s="5">
        <f t="shared" si="36"/>
        <v>1.48E-3</v>
      </c>
      <c r="P636">
        <f t="shared" si="37"/>
        <v>5.2857142857142856</v>
      </c>
      <c r="Q636" s="8" t="s">
        <v>8321</v>
      </c>
      <c r="R636" s="8" t="s">
        <v>8322</v>
      </c>
      <c r="S636" s="12">
        <f t="shared" si="38"/>
        <v>42058.875</v>
      </c>
      <c r="T636" s="12">
        <f t="shared" si="39"/>
        <v>42027.86886574074</v>
      </c>
    </row>
    <row r="637" spans="1:20" ht="60" x14ac:dyDescent="0.25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8220</v>
      </c>
      <c r="G637" t="s">
        <v>8223</v>
      </c>
      <c r="H637" t="s">
        <v>8245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8281</v>
      </c>
      <c r="O637" s="5">
        <f t="shared" si="36"/>
        <v>1.5E-3</v>
      </c>
      <c r="P637">
        <f t="shared" si="37"/>
        <v>11.25</v>
      </c>
      <c r="Q637" s="8" t="s">
        <v>8331</v>
      </c>
      <c r="R637" s="8" t="s">
        <v>8332</v>
      </c>
      <c r="S637" s="12">
        <f t="shared" si="38"/>
        <v>42470.079444444447</v>
      </c>
      <c r="T637" s="12">
        <f t="shared" si="39"/>
        <v>42440.121111111112</v>
      </c>
    </row>
    <row r="638" spans="1:20" ht="30" x14ac:dyDescent="0.25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8220</v>
      </c>
      <c r="G638" t="s">
        <v>8223</v>
      </c>
      <c r="H638" t="s">
        <v>8245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8283</v>
      </c>
      <c r="O638" s="5">
        <f t="shared" si="36"/>
        <v>1.5E-3</v>
      </c>
      <c r="P638">
        <f t="shared" si="37"/>
        <v>37.5</v>
      </c>
      <c r="Q638" s="8" t="s">
        <v>8321</v>
      </c>
      <c r="R638" s="8" t="s">
        <v>8322</v>
      </c>
      <c r="S638" s="12">
        <f t="shared" si="38"/>
        <v>42537.46025462963</v>
      </c>
      <c r="T638" s="12">
        <f t="shared" si="39"/>
        <v>42507.46025462963</v>
      </c>
    </row>
    <row r="639" spans="1:20" ht="60" x14ac:dyDescent="0.25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8220</v>
      </c>
      <c r="G639" t="s">
        <v>8223</v>
      </c>
      <c r="H639" t="s">
        <v>8245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8298</v>
      </c>
      <c r="O639" s="5">
        <f t="shared" si="36"/>
        <v>1.5E-3</v>
      </c>
      <c r="P639">
        <f t="shared" si="37"/>
        <v>37.5</v>
      </c>
      <c r="Q639" s="8" t="s">
        <v>8321</v>
      </c>
      <c r="R639" s="8" t="s">
        <v>8340</v>
      </c>
      <c r="S639" s="12">
        <f t="shared" si="38"/>
        <v>42138.747361111113</v>
      </c>
      <c r="T639" s="12">
        <f t="shared" si="39"/>
        <v>42078.747361111113</v>
      </c>
    </row>
    <row r="640" spans="1:20" ht="45" x14ac:dyDescent="0.25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8220</v>
      </c>
      <c r="G640" t="s">
        <v>8223</v>
      </c>
      <c r="H640" t="s">
        <v>8245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8302</v>
      </c>
      <c r="O640" s="5">
        <f t="shared" si="36"/>
        <v>1.5E-3</v>
      </c>
      <c r="P640">
        <f t="shared" si="37"/>
        <v>37.5</v>
      </c>
      <c r="Q640" s="8" t="s">
        <v>8323</v>
      </c>
      <c r="R640" s="8" t="s">
        <v>8324</v>
      </c>
      <c r="S640" s="12">
        <f t="shared" si="38"/>
        <v>42152.415972222225</v>
      </c>
      <c r="T640" s="12">
        <f t="shared" si="39"/>
        <v>42122.420069444444</v>
      </c>
    </row>
    <row r="641" spans="1:20" ht="45" x14ac:dyDescent="0.25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8219</v>
      </c>
      <c r="G641" t="s">
        <v>8223</v>
      </c>
      <c r="H641" t="s">
        <v>8245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8302</v>
      </c>
      <c r="O641" s="5">
        <f t="shared" si="36"/>
        <v>1.5125E-3</v>
      </c>
      <c r="P641">
        <f t="shared" si="37"/>
        <v>201.66666666666666</v>
      </c>
      <c r="Q641" s="8" t="s">
        <v>8323</v>
      </c>
      <c r="R641" s="8" t="s">
        <v>8324</v>
      </c>
      <c r="S641" s="12">
        <f t="shared" si="38"/>
        <v>42285.541909722218</v>
      </c>
      <c r="T641" s="12">
        <f t="shared" si="39"/>
        <v>42255.541909722218</v>
      </c>
    </row>
    <row r="642" spans="1:20" ht="45" x14ac:dyDescent="0.25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8220</v>
      </c>
      <c r="G642" t="s">
        <v>8223</v>
      </c>
      <c r="H642" t="s">
        <v>8245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8302</v>
      </c>
      <c r="O642" s="5">
        <f t="shared" ref="O642:O705" si="40">E642/D642</f>
        <v>1.5227272727272728E-3</v>
      </c>
      <c r="P642">
        <f t="shared" si="37"/>
        <v>55.833333333333336</v>
      </c>
      <c r="Q642" s="8" t="s">
        <v>8323</v>
      </c>
      <c r="R642" s="8" t="s">
        <v>8324</v>
      </c>
      <c r="S642" s="12">
        <f t="shared" si="38"/>
        <v>42275.024699074071</v>
      </c>
      <c r="T642" s="12">
        <f t="shared" si="39"/>
        <v>42245.024699074071</v>
      </c>
    </row>
    <row r="643" spans="1:20" ht="60" x14ac:dyDescent="0.25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8220</v>
      </c>
      <c r="G643" t="s">
        <v>8223</v>
      </c>
      <c r="H643" t="s">
        <v>8245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8269</v>
      </c>
      <c r="O643" s="5">
        <f t="shared" si="40"/>
        <v>1.5499999999999999E-3</v>
      </c>
      <c r="P643">
        <f t="shared" ref="P643:P706" si="41">E643/L643</f>
        <v>10.333333333333334</v>
      </c>
      <c r="Q643" s="8" t="s">
        <v>8309</v>
      </c>
      <c r="R643" s="8" t="s">
        <v>8327</v>
      </c>
      <c r="S643" s="12">
        <f t="shared" ref="S643:S706" si="42">(I643/86400)+25569+(-6/24)</f>
        <v>41822.875</v>
      </c>
      <c r="T643" s="12">
        <f t="shared" ref="T643:T706" si="43">(J643/86400)+25569+(-6/24)</f>
        <v>41799.580613425926</v>
      </c>
    </row>
    <row r="644" spans="1:20" ht="60" x14ac:dyDescent="0.25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8220</v>
      </c>
      <c r="G644" t="s">
        <v>8223</v>
      </c>
      <c r="H644" t="s">
        <v>8245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8281</v>
      </c>
      <c r="O644" s="5">
        <f t="shared" si="40"/>
        <v>1.5900000000000001E-3</v>
      </c>
      <c r="P644">
        <f t="shared" si="41"/>
        <v>71.55</v>
      </c>
      <c r="Q644" s="8" t="s">
        <v>8331</v>
      </c>
      <c r="R644" s="8" t="s">
        <v>8332</v>
      </c>
      <c r="S644" s="12">
        <f t="shared" si="42"/>
        <v>41721.8440625</v>
      </c>
      <c r="T644" s="12">
        <f t="shared" si="43"/>
        <v>41691.885729166665</v>
      </c>
    </row>
    <row r="645" spans="1:20" ht="60" x14ac:dyDescent="0.25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8220</v>
      </c>
      <c r="G645" t="s">
        <v>8224</v>
      </c>
      <c r="H645" t="s">
        <v>8246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8281</v>
      </c>
      <c r="O645" s="5">
        <f t="shared" si="40"/>
        <v>1.6666666666666668E-3</v>
      </c>
      <c r="P645">
        <f t="shared" si="41"/>
        <v>3.3333333333333335</v>
      </c>
      <c r="Q645" s="8" t="s">
        <v>8331</v>
      </c>
      <c r="R645" s="8" t="s">
        <v>8332</v>
      </c>
      <c r="S645" s="12">
        <f t="shared" si="42"/>
        <v>41556.095914351856</v>
      </c>
      <c r="T645" s="12">
        <f t="shared" si="43"/>
        <v>41526.095914351856</v>
      </c>
    </row>
    <row r="646" spans="1:20" ht="60" x14ac:dyDescent="0.25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8220</v>
      </c>
      <c r="G646" t="s">
        <v>8228</v>
      </c>
      <c r="H646" t="s">
        <v>8250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8281</v>
      </c>
      <c r="O646" s="5">
        <f t="shared" si="40"/>
        <v>1.6666666666666668E-3</v>
      </c>
      <c r="P646">
        <f t="shared" si="41"/>
        <v>25</v>
      </c>
      <c r="Q646" s="8" t="s">
        <v>8331</v>
      </c>
      <c r="R646" s="8" t="s">
        <v>8332</v>
      </c>
      <c r="S646" s="12">
        <f t="shared" si="42"/>
        <v>41903.522789351853</v>
      </c>
      <c r="T646" s="12">
        <f t="shared" si="43"/>
        <v>41843.522789351853</v>
      </c>
    </row>
    <row r="647" spans="1:20" ht="60" x14ac:dyDescent="0.25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8220</v>
      </c>
      <c r="G647" t="s">
        <v>8223</v>
      </c>
      <c r="H647" t="s">
        <v>8245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8281</v>
      </c>
      <c r="O647" s="5">
        <f t="shared" si="40"/>
        <v>1.6666666666666668E-3</v>
      </c>
      <c r="P647">
        <f t="shared" si="41"/>
        <v>12.5</v>
      </c>
      <c r="Q647" s="8" t="s">
        <v>8331</v>
      </c>
      <c r="R647" s="8" t="s">
        <v>8332</v>
      </c>
      <c r="S647" s="12">
        <f t="shared" si="42"/>
        <v>41713.540613425925</v>
      </c>
      <c r="T647" s="12">
        <f t="shared" si="43"/>
        <v>41683.582280092596</v>
      </c>
    </row>
    <row r="648" spans="1:20" ht="45" x14ac:dyDescent="0.25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8220</v>
      </c>
      <c r="G648" t="s">
        <v>8223</v>
      </c>
      <c r="H648" t="s">
        <v>8245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8283</v>
      </c>
      <c r="O648" s="5">
        <f t="shared" si="40"/>
        <v>1.6666666666666668E-3</v>
      </c>
      <c r="P648">
        <f t="shared" si="41"/>
        <v>50</v>
      </c>
      <c r="Q648" s="8" t="s">
        <v>8321</v>
      </c>
      <c r="R648" s="8" t="s">
        <v>8322</v>
      </c>
      <c r="S648" s="12">
        <f t="shared" si="42"/>
        <v>41825.713333333333</v>
      </c>
      <c r="T648" s="12">
        <f t="shared" si="43"/>
        <v>41795.713333333333</v>
      </c>
    </row>
    <row r="649" spans="1:20" ht="30" x14ac:dyDescent="0.25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8220</v>
      </c>
      <c r="G649" t="s">
        <v>8224</v>
      </c>
      <c r="H649" t="s">
        <v>8246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8283</v>
      </c>
      <c r="O649" s="5">
        <f t="shared" si="40"/>
        <v>1.6666666666666668E-3</v>
      </c>
      <c r="P649">
        <f t="shared" si="41"/>
        <v>5</v>
      </c>
      <c r="Q649" s="8" t="s">
        <v>8321</v>
      </c>
      <c r="R649" s="8" t="s">
        <v>8322</v>
      </c>
      <c r="S649" s="12">
        <f t="shared" si="42"/>
        <v>42363.080277777779</v>
      </c>
      <c r="T649" s="12">
        <f t="shared" si="43"/>
        <v>42333.080277777779</v>
      </c>
    </row>
    <row r="650" spans="1:20" ht="60" x14ac:dyDescent="0.25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8220</v>
      </c>
      <c r="G650" t="s">
        <v>8223</v>
      </c>
      <c r="H650" t="s">
        <v>8245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8283</v>
      </c>
      <c r="O650" s="5">
        <f t="shared" si="40"/>
        <v>1.6666666666666668E-3</v>
      </c>
      <c r="P650">
        <f t="shared" si="41"/>
        <v>50</v>
      </c>
      <c r="Q650" s="8" t="s">
        <v>8321</v>
      </c>
      <c r="R650" s="8" t="s">
        <v>8322</v>
      </c>
      <c r="S650" s="12">
        <f t="shared" si="42"/>
        <v>41917.551168981481</v>
      </c>
      <c r="T650" s="12">
        <f t="shared" si="43"/>
        <v>41887.551168981481</v>
      </c>
    </row>
    <row r="651" spans="1:20" ht="60" x14ac:dyDescent="0.25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8220</v>
      </c>
      <c r="G651" t="s">
        <v>8223</v>
      </c>
      <c r="H651" t="s">
        <v>8245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8270</v>
      </c>
      <c r="O651" s="5">
        <f t="shared" si="40"/>
        <v>1.6666666666666668E-3</v>
      </c>
      <c r="P651">
        <f t="shared" si="41"/>
        <v>5</v>
      </c>
      <c r="Q651" s="8" t="s">
        <v>8323</v>
      </c>
      <c r="R651" s="8" t="s">
        <v>8343</v>
      </c>
      <c r="S651" s="12">
        <f t="shared" si="42"/>
        <v>42015.177361111113</v>
      </c>
      <c r="T651" s="12">
        <f t="shared" si="43"/>
        <v>41985.177361111113</v>
      </c>
    </row>
    <row r="652" spans="1:20" ht="60" x14ac:dyDescent="0.25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8220</v>
      </c>
      <c r="G652" t="s">
        <v>8223</v>
      </c>
      <c r="H652" t="s">
        <v>8245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8270</v>
      </c>
      <c r="O652" s="5">
        <f t="shared" si="40"/>
        <v>1.6666666666666668E-3</v>
      </c>
      <c r="P652">
        <f t="shared" si="41"/>
        <v>25</v>
      </c>
      <c r="Q652" s="8" t="s">
        <v>8323</v>
      </c>
      <c r="R652" s="8" t="s">
        <v>8343</v>
      </c>
      <c r="S652" s="12">
        <f t="shared" si="42"/>
        <v>42508.789212962962</v>
      </c>
      <c r="T652" s="12">
        <f t="shared" si="43"/>
        <v>42478.789212962962</v>
      </c>
    </row>
    <row r="653" spans="1:20" ht="60" x14ac:dyDescent="0.25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8220</v>
      </c>
      <c r="G653" t="s">
        <v>8223</v>
      </c>
      <c r="H653" t="s">
        <v>8245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8270</v>
      </c>
      <c r="O653" s="5">
        <f t="shared" si="40"/>
        <v>1.6666666666666668E-3</v>
      </c>
      <c r="P653">
        <f t="shared" si="41"/>
        <v>5</v>
      </c>
      <c r="Q653" s="8" t="s">
        <v>8323</v>
      </c>
      <c r="R653" s="8" t="s">
        <v>8343</v>
      </c>
      <c r="S653" s="12">
        <f t="shared" si="42"/>
        <v>42540.688900462963</v>
      </c>
      <c r="T653" s="12">
        <f t="shared" si="43"/>
        <v>42510.688900462963</v>
      </c>
    </row>
    <row r="654" spans="1:20" ht="30" x14ac:dyDescent="0.25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8220</v>
      </c>
      <c r="G654" t="s">
        <v>8223</v>
      </c>
      <c r="H654" t="s">
        <v>8245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8271</v>
      </c>
      <c r="O654" s="5">
        <f t="shared" si="40"/>
        <v>1.6705882352941177E-3</v>
      </c>
      <c r="P654">
        <f t="shared" si="41"/>
        <v>142</v>
      </c>
      <c r="Q654" s="8" t="s">
        <v>8311</v>
      </c>
      <c r="R654" s="8" t="s">
        <v>8312</v>
      </c>
      <c r="S654" s="12">
        <f t="shared" si="42"/>
        <v>42418.548252314809</v>
      </c>
      <c r="T654" s="12">
        <f t="shared" si="43"/>
        <v>42388.548252314809</v>
      </c>
    </row>
    <row r="655" spans="1:20" ht="60" x14ac:dyDescent="0.25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8220</v>
      </c>
      <c r="G655" t="s">
        <v>8223</v>
      </c>
      <c r="H655" t="s">
        <v>8245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8293</v>
      </c>
      <c r="O655" s="5">
        <f t="shared" si="40"/>
        <v>1.6800000000000001E-3</v>
      </c>
      <c r="P655">
        <f t="shared" si="41"/>
        <v>10.5</v>
      </c>
      <c r="Q655" s="8" t="s">
        <v>8311</v>
      </c>
      <c r="R655" s="8" t="s">
        <v>8345</v>
      </c>
      <c r="S655" s="12">
        <f t="shared" si="42"/>
        <v>41889.675856481481</v>
      </c>
      <c r="T655" s="12">
        <f t="shared" si="43"/>
        <v>41859.675856481481</v>
      </c>
    </row>
    <row r="656" spans="1:20" ht="45" x14ac:dyDescent="0.25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8220</v>
      </c>
      <c r="G656" t="s">
        <v>8223</v>
      </c>
      <c r="H656" t="s">
        <v>8245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8283</v>
      </c>
      <c r="O656" s="5">
        <f t="shared" si="40"/>
        <v>1.6999999999999999E-3</v>
      </c>
      <c r="P656">
        <f t="shared" si="41"/>
        <v>5.666666666666667</v>
      </c>
      <c r="Q656" s="8" t="s">
        <v>8321</v>
      </c>
      <c r="R656" s="8" t="s">
        <v>8322</v>
      </c>
      <c r="S656" s="12">
        <f t="shared" si="42"/>
        <v>42057.103738425925</v>
      </c>
      <c r="T656" s="12">
        <f t="shared" si="43"/>
        <v>42027.103738425925</v>
      </c>
    </row>
    <row r="657" spans="1:20" ht="60" x14ac:dyDescent="0.25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8219</v>
      </c>
      <c r="G657" t="s">
        <v>8225</v>
      </c>
      <c r="H657" t="s">
        <v>8247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8271</v>
      </c>
      <c r="O657" s="5">
        <f t="shared" si="40"/>
        <v>1.75E-3</v>
      </c>
      <c r="P657">
        <f t="shared" si="41"/>
        <v>116.66666666666667</v>
      </c>
      <c r="Q657" s="8" t="s">
        <v>8311</v>
      </c>
      <c r="R657" s="8" t="s">
        <v>8312</v>
      </c>
      <c r="S657" s="12">
        <f t="shared" si="42"/>
        <v>42504.387824074074</v>
      </c>
      <c r="T657" s="12">
        <f t="shared" si="43"/>
        <v>42474.387824074074</v>
      </c>
    </row>
    <row r="658" spans="1:20" ht="60" x14ac:dyDescent="0.25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8220</v>
      </c>
      <c r="G658" t="s">
        <v>8224</v>
      </c>
      <c r="H658" t="s">
        <v>8246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8269</v>
      </c>
      <c r="O658" s="5">
        <f t="shared" si="40"/>
        <v>1.8625E-3</v>
      </c>
      <c r="P658">
        <f t="shared" si="41"/>
        <v>13.545454545454545</v>
      </c>
      <c r="Q658" s="8" t="s">
        <v>8309</v>
      </c>
      <c r="R658" s="8" t="s">
        <v>8327</v>
      </c>
      <c r="S658" s="12">
        <f t="shared" si="42"/>
        <v>42313.731157407412</v>
      </c>
      <c r="T658" s="12">
        <f t="shared" si="43"/>
        <v>42272.68949074074</v>
      </c>
    </row>
    <row r="659" spans="1:20" ht="60" x14ac:dyDescent="0.25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8219</v>
      </c>
      <c r="G659" t="s">
        <v>8229</v>
      </c>
      <c r="H659" t="s">
        <v>8248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8271</v>
      </c>
      <c r="O659" s="5">
        <f t="shared" si="40"/>
        <v>1.8749999999999999E-3</v>
      </c>
      <c r="P659">
        <f t="shared" si="41"/>
        <v>30</v>
      </c>
      <c r="Q659" s="8" t="s">
        <v>8311</v>
      </c>
      <c r="R659" s="8" t="s">
        <v>8312</v>
      </c>
      <c r="S659" s="12">
        <f t="shared" si="42"/>
        <v>42210.665972222225</v>
      </c>
      <c r="T659" s="12">
        <f t="shared" si="43"/>
        <v>42179.403379629628</v>
      </c>
    </row>
    <row r="660" spans="1:20" ht="45" x14ac:dyDescent="0.25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8220</v>
      </c>
      <c r="G660" t="s">
        <v>8228</v>
      </c>
      <c r="H660" t="s">
        <v>8250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8303</v>
      </c>
      <c r="O660" s="5">
        <f t="shared" si="40"/>
        <v>1.8867924528301887E-3</v>
      </c>
      <c r="P660">
        <f t="shared" si="41"/>
        <v>1</v>
      </c>
      <c r="Q660" s="8" t="s">
        <v>8318</v>
      </c>
      <c r="R660" s="8" t="s">
        <v>8342</v>
      </c>
      <c r="S660" s="12">
        <f t="shared" si="42"/>
        <v>42484.61482638889</v>
      </c>
      <c r="T660" s="12">
        <f t="shared" si="43"/>
        <v>42474.61482638889</v>
      </c>
    </row>
    <row r="661" spans="1:20" ht="60" x14ac:dyDescent="0.25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8219</v>
      </c>
      <c r="G661" t="s">
        <v>8223</v>
      </c>
      <c r="H661" t="s">
        <v>8245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8272</v>
      </c>
      <c r="O661" s="5">
        <f t="shared" si="40"/>
        <v>1.9088937093275488E-3</v>
      </c>
      <c r="P661">
        <f t="shared" si="41"/>
        <v>55</v>
      </c>
      <c r="Q661" s="8" t="s">
        <v>8311</v>
      </c>
      <c r="R661" s="8" t="s">
        <v>8317</v>
      </c>
      <c r="S661" s="12">
        <f t="shared" si="42"/>
        <v>42617.874305555553</v>
      </c>
      <c r="T661" s="12">
        <f t="shared" si="43"/>
        <v>42561.579421296294</v>
      </c>
    </row>
    <row r="662" spans="1:20" ht="45" x14ac:dyDescent="0.25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8220</v>
      </c>
      <c r="G662" t="s">
        <v>8223</v>
      </c>
      <c r="H662" t="s">
        <v>8245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8302</v>
      </c>
      <c r="O662" s="5">
        <f t="shared" si="40"/>
        <v>1.9384615384615384E-3</v>
      </c>
      <c r="P662">
        <f t="shared" si="41"/>
        <v>42</v>
      </c>
      <c r="Q662" s="8" t="s">
        <v>8323</v>
      </c>
      <c r="R662" s="8" t="s">
        <v>8324</v>
      </c>
      <c r="S662" s="12">
        <f t="shared" si="42"/>
        <v>42012.320138888885</v>
      </c>
      <c r="T662" s="12">
        <f t="shared" si="43"/>
        <v>41981.32230324074</v>
      </c>
    </row>
    <row r="663" spans="1:20" ht="60" x14ac:dyDescent="0.25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8220</v>
      </c>
      <c r="G663" t="s">
        <v>8223</v>
      </c>
      <c r="H663" t="s">
        <v>8245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8292</v>
      </c>
      <c r="O663" s="5">
        <f t="shared" si="40"/>
        <v>1.9801980198019802E-3</v>
      </c>
      <c r="P663">
        <f t="shared" si="41"/>
        <v>5</v>
      </c>
      <c r="Q663" s="8" t="s">
        <v>8315</v>
      </c>
      <c r="R663" s="8" t="s">
        <v>8337</v>
      </c>
      <c r="S663" s="12">
        <f t="shared" si="42"/>
        <v>42019.414409722223</v>
      </c>
      <c r="T663" s="12">
        <f t="shared" si="43"/>
        <v>41989.414409722223</v>
      </c>
    </row>
    <row r="664" spans="1:20" ht="60" x14ac:dyDescent="0.25">
      <c r="A664">
        <v>606</v>
      </c>
      <c r="B664" s="3" t="s">
        <v>607</v>
      </c>
      <c r="C664" s="3" t="s">
        <v>4716</v>
      </c>
      <c r="D664">
        <v>5000</v>
      </c>
      <c r="E664">
        <v>10</v>
      </c>
      <c r="F664" t="s">
        <v>8219</v>
      </c>
      <c r="G664" t="s">
        <v>8232</v>
      </c>
      <c r="H664" t="s">
        <v>8248</v>
      </c>
      <c r="I664">
        <v>1432479600</v>
      </c>
      <c r="J664">
        <v>1428507409</v>
      </c>
      <c r="K664" t="b">
        <v>0</v>
      </c>
      <c r="L664">
        <v>1</v>
      </c>
      <c r="M664" t="b">
        <v>0</v>
      </c>
      <c r="N664" t="s">
        <v>8271</v>
      </c>
      <c r="O664" s="5">
        <f t="shared" si="40"/>
        <v>2E-3</v>
      </c>
      <c r="P664">
        <f t="shared" si="41"/>
        <v>10</v>
      </c>
      <c r="Q664" s="8" t="s">
        <v>8311</v>
      </c>
      <c r="R664" s="8" t="s">
        <v>8312</v>
      </c>
      <c r="S664" s="12">
        <f t="shared" si="42"/>
        <v>42148.375</v>
      </c>
      <c r="T664" s="12">
        <f t="shared" si="43"/>
        <v>42102.400567129633</v>
      </c>
    </row>
    <row r="665" spans="1:20" ht="45" x14ac:dyDescent="0.25">
      <c r="A665">
        <v>636</v>
      </c>
      <c r="B665" s="3" t="s">
        <v>637</v>
      </c>
      <c r="C665" s="3" t="s">
        <v>4746</v>
      </c>
      <c r="D665">
        <v>2000</v>
      </c>
      <c r="E665">
        <v>4</v>
      </c>
      <c r="F665" t="s">
        <v>8219</v>
      </c>
      <c r="G665" t="s">
        <v>8224</v>
      </c>
      <c r="H665" t="s">
        <v>8246</v>
      </c>
      <c r="I665">
        <v>1433587620</v>
      </c>
      <c r="J665">
        <v>1430996150</v>
      </c>
      <c r="K665" t="b">
        <v>0</v>
      </c>
      <c r="L665">
        <v>1</v>
      </c>
      <c r="M665" t="b">
        <v>0</v>
      </c>
      <c r="N665" t="s">
        <v>8271</v>
      </c>
      <c r="O665" s="5">
        <f t="shared" si="40"/>
        <v>2E-3</v>
      </c>
      <c r="P665">
        <f t="shared" si="41"/>
        <v>4</v>
      </c>
      <c r="Q665" s="8" t="s">
        <v>8311</v>
      </c>
      <c r="R665" s="8" t="s">
        <v>8312</v>
      </c>
      <c r="S665" s="12">
        <f t="shared" si="42"/>
        <v>42161.19930555555</v>
      </c>
      <c r="T665" s="12">
        <f t="shared" si="43"/>
        <v>42131.205439814818</v>
      </c>
    </row>
    <row r="666" spans="1:20" ht="60" x14ac:dyDescent="0.25">
      <c r="A666">
        <v>1342</v>
      </c>
      <c r="B666" s="3" t="s">
        <v>1343</v>
      </c>
      <c r="C666" s="3" t="s">
        <v>5452</v>
      </c>
      <c r="D666">
        <v>50000</v>
      </c>
      <c r="E666">
        <v>100</v>
      </c>
      <c r="F666" t="s">
        <v>8219</v>
      </c>
      <c r="G666" t="s">
        <v>8223</v>
      </c>
      <c r="H666" t="s">
        <v>8245</v>
      </c>
      <c r="I666">
        <v>1437161739</v>
      </c>
      <c r="J666">
        <v>1434569739</v>
      </c>
      <c r="K666" t="b">
        <v>0</v>
      </c>
      <c r="L666">
        <v>1</v>
      </c>
      <c r="M666" t="b">
        <v>0</v>
      </c>
      <c r="N666" t="s">
        <v>8272</v>
      </c>
      <c r="O666" s="5">
        <f t="shared" si="40"/>
        <v>2E-3</v>
      </c>
      <c r="P666">
        <f t="shared" si="41"/>
        <v>100</v>
      </c>
      <c r="Q666" s="8" t="s">
        <v>8311</v>
      </c>
      <c r="R666" s="8" t="s">
        <v>8317</v>
      </c>
      <c r="S666" s="12">
        <f t="shared" si="42"/>
        <v>42202.566423611112</v>
      </c>
      <c r="T666" s="12">
        <f t="shared" si="43"/>
        <v>42172.566423611112</v>
      </c>
    </row>
    <row r="667" spans="1:20" ht="45" x14ac:dyDescent="0.25">
      <c r="A667">
        <v>2396</v>
      </c>
      <c r="B667" s="3" t="s">
        <v>2397</v>
      </c>
      <c r="C667" s="3" t="s">
        <v>6506</v>
      </c>
      <c r="D667">
        <v>5000</v>
      </c>
      <c r="E667">
        <v>10</v>
      </c>
      <c r="F667" t="s">
        <v>8219</v>
      </c>
      <c r="G667" t="s">
        <v>8239</v>
      </c>
      <c r="H667" t="s">
        <v>8256</v>
      </c>
      <c r="I667">
        <v>1444940558</v>
      </c>
      <c r="J667">
        <v>1442348558</v>
      </c>
      <c r="K667" t="b">
        <v>0</v>
      </c>
      <c r="L667">
        <v>1</v>
      </c>
      <c r="M667" t="b">
        <v>0</v>
      </c>
      <c r="N667" t="s">
        <v>8271</v>
      </c>
      <c r="O667" s="5">
        <f t="shared" si="40"/>
        <v>2E-3</v>
      </c>
      <c r="P667">
        <f t="shared" si="41"/>
        <v>10</v>
      </c>
      <c r="Q667" s="8" t="s">
        <v>8311</v>
      </c>
      <c r="R667" s="8" t="s">
        <v>8312</v>
      </c>
      <c r="S667" s="12">
        <f t="shared" si="42"/>
        <v>42292.599050925928</v>
      </c>
      <c r="T667" s="12">
        <f t="shared" si="43"/>
        <v>42262.599050925928</v>
      </c>
    </row>
    <row r="668" spans="1:20" ht="30" x14ac:dyDescent="0.25">
      <c r="A668">
        <v>3868</v>
      </c>
      <c r="B668" s="3" t="s">
        <v>3865</v>
      </c>
      <c r="C668" s="3" t="s">
        <v>7977</v>
      </c>
      <c r="D668">
        <v>5000</v>
      </c>
      <c r="E668">
        <v>10</v>
      </c>
      <c r="F668" t="s">
        <v>8219</v>
      </c>
      <c r="G668" t="s">
        <v>8224</v>
      </c>
      <c r="H668" t="s">
        <v>8246</v>
      </c>
      <c r="I668">
        <v>1410191405</v>
      </c>
      <c r="J668">
        <v>1408031405</v>
      </c>
      <c r="K668" t="b">
        <v>0</v>
      </c>
      <c r="L668">
        <v>1</v>
      </c>
      <c r="M668" t="b">
        <v>0</v>
      </c>
      <c r="N668" t="s">
        <v>8304</v>
      </c>
      <c r="O668" s="5">
        <f t="shared" si="40"/>
        <v>2E-3</v>
      </c>
      <c r="P668">
        <f t="shared" si="41"/>
        <v>10</v>
      </c>
      <c r="Q668" s="8" t="s">
        <v>8323</v>
      </c>
      <c r="R668" s="8" t="s">
        <v>8325</v>
      </c>
      <c r="S668" s="12">
        <f t="shared" si="42"/>
        <v>41890.409780092596</v>
      </c>
      <c r="T668" s="12">
        <f t="shared" si="43"/>
        <v>41865.409780092596</v>
      </c>
    </row>
    <row r="669" spans="1:20" ht="45" x14ac:dyDescent="0.25">
      <c r="A669">
        <v>509</v>
      </c>
      <c r="B669" s="3" t="s">
        <v>510</v>
      </c>
      <c r="C669" s="3" t="s">
        <v>4619</v>
      </c>
      <c r="D669">
        <v>5000</v>
      </c>
      <c r="E669">
        <v>10</v>
      </c>
      <c r="F669" t="s">
        <v>8220</v>
      </c>
      <c r="G669" t="s">
        <v>8224</v>
      </c>
      <c r="H669" t="s">
        <v>8246</v>
      </c>
      <c r="I669">
        <v>1435504170</v>
      </c>
      <c r="J669">
        <v>1432912170</v>
      </c>
      <c r="K669" t="b">
        <v>0</v>
      </c>
      <c r="L669">
        <v>1</v>
      </c>
      <c r="M669" t="b">
        <v>0</v>
      </c>
      <c r="N669" t="s">
        <v>8269</v>
      </c>
      <c r="O669" s="5">
        <f t="shared" si="40"/>
        <v>2E-3</v>
      </c>
      <c r="P669">
        <f t="shared" si="41"/>
        <v>10</v>
      </c>
      <c r="Q669" s="8" t="s">
        <v>8309</v>
      </c>
      <c r="R669" s="8" t="s">
        <v>8327</v>
      </c>
      <c r="S669" s="12">
        <f t="shared" si="42"/>
        <v>42183.381597222222</v>
      </c>
      <c r="T669" s="12">
        <f t="shared" si="43"/>
        <v>42153.381597222222</v>
      </c>
    </row>
    <row r="670" spans="1:20" ht="60" x14ac:dyDescent="0.25">
      <c r="A670">
        <v>577</v>
      </c>
      <c r="B670" s="3" t="s">
        <v>578</v>
      </c>
      <c r="C670" s="3" t="s">
        <v>4687</v>
      </c>
      <c r="D670">
        <v>5000</v>
      </c>
      <c r="E670">
        <v>10</v>
      </c>
      <c r="F670" t="s">
        <v>8220</v>
      </c>
      <c r="G670" t="s">
        <v>8223</v>
      </c>
      <c r="H670" t="s">
        <v>8245</v>
      </c>
      <c r="I670">
        <v>1463753302</v>
      </c>
      <c r="J670">
        <v>1458569302</v>
      </c>
      <c r="K670" t="b">
        <v>0</v>
      </c>
      <c r="L670">
        <v>1</v>
      </c>
      <c r="M670" t="b">
        <v>0</v>
      </c>
      <c r="N670" t="s">
        <v>8271</v>
      </c>
      <c r="O670" s="5">
        <f t="shared" si="40"/>
        <v>2E-3</v>
      </c>
      <c r="P670">
        <f t="shared" si="41"/>
        <v>10</v>
      </c>
      <c r="Q670" s="8" t="s">
        <v>8311</v>
      </c>
      <c r="R670" s="8" t="s">
        <v>8312</v>
      </c>
      <c r="S670" s="12">
        <f t="shared" si="42"/>
        <v>42510.339143518519</v>
      </c>
      <c r="T670" s="12">
        <f t="shared" si="43"/>
        <v>42450.339143518519</v>
      </c>
    </row>
    <row r="671" spans="1:20" ht="60" x14ac:dyDescent="0.25">
      <c r="A671">
        <v>1414</v>
      </c>
      <c r="B671" s="3" t="s">
        <v>1415</v>
      </c>
      <c r="C671" s="3" t="s">
        <v>5524</v>
      </c>
      <c r="D671">
        <v>500</v>
      </c>
      <c r="E671">
        <v>1</v>
      </c>
      <c r="F671" t="s">
        <v>8220</v>
      </c>
      <c r="G671" t="s">
        <v>8223</v>
      </c>
      <c r="H671" t="s">
        <v>8245</v>
      </c>
      <c r="I671">
        <v>1483423467</v>
      </c>
      <c r="J671">
        <v>1480831467</v>
      </c>
      <c r="K671" t="b">
        <v>0</v>
      </c>
      <c r="L671">
        <v>1</v>
      </c>
      <c r="M671" t="b">
        <v>0</v>
      </c>
      <c r="N671" t="s">
        <v>8286</v>
      </c>
      <c r="O671" s="5">
        <f t="shared" si="40"/>
        <v>2E-3</v>
      </c>
      <c r="P671">
        <f t="shared" si="41"/>
        <v>1</v>
      </c>
      <c r="Q671" s="8" t="s">
        <v>8318</v>
      </c>
      <c r="R671" s="8" t="s">
        <v>8319</v>
      </c>
      <c r="S671" s="12">
        <f t="shared" si="42"/>
        <v>42738.00309027778</v>
      </c>
      <c r="T671" s="12">
        <f t="shared" si="43"/>
        <v>42708.00309027778</v>
      </c>
    </row>
    <row r="672" spans="1:20" ht="60" x14ac:dyDescent="0.25">
      <c r="A672">
        <v>1418</v>
      </c>
      <c r="B672" s="3" t="s">
        <v>1419</v>
      </c>
      <c r="C672" s="3" t="s">
        <v>5528</v>
      </c>
      <c r="D672">
        <v>3000</v>
      </c>
      <c r="E672">
        <v>6</v>
      </c>
      <c r="F672" t="s">
        <v>8220</v>
      </c>
      <c r="G672" t="s">
        <v>8226</v>
      </c>
      <c r="H672" t="s">
        <v>8248</v>
      </c>
      <c r="I672">
        <v>1456397834</v>
      </c>
      <c r="J672">
        <v>1453805834</v>
      </c>
      <c r="K672" t="b">
        <v>0</v>
      </c>
      <c r="L672">
        <v>1</v>
      </c>
      <c r="M672" t="b">
        <v>0</v>
      </c>
      <c r="N672" t="s">
        <v>8286</v>
      </c>
      <c r="O672" s="5">
        <f t="shared" si="40"/>
        <v>2E-3</v>
      </c>
      <c r="P672">
        <f t="shared" si="41"/>
        <v>6</v>
      </c>
      <c r="Q672" s="8" t="s">
        <v>8318</v>
      </c>
      <c r="R672" s="8" t="s">
        <v>8319</v>
      </c>
      <c r="S672" s="12">
        <f t="shared" si="42"/>
        <v>42425.206412037034</v>
      </c>
      <c r="T672" s="12">
        <f t="shared" si="43"/>
        <v>42395.206412037034</v>
      </c>
    </row>
    <row r="673" spans="1:20" ht="45" x14ac:dyDescent="0.25">
      <c r="A673">
        <v>2408</v>
      </c>
      <c r="B673" s="3" t="s">
        <v>2409</v>
      </c>
      <c r="C673" s="3" t="s">
        <v>6518</v>
      </c>
      <c r="D673">
        <v>15000</v>
      </c>
      <c r="E673">
        <v>30</v>
      </c>
      <c r="F673" t="s">
        <v>8220</v>
      </c>
      <c r="G673" t="s">
        <v>8223</v>
      </c>
      <c r="H673" t="s">
        <v>8245</v>
      </c>
      <c r="I673">
        <v>1415247757</v>
      </c>
      <c r="J673">
        <v>1412652157</v>
      </c>
      <c r="K673" t="b">
        <v>0</v>
      </c>
      <c r="L673">
        <v>2</v>
      </c>
      <c r="M673" t="b">
        <v>0</v>
      </c>
      <c r="N673" t="s">
        <v>8283</v>
      </c>
      <c r="O673" s="5">
        <f t="shared" si="40"/>
        <v>2E-3</v>
      </c>
      <c r="P673">
        <f t="shared" si="41"/>
        <v>15</v>
      </c>
      <c r="Q673" s="8" t="s">
        <v>8321</v>
      </c>
      <c r="R673" s="8" t="s">
        <v>8322</v>
      </c>
      <c r="S673" s="12">
        <f t="shared" si="42"/>
        <v>41948.932372685187</v>
      </c>
      <c r="T673" s="12">
        <f t="shared" si="43"/>
        <v>41918.890706018516</v>
      </c>
    </row>
    <row r="674" spans="1:20" ht="30" x14ac:dyDescent="0.25">
      <c r="A674">
        <v>2422</v>
      </c>
      <c r="B674" s="3" t="s">
        <v>2423</v>
      </c>
      <c r="C674" s="3" t="s">
        <v>6532</v>
      </c>
      <c r="D674">
        <v>500</v>
      </c>
      <c r="E674">
        <v>1</v>
      </c>
      <c r="F674" t="s">
        <v>8220</v>
      </c>
      <c r="G674" t="s">
        <v>8223</v>
      </c>
      <c r="H674" t="s">
        <v>8245</v>
      </c>
      <c r="I674">
        <v>1426091036</v>
      </c>
      <c r="J674">
        <v>1423502636</v>
      </c>
      <c r="K674" t="b">
        <v>0</v>
      </c>
      <c r="L674">
        <v>1</v>
      </c>
      <c r="M674" t="b">
        <v>0</v>
      </c>
      <c r="N674" t="s">
        <v>8283</v>
      </c>
      <c r="O674" s="5">
        <f t="shared" si="40"/>
        <v>2E-3</v>
      </c>
      <c r="P674">
        <f t="shared" si="41"/>
        <v>1</v>
      </c>
      <c r="Q674" s="8" t="s">
        <v>8321</v>
      </c>
      <c r="R674" s="8" t="s">
        <v>8322</v>
      </c>
      <c r="S674" s="12">
        <f t="shared" si="42"/>
        <v>42074.433287037042</v>
      </c>
      <c r="T674" s="12">
        <f t="shared" si="43"/>
        <v>42044.474953703699</v>
      </c>
    </row>
    <row r="675" spans="1:20" ht="30" x14ac:dyDescent="0.25">
      <c r="A675">
        <v>2440</v>
      </c>
      <c r="B675" s="3" t="s">
        <v>2441</v>
      </c>
      <c r="C675" s="3" t="s">
        <v>6550</v>
      </c>
      <c r="D675">
        <v>5000</v>
      </c>
      <c r="E675">
        <v>10</v>
      </c>
      <c r="F675" t="s">
        <v>8220</v>
      </c>
      <c r="G675" t="s">
        <v>8241</v>
      </c>
      <c r="H675" t="s">
        <v>8248</v>
      </c>
      <c r="I675">
        <v>1455399313</v>
      </c>
      <c r="J675">
        <v>1452807313</v>
      </c>
      <c r="K675" t="b">
        <v>0</v>
      </c>
      <c r="L675">
        <v>2</v>
      </c>
      <c r="M675" t="b">
        <v>0</v>
      </c>
      <c r="N675" t="s">
        <v>8283</v>
      </c>
      <c r="O675" s="5">
        <f t="shared" si="40"/>
        <v>2E-3</v>
      </c>
      <c r="P675">
        <f t="shared" si="41"/>
        <v>5</v>
      </c>
      <c r="Q675" s="8" t="s">
        <v>8321</v>
      </c>
      <c r="R675" s="8" t="s">
        <v>8322</v>
      </c>
      <c r="S675" s="12">
        <f t="shared" si="42"/>
        <v>42413.649456018524</v>
      </c>
      <c r="T675" s="12">
        <f t="shared" si="43"/>
        <v>42383.649456018524</v>
      </c>
    </row>
    <row r="676" spans="1:20" ht="60" x14ac:dyDescent="0.25">
      <c r="A676">
        <v>2848</v>
      </c>
      <c r="B676" s="3" t="s">
        <v>2848</v>
      </c>
      <c r="C676" s="3" t="s">
        <v>6958</v>
      </c>
      <c r="D676">
        <v>35000</v>
      </c>
      <c r="E676">
        <v>70</v>
      </c>
      <c r="F676" t="s">
        <v>8220</v>
      </c>
      <c r="G676" t="s">
        <v>8223</v>
      </c>
      <c r="H676" t="s">
        <v>8245</v>
      </c>
      <c r="I676">
        <v>1432913659</v>
      </c>
      <c r="J676">
        <v>1430321659</v>
      </c>
      <c r="K676" t="b">
        <v>0</v>
      </c>
      <c r="L676">
        <v>3</v>
      </c>
      <c r="M676" t="b">
        <v>0</v>
      </c>
      <c r="N676" t="s">
        <v>8270</v>
      </c>
      <c r="O676" s="5">
        <f t="shared" si="40"/>
        <v>2E-3</v>
      </c>
      <c r="P676">
        <f t="shared" si="41"/>
        <v>23.333333333333332</v>
      </c>
      <c r="Q676" s="8" t="s">
        <v>8323</v>
      </c>
      <c r="R676" s="8" t="s">
        <v>8343</v>
      </c>
      <c r="S676" s="12">
        <f t="shared" si="42"/>
        <v>42153.398831018523</v>
      </c>
      <c r="T676" s="12">
        <f t="shared" si="43"/>
        <v>42123.398831018523</v>
      </c>
    </row>
    <row r="677" spans="1:20" ht="45" x14ac:dyDescent="0.25">
      <c r="A677">
        <v>3852</v>
      </c>
      <c r="B677" s="3" t="s">
        <v>3849</v>
      </c>
      <c r="C677" s="3" t="s">
        <v>7961</v>
      </c>
      <c r="D677">
        <v>10000</v>
      </c>
      <c r="E677">
        <v>20</v>
      </c>
      <c r="F677" t="s">
        <v>8220</v>
      </c>
      <c r="G677" t="s">
        <v>8223</v>
      </c>
      <c r="H677" t="s">
        <v>8245</v>
      </c>
      <c r="I677">
        <v>1427427276</v>
      </c>
      <c r="J677">
        <v>1425270876</v>
      </c>
      <c r="K677" t="b">
        <v>0</v>
      </c>
      <c r="L677">
        <v>2</v>
      </c>
      <c r="M677" t="b">
        <v>0</v>
      </c>
      <c r="N677" t="s">
        <v>8270</v>
      </c>
      <c r="O677" s="5">
        <f t="shared" si="40"/>
        <v>2E-3</v>
      </c>
      <c r="P677">
        <f t="shared" si="41"/>
        <v>10</v>
      </c>
      <c r="Q677" s="8" t="s">
        <v>8323</v>
      </c>
      <c r="R677" s="8" t="s">
        <v>8343</v>
      </c>
      <c r="S677" s="12">
        <f t="shared" si="42"/>
        <v>42089.899027777778</v>
      </c>
      <c r="T677" s="12">
        <f t="shared" si="43"/>
        <v>42064.940694444449</v>
      </c>
    </row>
    <row r="678" spans="1:20" ht="60" x14ac:dyDescent="0.25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8220</v>
      </c>
      <c r="G678" t="s">
        <v>8224</v>
      </c>
      <c r="H678" t="s">
        <v>8246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8270</v>
      </c>
      <c r="O678" s="5">
        <f t="shared" si="40"/>
        <v>2E-3</v>
      </c>
      <c r="P678">
        <f t="shared" si="41"/>
        <v>40</v>
      </c>
      <c r="Q678" s="8" t="s">
        <v>8323</v>
      </c>
      <c r="R678" s="8" t="s">
        <v>8343</v>
      </c>
      <c r="S678" s="12">
        <f t="shared" si="42"/>
        <v>41855.416666666664</v>
      </c>
      <c r="T678" s="12">
        <f t="shared" si="43"/>
        <v>41843.414618055554</v>
      </c>
    </row>
    <row r="679" spans="1:20" x14ac:dyDescent="0.25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8220</v>
      </c>
      <c r="G679" t="s">
        <v>8223</v>
      </c>
      <c r="H679" t="s">
        <v>8245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8270</v>
      </c>
      <c r="O679" s="5">
        <f t="shared" si="40"/>
        <v>2E-3</v>
      </c>
      <c r="P679">
        <f t="shared" si="41"/>
        <v>1</v>
      </c>
      <c r="Q679" s="8" t="s">
        <v>8323</v>
      </c>
      <c r="R679" s="8" t="s">
        <v>8343</v>
      </c>
      <c r="S679" s="12">
        <f t="shared" si="42"/>
        <v>41919.91269675926</v>
      </c>
      <c r="T679" s="12">
        <f t="shared" si="43"/>
        <v>41889.91269675926</v>
      </c>
    </row>
    <row r="680" spans="1:20" ht="60" x14ac:dyDescent="0.25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8220</v>
      </c>
      <c r="G680" t="s">
        <v>8223</v>
      </c>
      <c r="H680" t="s">
        <v>8245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8270</v>
      </c>
      <c r="O680" s="5">
        <f t="shared" si="40"/>
        <v>2E-3</v>
      </c>
      <c r="P680">
        <f t="shared" si="41"/>
        <v>1</v>
      </c>
      <c r="Q680" s="8" t="s">
        <v>8323</v>
      </c>
      <c r="R680" s="8" t="s">
        <v>8343</v>
      </c>
      <c r="S680" s="12">
        <f t="shared" si="42"/>
        <v>42377.023611111115</v>
      </c>
      <c r="T680" s="12">
        <f t="shared" si="43"/>
        <v>42358.323182870372</v>
      </c>
    </row>
    <row r="681" spans="1:20" ht="30" x14ac:dyDescent="0.25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8220</v>
      </c>
      <c r="G681" t="s">
        <v>8223</v>
      </c>
      <c r="H681" t="s">
        <v>8245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8281</v>
      </c>
      <c r="O681" s="5">
        <f t="shared" si="40"/>
        <v>2.0238095238095236E-3</v>
      </c>
      <c r="P681">
        <f t="shared" si="41"/>
        <v>21.25</v>
      </c>
      <c r="Q681" s="8" t="s">
        <v>8331</v>
      </c>
      <c r="R681" s="8" t="s">
        <v>8332</v>
      </c>
      <c r="S681" s="12">
        <f t="shared" si="42"/>
        <v>41866.836377314816</v>
      </c>
      <c r="T681" s="12">
        <f t="shared" si="43"/>
        <v>41831.836377314816</v>
      </c>
    </row>
    <row r="682" spans="1:20" ht="60" x14ac:dyDescent="0.25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8220</v>
      </c>
      <c r="G682" t="s">
        <v>8223</v>
      </c>
      <c r="H682" t="s">
        <v>8245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8272</v>
      </c>
      <c r="O682" s="5">
        <f t="shared" si="40"/>
        <v>2.0500000000000002E-3</v>
      </c>
      <c r="P682">
        <f t="shared" si="41"/>
        <v>68.333333333333329</v>
      </c>
      <c r="Q682" s="8" t="s">
        <v>8311</v>
      </c>
      <c r="R682" s="8" t="s">
        <v>8317</v>
      </c>
      <c r="S682" s="12">
        <f t="shared" si="42"/>
        <v>41883.590474537035</v>
      </c>
      <c r="T682" s="12">
        <f t="shared" si="43"/>
        <v>41838.590474537035</v>
      </c>
    </row>
    <row r="683" spans="1:20" ht="60" x14ac:dyDescent="0.25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8220</v>
      </c>
      <c r="G683" t="s">
        <v>8223</v>
      </c>
      <c r="H683" t="s">
        <v>8245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8270</v>
      </c>
      <c r="O683" s="5">
        <f t="shared" si="40"/>
        <v>2.0999999999999999E-3</v>
      </c>
      <c r="P683">
        <f t="shared" si="41"/>
        <v>7</v>
      </c>
      <c r="Q683" s="8" t="s">
        <v>8323</v>
      </c>
      <c r="R683" s="8" t="s">
        <v>8343</v>
      </c>
      <c r="S683" s="12">
        <f t="shared" si="42"/>
        <v>42024.552777777775</v>
      </c>
      <c r="T683" s="12">
        <f t="shared" si="43"/>
        <v>41994.834074074075</v>
      </c>
    </row>
    <row r="684" spans="1:20" ht="60" x14ac:dyDescent="0.25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8220</v>
      </c>
      <c r="G684" t="s">
        <v>8223</v>
      </c>
      <c r="H684" t="s">
        <v>8245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8302</v>
      </c>
      <c r="O684" s="5">
        <f t="shared" si="40"/>
        <v>2.1029999999999998E-3</v>
      </c>
      <c r="P684">
        <f t="shared" si="41"/>
        <v>420.6</v>
      </c>
      <c r="Q684" s="8" t="s">
        <v>8323</v>
      </c>
      <c r="R684" s="8" t="s">
        <v>8324</v>
      </c>
      <c r="S684" s="12">
        <f t="shared" si="42"/>
        <v>42266.931608796294</v>
      </c>
      <c r="T684" s="12">
        <f t="shared" si="43"/>
        <v>42236.931608796294</v>
      </c>
    </row>
    <row r="685" spans="1:20" x14ac:dyDescent="0.25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8220</v>
      </c>
      <c r="G685" t="s">
        <v>8223</v>
      </c>
      <c r="H685" t="s">
        <v>8245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8292</v>
      </c>
      <c r="O685" s="5">
        <f t="shared" si="40"/>
        <v>2.142857142857143E-3</v>
      </c>
      <c r="P685">
        <f t="shared" si="41"/>
        <v>37.5</v>
      </c>
      <c r="Q685" s="8" t="s">
        <v>8315</v>
      </c>
      <c r="R685" s="8" t="s">
        <v>8337</v>
      </c>
      <c r="S685" s="12">
        <f t="shared" si="42"/>
        <v>42503.957638888889</v>
      </c>
      <c r="T685" s="12">
        <f t="shared" si="43"/>
        <v>42460.360520833332</v>
      </c>
    </row>
    <row r="686" spans="1:20" ht="60" x14ac:dyDescent="0.25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8220</v>
      </c>
      <c r="G686" t="s">
        <v>8223</v>
      </c>
      <c r="H686" t="s">
        <v>8245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8272</v>
      </c>
      <c r="O686" s="5">
        <f t="shared" si="40"/>
        <v>2.1649484536082476E-3</v>
      </c>
      <c r="P686">
        <f t="shared" si="41"/>
        <v>26.25</v>
      </c>
      <c r="Q686" s="8" t="s">
        <v>8311</v>
      </c>
      <c r="R686" s="8" t="s">
        <v>8317</v>
      </c>
      <c r="S686" s="12">
        <f t="shared" si="42"/>
        <v>42414.430925925924</v>
      </c>
      <c r="T686" s="12">
        <f t="shared" si="43"/>
        <v>42384.430925925924</v>
      </c>
    </row>
    <row r="687" spans="1:20" ht="60" x14ac:dyDescent="0.25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8220</v>
      </c>
      <c r="G687" t="s">
        <v>8223</v>
      </c>
      <c r="H687" t="s">
        <v>8245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8281</v>
      </c>
      <c r="O687" s="5">
        <f t="shared" si="40"/>
        <v>2.2000000000000001E-3</v>
      </c>
      <c r="P687">
        <f t="shared" si="41"/>
        <v>3.6666666666666665</v>
      </c>
      <c r="Q687" s="8" t="s">
        <v>8331</v>
      </c>
      <c r="R687" s="8" t="s">
        <v>8332</v>
      </c>
      <c r="S687" s="12">
        <f t="shared" si="42"/>
        <v>41748.2737037037</v>
      </c>
      <c r="T687" s="12">
        <f t="shared" si="43"/>
        <v>41718.2737037037</v>
      </c>
    </row>
    <row r="688" spans="1:20" ht="60" x14ac:dyDescent="0.25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8220</v>
      </c>
      <c r="G688" t="s">
        <v>8223</v>
      </c>
      <c r="H688" t="s">
        <v>8245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8282</v>
      </c>
      <c r="O688" s="5">
        <f t="shared" si="40"/>
        <v>2.2000000000000001E-3</v>
      </c>
      <c r="P688">
        <f t="shared" si="41"/>
        <v>3.6666666666666665</v>
      </c>
      <c r="Q688" s="8" t="s">
        <v>8331</v>
      </c>
      <c r="R688" s="8" t="s">
        <v>8333</v>
      </c>
      <c r="S688" s="12">
        <f t="shared" si="42"/>
        <v>41968.788194444445</v>
      </c>
      <c r="T688" s="12">
        <f t="shared" si="43"/>
        <v>41908.746527777781</v>
      </c>
    </row>
    <row r="689" spans="1:20" ht="45" x14ac:dyDescent="0.25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8220</v>
      </c>
      <c r="G689" t="s">
        <v>8223</v>
      </c>
      <c r="H689" t="s">
        <v>8245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8292</v>
      </c>
      <c r="O689" s="5">
        <f t="shared" si="40"/>
        <v>2.2000000000000001E-3</v>
      </c>
      <c r="P689">
        <f t="shared" si="41"/>
        <v>5.5</v>
      </c>
      <c r="Q689" s="8" t="s">
        <v>8315</v>
      </c>
      <c r="R689" s="8" t="s">
        <v>8337</v>
      </c>
      <c r="S689" s="12">
        <f t="shared" si="42"/>
        <v>42093.890277777777</v>
      </c>
      <c r="T689" s="12">
        <f t="shared" si="43"/>
        <v>42063.967418981483</v>
      </c>
    </row>
    <row r="690" spans="1:20" ht="60" x14ac:dyDescent="0.25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8220</v>
      </c>
      <c r="G690" t="s">
        <v>8223</v>
      </c>
      <c r="H690" t="s">
        <v>8245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8270</v>
      </c>
      <c r="O690" s="5">
        <f t="shared" si="40"/>
        <v>2.2000000000000001E-3</v>
      </c>
      <c r="P690">
        <f t="shared" si="41"/>
        <v>5.5</v>
      </c>
      <c r="Q690" s="8" t="s">
        <v>8323</v>
      </c>
      <c r="R690" s="8" t="s">
        <v>8343</v>
      </c>
      <c r="S690" s="12">
        <f t="shared" si="42"/>
        <v>42006.242488425924</v>
      </c>
      <c r="T690" s="12">
        <f t="shared" si="43"/>
        <v>41961.242488425924</v>
      </c>
    </row>
    <row r="691" spans="1:20" ht="45" x14ac:dyDescent="0.25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8220</v>
      </c>
      <c r="G691" t="s">
        <v>8223</v>
      </c>
      <c r="H691" t="s">
        <v>8245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8270</v>
      </c>
      <c r="O691" s="5">
        <f t="shared" si="40"/>
        <v>2.2499999999999998E-3</v>
      </c>
      <c r="P691">
        <f t="shared" si="41"/>
        <v>33.75</v>
      </c>
      <c r="Q691" s="8" t="s">
        <v>8323</v>
      </c>
      <c r="R691" s="8" t="s">
        <v>8343</v>
      </c>
      <c r="S691" s="12">
        <f t="shared" si="42"/>
        <v>41893.109282407408</v>
      </c>
      <c r="T691" s="12">
        <f t="shared" si="43"/>
        <v>41863.109282407408</v>
      </c>
    </row>
    <row r="692" spans="1:20" ht="60" x14ac:dyDescent="0.25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8220</v>
      </c>
      <c r="G692" t="s">
        <v>8223</v>
      </c>
      <c r="H692" t="s">
        <v>8245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8272</v>
      </c>
      <c r="O692" s="5">
        <f t="shared" si="40"/>
        <v>2.2599999999999999E-3</v>
      </c>
      <c r="P692">
        <f t="shared" si="41"/>
        <v>45.2</v>
      </c>
      <c r="Q692" s="8" t="s">
        <v>8311</v>
      </c>
      <c r="R692" s="8" t="s">
        <v>8317</v>
      </c>
      <c r="S692" s="12">
        <f t="shared" si="42"/>
        <v>42156.459027777775</v>
      </c>
      <c r="T692" s="12">
        <f t="shared" si="43"/>
        <v>42111.459027777775</v>
      </c>
    </row>
    <row r="693" spans="1:20" ht="60" x14ac:dyDescent="0.25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8220</v>
      </c>
      <c r="G693" t="s">
        <v>8224</v>
      </c>
      <c r="H693" t="s">
        <v>8246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8267</v>
      </c>
      <c r="O693" s="5">
        <f t="shared" si="40"/>
        <v>2.2727272727272726E-3</v>
      </c>
      <c r="P693">
        <f t="shared" si="41"/>
        <v>10</v>
      </c>
      <c r="Q693" s="8" t="s">
        <v>8309</v>
      </c>
      <c r="R693" s="8" t="s">
        <v>8326</v>
      </c>
      <c r="S693" s="12">
        <f t="shared" si="42"/>
        <v>42417.749305555553</v>
      </c>
      <c r="T693" s="12">
        <f t="shared" si="43"/>
        <v>42374.980115740742</v>
      </c>
    </row>
    <row r="694" spans="1:20" ht="30" x14ac:dyDescent="0.25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8220</v>
      </c>
      <c r="G694" t="s">
        <v>8223</v>
      </c>
      <c r="H694" t="s">
        <v>8245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8303</v>
      </c>
      <c r="O694" s="5">
        <f t="shared" si="40"/>
        <v>2.2842639593908631E-3</v>
      </c>
      <c r="P694">
        <f t="shared" si="41"/>
        <v>30</v>
      </c>
      <c r="Q694" s="8" t="s">
        <v>8318</v>
      </c>
      <c r="R694" s="8" t="s">
        <v>8342</v>
      </c>
      <c r="S694" s="12">
        <f t="shared" si="42"/>
        <v>41418.329675925925</v>
      </c>
      <c r="T694" s="12">
        <f t="shared" si="43"/>
        <v>41373.329675925925</v>
      </c>
    </row>
    <row r="695" spans="1:20" ht="60" x14ac:dyDescent="0.25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8220</v>
      </c>
      <c r="G695" t="s">
        <v>8224</v>
      </c>
      <c r="H695" t="s">
        <v>8246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8286</v>
      </c>
      <c r="O695" s="5">
        <f t="shared" si="40"/>
        <v>2.3333333333333335E-3</v>
      </c>
      <c r="P695">
        <f t="shared" si="41"/>
        <v>2.3333333333333335</v>
      </c>
      <c r="Q695" s="8" t="s">
        <v>8318</v>
      </c>
      <c r="R695" s="8" t="s">
        <v>8319</v>
      </c>
      <c r="S695" s="12">
        <f t="shared" si="42"/>
        <v>42040.809027777781</v>
      </c>
      <c r="T695" s="12">
        <f t="shared" si="43"/>
        <v>42012.809027777781</v>
      </c>
    </row>
    <row r="696" spans="1:20" ht="60" x14ac:dyDescent="0.25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8220</v>
      </c>
      <c r="G696" t="s">
        <v>8223</v>
      </c>
      <c r="H696" t="s">
        <v>8245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8281</v>
      </c>
      <c r="O696" s="5">
        <f t="shared" si="40"/>
        <v>2.3809523809523812E-3</v>
      </c>
      <c r="P696">
        <f t="shared" si="41"/>
        <v>5</v>
      </c>
      <c r="Q696" s="8" t="s">
        <v>8331</v>
      </c>
      <c r="R696" s="8" t="s">
        <v>8332</v>
      </c>
      <c r="S696" s="12">
        <f t="shared" si="42"/>
        <v>41735.542407407411</v>
      </c>
      <c r="T696" s="12">
        <f t="shared" si="43"/>
        <v>41722.542407407411</v>
      </c>
    </row>
    <row r="697" spans="1:20" ht="60" x14ac:dyDescent="0.25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8220</v>
      </c>
      <c r="G697" t="s">
        <v>8223</v>
      </c>
      <c r="H697" t="s">
        <v>8245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8274</v>
      </c>
      <c r="O697" s="5">
        <f t="shared" si="40"/>
        <v>2.3999999999999998E-3</v>
      </c>
      <c r="P697">
        <f t="shared" si="41"/>
        <v>16</v>
      </c>
      <c r="Q697" s="8" t="s">
        <v>8318</v>
      </c>
      <c r="R697" s="8" t="s">
        <v>8328</v>
      </c>
      <c r="S697" s="12">
        <f t="shared" si="42"/>
        <v>42061.918530092589</v>
      </c>
      <c r="T697" s="12">
        <f t="shared" si="43"/>
        <v>42031.918530092589</v>
      </c>
    </row>
    <row r="698" spans="1:20" ht="60" x14ac:dyDescent="0.25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8220</v>
      </c>
      <c r="G698" t="s">
        <v>8223</v>
      </c>
      <c r="H698" t="s">
        <v>8245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8283</v>
      </c>
      <c r="O698" s="5">
        <f t="shared" si="40"/>
        <v>2.3999999999999998E-3</v>
      </c>
      <c r="P698">
        <f t="shared" si="41"/>
        <v>12</v>
      </c>
      <c r="Q698" s="8" t="s">
        <v>8321</v>
      </c>
      <c r="R698" s="8" t="s">
        <v>8322</v>
      </c>
      <c r="S698" s="12">
        <f t="shared" si="42"/>
        <v>42064.50509259259</v>
      </c>
      <c r="T698" s="12">
        <f t="shared" si="43"/>
        <v>42034.50509259259</v>
      </c>
    </row>
    <row r="699" spans="1:20" ht="60" x14ac:dyDescent="0.25">
      <c r="A699">
        <v>2368</v>
      </c>
      <c r="B699" s="3" t="s">
        <v>2369</v>
      </c>
      <c r="C699" s="3" t="s">
        <v>6478</v>
      </c>
      <c r="D699">
        <v>40000</v>
      </c>
      <c r="E699">
        <v>100</v>
      </c>
      <c r="F699" t="s">
        <v>8219</v>
      </c>
      <c r="G699" t="s">
        <v>8223</v>
      </c>
      <c r="H699" t="s">
        <v>8245</v>
      </c>
      <c r="I699">
        <v>1429028365</v>
      </c>
      <c r="J699">
        <v>1425143965</v>
      </c>
      <c r="K699" t="b">
        <v>0</v>
      </c>
      <c r="L699">
        <v>2</v>
      </c>
      <c r="M699" t="b">
        <v>0</v>
      </c>
      <c r="N699" t="s">
        <v>8271</v>
      </c>
      <c r="O699" s="5">
        <f t="shared" si="40"/>
        <v>2.5000000000000001E-3</v>
      </c>
      <c r="P699">
        <f t="shared" si="41"/>
        <v>50</v>
      </c>
      <c r="Q699" s="8" t="s">
        <v>8311</v>
      </c>
      <c r="R699" s="8" t="s">
        <v>8312</v>
      </c>
      <c r="S699" s="12">
        <f t="shared" si="42"/>
        <v>42108.430150462962</v>
      </c>
      <c r="T699" s="12">
        <f t="shared" si="43"/>
        <v>42063.471817129626</v>
      </c>
    </row>
    <row r="700" spans="1:20" ht="45" x14ac:dyDescent="0.25">
      <c r="A700">
        <v>2571</v>
      </c>
      <c r="B700" s="3" t="s">
        <v>2571</v>
      </c>
      <c r="C700" s="3" t="s">
        <v>6681</v>
      </c>
      <c r="D700">
        <v>100000</v>
      </c>
      <c r="E700">
        <v>250</v>
      </c>
      <c r="F700" t="s">
        <v>8219</v>
      </c>
      <c r="G700" t="s">
        <v>8225</v>
      </c>
      <c r="H700" t="s">
        <v>8247</v>
      </c>
      <c r="I700">
        <v>1463645521</v>
      </c>
      <c r="J700">
        <v>1458461521</v>
      </c>
      <c r="K700" t="b">
        <v>0</v>
      </c>
      <c r="L700">
        <v>4</v>
      </c>
      <c r="M700" t="b">
        <v>0</v>
      </c>
      <c r="N700" t="s">
        <v>8283</v>
      </c>
      <c r="O700" s="5">
        <f t="shared" si="40"/>
        <v>2.5000000000000001E-3</v>
      </c>
      <c r="P700">
        <f t="shared" si="41"/>
        <v>62.5</v>
      </c>
      <c r="Q700" s="8" t="s">
        <v>8321</v>
      </c>
      <c r="R700" s="8" t="s">
        <v>8322</v>
      </c>
      <c r="S700" s="12">
        <f t="shared" si="42"/>
        <v>42509.091678240744</v>
      </c>
      <c r="T700" s="12">
        <f t="shared" si="43"/>
        <v>42449.091678240744</v>
      </c>
    </row>
    <row r="701" spans="1:20" ht="60" x14ac:dyDescent="0.25">
      <c r="A701">
        <v>1499</v>
      </c>
      <c r="B701" s="3" t="s">
        <v>1500</v>
      </c>
      <c r="C701" s="3" t="s">
        <v>5609</v>
      </c>
      <c r="D701">
        <v>2000</v>
      </c>
      <c r="E701">
        <v>5</v>
      </c>
      <c r="F701" t="s">
        <v>8220</v>
      </c>
      <c r="G701" t="s">
        <v>8223</v>
      </c>
      <c r="H701" t="s">
        <v>8245</v>
      </c>
      <c r="I701">
        <v>1470355833</v>
      </c>
      <c r="J701">
        <v>1465171833</v>
      </c>
      <c r="K701" t="b">
        <v>0</v>
      </c>
      <c r="L701">
        <v>1</v>
      </c>
      <c r="M701" t="b">
        <v>0</v>
      </c>
      <c r="N701" t="s">
        <v>8274</v>
      </c>
      <c r="O701" s="5">
        <f t="shared" si="40"/>
        <v>2.5000000000000001E-3</v>
      </c>
      <c r="P701">
        <f t="shared" si="41"/>
        <v>5</v>
      </c>
      <c r="Q701" s="8" t="s">
        <v>8318</v>
      </c>
      <c r="R701" s="8" t="s">
        <v>8328</v>
      </c>
      <c r="S701" s="12">
        <f t="shared" si="42"/>
        <v>42586.757326388892</v>
      </c>
      <c r="T701" s="12">
        <f t="shared" si="43"/>
        <v>42526.757326388892</v>
      </c>
    </row>
    <row r="702" spans="1:20" ht="45" x14ac:dyDescent="0.25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8220</v>
      </c>
      <c r="G702" t="s">
        <v>8224</v>
      </c>
      <c r="H702" t="s">
        <v>8246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8303</v>
      </c>
      <c r="O702" s="5">
        <f t="shared" si="40"/>
        <v>2.5000000000000001E-3</v>
      </c>
      <c r="P702">
        <f t="shared" si="41"/>
        <v>1</v>
      </c>
      <c r="Q702" s="8" t="s">
        <v>8318</v>
      </c>
      <c r="R702" s="8" t="s">
        <v>8342</v>
      </c>
      <c r="S702" s="12">
        <f t="shared" si="42"/>
        <v>41795.576273148152</v>
      </c>
      <c r="T702" s="12">
        <f t="shared" si="43"/>
        <v>41745.576273148152</v>
      </c>
    </row>
    <row r="703" spans="1:20" ht="60" x14ac:dyDescent="0.25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8220</v>
      </c>
      <c r="G703" t="s">
        <v>8236</v>
      </c>
      <c r="H703" t="s">
        <v>8248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8302</v>
      </c>
      <c r="O703" s="5">
        <f t="shared" si="40"/>
        <v>2.5000000000000001E-3</v>
      </c>
      <c r="P703">
        <f t="shared" si="41"/>
        <v>16.666666666666668</v>
      </c>
      <c r="Q703" s="8" t="s">
        <v>8323</v>
      </c>
      <c r="R703" s="8" t="s">
        <v>8324</v>
      </c>
      <c r="S703" s="12">
        <f t="shared" si="42"/>
        <v>42233.42082175926</v>
      </c>
      <c r="T703" s="12">
        <f t="shared" si="43"/>
        <v>42173.42082175926</v>
      </c>
    </row>
    <row r="704" spans="1:20" ht="60" x14ac:dyDescent="0.25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8220</v>
      </c>
      <c r="G704" t="s">
        <v>8223</v>
      </c>
      <c r="H704" t="s">
        <v>8245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8270</v>
      </c>
      <c r="O704" s="5">
        <f t="shared" si="40"/>
        <v>2.5000000000000001E-3</v>
      </c>
      <c r="P704">
        <f t="shared" si="41"/>
        <v>5</v>
      </c>
      <c r="Q704" s="8" t="s">
        <v>8323</v>
      </c>
      <c r="R704" s="8" t="s">
        <v>8343</v>
      </c>
      <c r="S704" s="12">
        <f t="shared" si="42"/>
        <v>42139.551712962959</v>
      </c>
      <c r="T704" s="12">
        <f t="shared" si="43"/>
        <v>42109.551712962959</v>
      </c>
    </row>
    <row r="705" spans="1:20" ht="45" x14ac:dyDescent="0.25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8220</v>
      </c>
      <c r="G705" t="s">
        <v>8223</v>
      </c>
      <c r="H705" t="s">
        <v>8245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8270</v>
      </c>
      <c r="O705" s="5">
        <f t="shared" si="40"/>
        <v>2.5000000000000001E-3</v>
      </c>
      <c r="P705">
        <f t="shared" si="41"/>
        <v>5</v>
      </c>
      <c r="Q705" s="8" t="s">
        <v>8323</v>
      </c>
      <c r="R705" s="8" t="s">
        <v>8343</v>
      </c>
      <c r="S705" s="12">
        <f t="shared" si="42"/>
        <v>41839.139930555553</v>
      </c>
      <c r="T705" s="12">
        <f t="shared" si="43"/>
        <v>41809.139930555553</v>
      </c>
    </row>
    <row r="706" spans="1:20" ht="45" x14ac:dyDescent="0.25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8220</v>
      </c>
      <c r="G706" t="s">
        <v>8223</v>
      </c>
      <c r="H706" t="s">
        <v>8245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8270</v>
      </c>
      <c r="O706" s="5">
        <f t="shared" ref="O706:O769" si="44">E706/D706</f>
        <v>2.5000000000000001E-3</v>
      </c>
      <c r="P706">
        <f t="shared" si="41"/>
        <v>5</v>
      </c>
      <c r="Q706" s="8" t="s">
        <v>8323</v>
      </c>
      <c r="R706" s="8" t="s">
        <v>8343</v>
      </c>
      <c r="S706" s="12">
        <f t="shared" si="42"/>
        <v>41877.436111111107</v>
      </c>
      <c r="T706" s="12">
        <f t="shared" si="43"/>
        <v>41848.522928240738</v>
      </c>
    </row>
    <row r="707" spans="1:20" ht="45" x14ac:dyDescent="0.25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8220</v>
      </c>
      <c r="G707" t="s">
        <v>8223</v>
      </c>
      <c r="H707" t="s">
        <v>8245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8270</v>
      </c>
      <c r="O707" s="5">
        <f t="shared" si="44"/>
        <v>2.5892857142857141E-3</v>
      </c>
      <c r="P707">
        <f t="shared" ref="P707:P770" si="45">E707/L707</f>
        <v>29</v>
      </c>
      <c r="Q707" s="8" t="s">
        <v>8323</v>
      </c>
      <c r="R707" s="8" t="s">
        <v>8343</v>
      </c>
      <c r="S707" s="12">
        <f t="shared" ref="S707:S770" si="46">(I707/86400)+25569+(-6/24)</f>
        <v>42389.475243055553</v>
      </c>
      <c r="T707" s="12">
        <f t="shared" ref="T707:T770" si="47">(J707/86400)+25569+(-6/24)</f>
        <v>42359.475243055553</v>
      </c>
    </row>
    <row r="708" spans="1:20" ht="60" x14ac:dyDescent="0.25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8220</v>
      </c>
      <c r="G708" t="s">
        <v>8223</v>
      </c>
      <c r="H708" t="s">
        <v>8245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8281</v>
      </c>
      <c r="O708" s="5">
        <f t="shared" si="44"/>
        <v>2.6222222222222224E-3</v>
      </c>
      <c r="P708">
        <f t="shared" si="45"/>
        <v>19.666666666666668</v>
      </c>
      <c r="Q708" s="8" t="s">
        <v>8331</v>
      </c>
      <c r="R708" s="8" t="s">
        <v>8332</v>
      </c>
      <c r="S708" s="12">
        <f t="shared" si="46"/>
        <v>42550.597384259258</v>
      </c>
      <c r="T708" s="12">
        <f t="shared" si="47"/>
        <v>42520.597384259258</v>
      </c>
    </row>
    <row r="709" spans="1:20" ht="45" x14ac:dyDescent="0.25">
      <c r="A709">
        <v>2567</v>
      </c>
      <c r="B709" s="3" t="s">
        <v>2567</v>
      </c>
      <c r="C709" s="3" t="s">
        <v>6677</v>
      </c>
      <c r="D709">
        <v>45000</v>
      </c>
      <c r="E709">
        <v>120</v>
      </c>
      <c r="F709" t="s">
        <v>8219</v>
      </c>
      <c r="G709" t="s">
        <v>8223</v>
      </c>
      <c r="H709" t="s">
        <v>8245</v>
      </c>
      <c r="I709">
        <v>1429823138</v>
      </c>
      <c r="J709">
        <v>1427231138</v>
      </c>
      <c r="K709" t="b">
        <v>0</v>
      </c>
      <c r="L709">
        <v>2</v>
      </c>
      <c r="M709" t="b">
        <v>0</v>
      </c>
      <c r="N709" t="s">
        <v>8283</v>
      </c>
      <c r="O709" s="5">
        <f t="shared" si="44"/>
        <v>2.6666666666666666E-3</v>
      </c>
      <c r="P709">
        <f t="shared" si="45"/>
        <v>60</v>
      </c>
      <c r="Q709" s="8" t="s">
        <v>8321</v>
      </c>
      <c r="R709" s="8" t="s">
        <v>8322</v>
      </c>
      <c r="S709" s="12">
        <f t="shared" si="46"/>
        <v>42117.628912037035</v>
      </c>
      <c r="T709" s="12">
        <f t="shared" si="47"/>
        <v>42087.628912037035</v>
      </c>
    </row>
    <row r="710" spans="1:20" ht="45" x14ac:dyDescent="0.25">
      <c r="A710">
        <v>597</v>
      </c>
      <c r="B710" s="3" t="s">
        <v>598</v>
      </c>
      <c r="C710" s="3" t="s">
        <v>4707</v>
      </c>
      <c r="D710">
        <v>7500</v>
      </c>
      <c r="E710">
        <v>20</v>
      </c>
      <c r="F710" t="s">
        <v>8220</v>
      </c>
      <c r="G710" t="s">
        <v>8223</v>
      </c>
      <c r="H710" t="s">
        <v>8245</v>
      </c>
      <c r="I710">
        <v>1469980800</v>
      </c>
      <c r="J710">
        <v>1466787335</v>
      </c>
      <c r="K710" t="b">
        <v>0</v>
      </c>
      <c r="L710">
        <v>2</v>
      </c>
      <c r="M710" t="b">
        <v>0</v>
      </c>
      <c r="N710" t="s">
        <v>8271</v>
      </c>
      <c r="O710" s="5">
        <f t="shared" si="44"/>
        <v>2.6666666666666666E-3</v>
      </c>
      <c r="P710">
        <f t="shared" si="45"/>
        <v>10</v>
      </c>
      <c r="Q710" s="8" t="s">
        <v>8311</v>
      </c>
      <c r="R710" s="8" t="s">
        <v>8312</v>
      </c>
      <c r="S710" s="12">
        <f t="shared" si="46"/>
        <v>42582.416666666672</v>
      </c>
      <c r="T710" s="12">
        <f t="shared" si="47"/>
        <v>42545.455266203702</v>
      </c>
    </row>
    <row r="711" spans="1:20" ht="45" x14ac:dyDescent="0.25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8219</v>
      </c>
      <c r="G711" t="s">
        <v>8223</v>
      </c>
      <c r="H711" t="s">
        <v>8245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8266</v>
      </c>
      <c r="O711" s="5">
        <f t="shared" si="44"/>
        <v>2.671118530884808E-3</v>
      </c>
      <c r="P711">
        <f t="shared" si="45"/>
        <v>4</v>
      </c>
      <c r="Q711" s="8" t="s">
        <v>8309</v>
      </c>
      <c r="R711" s="8" t="s">
        <v>8310</v>
      </c>
      <c r="S711" s="12">
        <f t="shared" si="46"/>
        <v>42426.661712962959</v>
      </c>
      <c r="T711" s="12">
        <f t="shared" si="47"/>
        <v>42396.661712962959</v>
      </c>
    </row>
    <row r="712" spans="1:20" ht="60" x14ac:dyDescent="0.25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8219</v>
      </c>
      <c r="G712" t="s">
        <v>8237</v>
      </c>
      <c r="H712" t="s">
        <v>8255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8272</v>
      </c>
      <c r="O712" s="5">
        <f t="shared" si="44"/>
        <v>2.6737967914438501E-3</v>
      </c>
      <c r="P712">
        <f t="shared" si="45"/>
        <v>250</v>
      </c>
      <c r="Q712" s="8" t="s">
        <v>8311</v>
      </c>
      <c r="R712" s="8" t="s">
        <v>8317</v>
      </c>
      <c r="S712" s="12">
        <f t="shared" si="46"/>
        <v>42732.559201388889</v>
      </c>
      <c r="T712" s="12">
        <f t="shared" si="47"/>
        <v>42702.559201388889</v>
      </c>
    </row>
    <row r="713" spans="1:20" ht="30" x14ac:dyDescent="0.25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8220</v>
      </c>
      <c r="G713" t="s">
        <v>8223</v>
      </c>
      <c r="H713" t="s">
        <v>8245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8302</v>
      </c>
      <c r="O713" s="5">
        <f t="shared" si="44"/>
        <v>2.6829268292682929E-3</v>
      </c>
      <c r="P713">
        <f t="shared" si="45"/>
        <v>5.5</v>
      </c>
      <c r="Q713" s="8" t="s">
        <v>8323</v>
      </c>
      <c r="R713" s="8" t="s">
        <v>8324</v>
      </c>
      <c r="S713" s="12">
        <f t="shared" si="46"/>
        <v>42166.906319444446</v>
      </c>
      <c r="T713" s="12">
        <f t="shared" si="47"/>
        <v>42106.906319444446</v>
      </c>
    </row>
    <row r="714" spans="1:20" ht="60" x14ac:dyDescent="0.25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8219</v>
      </c>
      <c r="G714" t="s">
        <v>8223</v>
      </c>
      <c r="H714" t="s">
        <v>8245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8266</v>
      </c>
      <c r="O714" s="5">
        <f t="shared" si="44"/>
        <v>2.7454545454545453E-3</v>
      </c>
      <c r="P714">
        <f t="shared" si="45"/>
        <v>25.166666666666668</v>
      </c>
      <c r="Q714" s="8" t="s">
        <v>8309</v>
      </c>
      <c r="R714" s="8" t="s">
        <v>8310</v>
      </c>
      <c r="S714" s="12">
        <f t="shared" si="46"/>
        <v>41940.666666666664</v>
      </c>
      <c r="T714" s="12">
        <f t="shared" si="47"/>
        <v>41904.531990740739</v>
      </c>
    </row>
    <row r="715" spans="1:20" ht="45" x14ac:dyDescent="0.25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8220</v>
      </c>
      <c r="G715" t="s">
        <v>8223</v>
      </c>
      <c r="H715" t="s">
        <v>8245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8290</v>
      </c>
      <c r="O715" s="5">
        <f t="shared" si="44"/>
        <v>2.8E-3</v>
      </c>
      <c r="P715">
        <f t="shared" si="45"/>
        <v>40</v>
      </c>
      <c r="Q715" s="8" t="s">
        <v>8334</v>
      </c>
      <c r="R715" s="8" t="s">
        <v>8336</v>
      </c>
      <c r="S715" s="12">
        <f t="shared" si="46"/>
        <v>41808.592361111107</v>
      </c>
      <c r="T715" s="12">
        <f t="shared" si="47"/>
        <v>41779.800092592595</v>
      </c>
    </row>
    <row r="716" spans="1:20" ht="75" x14ac:dyDescent="0.25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8220</v>
      </c>
      <c r="G716" t="s">
        <v>8223</v>
      </c>
      <c r="H716" t="s">
        <v>8245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8302</v>
      </c>
      <c r="O716" s="5">
        <f t="shared" si="44"/>
        <v>2.8E-3</v>
      </c>
      <c r="P716">
        <f t="shared" si="45"/>
        <v>18.666666666666668</v>
      </c>
      <c r="Q716" s="8" t="s">
        <v>8323</v>
      </c>
      <c r="R716" s="8" t="s">
        <v>8324</v>
      </c>
      <c r="S716" s="12">
        <f t="shared" si="46"/>
        <v>41882.958333333336</v>
      </c>
      <c r="T716" s="12">
        <f t="shared" si="47"/>
        <v>41853.313402777778</v>
      </c>
    </row>
    <row r="717" spans="1:20" ht="30" x14ac:dyDescent="0.25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8220</v>
      </c>
      <c r="G717" t="s">
        <v>8223</v>
      </c>
      <c r="H717" t="s">
        <v>8245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8304</v>
      </c>
      <c r="O717" s="5">
        <f t="shared" si="44"/>
        <v>2.8E-3</v>
      </c>
      <c r="P717">
        <f t="shared" si="45"/>
        <v>17.5</v>
      </c>
      <c r="Q717" s="8" t="s">
        <v>8323</v>
      </c>
      <c r="R717" s="8" t="s">
        <v>8325</v>
      </c>
      <c r="S717" s="12">
        <f t="shared" si="46"/>
        <v>42200.197013888886</v>
      </c>
      <c r="T717" s="12">
        <f t="shared" si="47"/>
        <v>42170.197013888886</v>
      </c>
    </row>
    <row r="718" spans="1:20" ht="45" x14ac:dyDescent="0.25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8220</v>
      </c>
      <c r="G718" t="s">
        <v>8223</v>
      </c>
      <c r="H718" t="s">
        <v>8245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8293</v>
      </c>
      <c r="O718" s="5">
        <f t="shared" si="44"/>
        <v>2.8333333333333335E-3</v>
      </c>
      <c r="P718">
        <f t="shared" si="45"/>
        <v>21.25</v>
      </c>
      <c r="Q718" s="8" t="s">
        <v>8311</v>
      </c>
      <c r="R718" s="8" t="s">
        <v>8345</v>
      </c>
      <c r="S718" s="12">
        <f t="shared" si="46"/>
        <v>41782.337094907409</v>
      </c>
      <c r="T718" s="12">
        <f t="shared" si="47"/>
        <v>41767.337094907409</v>
      </c>
    </row>
    <row r="719" spans="1:20" ht="45" x14ac:dyDescent="0.25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8220</v>
      </c>
      <c r="G719" t="s">
        <v>8224</v>
      </c>
      <c r="H719" t="s">
        <v>8246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8270</v>
      </c>
      <c r="O719" s="5">
        <f t="shared" si="44"/>
        <v>2.8571428571428571E-3</v>
      </c>
      <c r="P719">
        <f t="shared" si="45"/>
        <v>10</v>
      </c>
      <c r="Q719" s="8" t="s">
        <v>8323</v>
      </c>
      <c r="R719" s="8" t="s">
        <v>8343</v>
      </c>
      <c r="S719" s="12">
        <f t="shared" si="46"/>
        <v>41893.277326388888</v>
      </c>
      <c r="T719" s="12">
        <f t="shared" si="47"/>
        <v>41863.277326388888</v>
      </c>
    </row>
    <row r="720" spans="1:20" ht="60" x14ac:dyDescent="0.25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8220</v>
      </c>
      <c r="G720" t="s">
        <v>8223</v>
      </c>
      <c r="H720" t="s">
        <v>8245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8270</v>
      </c>
      <c r="O720" s="5">
        <f t="shared" si="44"/>
        <v>2.8571428571428571E-3</v>
      </c>
      <c r="P720">
        <f t="shared" si="45"/>
        <v>10</v>
      </c>
      <c r="Q720" s="8" t="s">
        <v>8323</v>
      </c>
      <c r="R720" s="8" t="s">
        <v>8343</v>
      </c>
      <c r="S720" s="12">
        <f t="shared" si="46"/>
        <v>42086.915972222225</v>
      </c>
      <c r="T720" s="12">
        <f t="shared" si="47"/>
        <v>42058.353877314818</v>
      </c>
    </row>
    <row r="721" spans="1:20" ht="45" x14ac:dyDescent="0.25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8220</v>
      </c>
      <c r="G721" t="s">
        <v>8223</v>
      </c>
      <c r="H721" t="s">
        <v>8245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8269</v>
      </c>
      <c r="O721" s="5">
        <f t="shared" si="44"/>
        <v>2.8667813379201833E-3</v>
      </c>
      <c r="P721">
        <f t="shared" si="45"/>
        <v>71.666666666666671</v>
      </c>
      <c r="Q721" s="8" t="s">
        <v>8309</v>
      </c>
      <c r="R721" s="8" t="s">
        <v>8327</v>
      </c>
      <c r="S721" s="12">
        <f t="shared" si="46"/>
        <v>40913.231249999997</v>
      </c>
      <c r="T721" s="12">
        <f t="shared" si="47"/>
        <v>40882.231666666667</v>
      </c>
    </row>
    <row r="722" spans="1:20" ht="60" x14ac:dyDescent="0.25">
      <c r="A722">
        <v>1040</v>
      </c>
      <c r="B722" s="3" t="s">
        <v>1041</v>
      </c>
      <c r="C722" s="3" t="s">
        <v>5150</v>
      </c>
      <c r="D722">
        <v>85000</v>
      </c>
      <c r="E722">
        <v>250</v>
      </c>
      <c r="F722" t="s">
        <v>8219</v>
      </c>
      <c r="G722" t="s">
        <v>8223</v>
      </c>
      <c r="H722" t="s">
        <v>8245</v>
      </c>
      <c r="I722">
        <v>1472317209</v>
      </c>
      <c r="J722">
        <v>1469725209</v>
      </c>
      <c r="K722" t="b">
        <v>0</v>
      </c>
      <c r="L722">
        <v>1</v>
      </c>
      <c r="M722" t="b">
        <v>0</v>
      </c>
      <c r="N722" t="s">
        <v>8280</v>
      </c>
      <c r="O722" s="5">
        <f t="shared" si="44"/>
        <v>2.9411764705882353E-3</v>
      </c>
      <c r="P722">
        <f t="shared" si="45"/>
        <v>250</v>
      </c>
      <c r="Q722" s="8" t="s">
        <v>8313</v>
      </c>
      <c r="R722" s="8" t="s">
        <v>8314</v>
      </c>
      <c r="S722" s="12">
        <f t="shared" si="46"/>
        <v>42609.458437499998</v>
      </c>
      <c r="T722" s="12">
        <f t="shared" si="47"/>
        <v>42579.458437499998</v>
      </c>
    </row>
    <row r="723" spans="1:20" ht="30" x14ac:dyDescent="0.25">
      <c r="A723">
        <v>460</v>
      </c>
      <c r="B723" s="3" t="s">
        <v>461</v>
      </c>
      <c r="C723" s="3" t="s">
        <v>4570</v>
      </c>
      <c r="D723">
        <v>8500</v>
      </c>
      <c r="E723">
        <v>25</v>
      </c>
      <c r="F723" t="s">
        <v>8220</v>
      </c>
      <c r="G723" t="s">
        <v>8223</v>
      </c>
      <c r="H723" t="s">
        <v>8245</v>
      </c>
      <c r="I723">
        <v>1401595200</v>
      </c>
      <c r="J723">
        <v>1398862875</v>
      </c>
      <c r="K723" t="b">
        <v>0</v>
      </c>
      <c r="L723">
        <v>2</v>
      </c>
      <c r="M723" t="b">
        <v>0</v>
      </c>
      <c r="N723" t="s">
        <v>8269</v>
      </c>
      <c r="O723" s="5">
        <f t="shared" si="44"/>
        <v>2.9411764705882353E-3</v>
      </c>
      <c r="P723">
        <f t="shared" si="45"/>
        <v>12.5</v>
      </c>
      <c r="Q723" s="8" t="s">
        <v>8309</v>
      </c>
      <c r="R723" s="8" t="s">
        <v>8327</v>
      </c>
      <c r="S723" s="12">
        <f t="shared" si="46"/>
        <v>41790.916666666664</v>
      </c>
      <c r="T723" s="12">
        <f t="shared" si="47"/>
        <v>41759.292534722219</v>
      </c>
    </row>
    <row r="724" spans="1:20" ht="60" x14ac:dyDescent="0.25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8220</v>
      </c>
      <c r="G724" t="s">
        <v>8223</v>
      </c>
      <c r="H724" t="s">
        <v>8245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8277</v>
      </c>
      <c r="O724" s="5">
        <f t="shared" si="44"/>
        <v>3.0000000000000001E-3</v>
      </c>
      <c r="P724">
        <f t="shared" si="45"/>
        <v>30</v>
      </c>
      <c r="Q724" s="8" t="s">
        <v>8315</v>
      </c>
      <c r="R724" s="8" t="s">
        <v>8329</v>
      </c>
      <c r="S724" s="12">
        <f t="shared" si="46"/>
        <v>41881.395833333336</v>
      </c>
      <c r="T724" s="12">
        <f t="shared" si="47"/>
        <v>41829.715532407405</v>
      </c>
    </row>
    <row r="725" spans="1:20" ht="45" x14ac:dyDescent="0.25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8220</v>
      </c>
      <c r="G725" t="s">
        <v>8225</v>
      </c>
      <c r="H725" t="s">
        <v>8247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8270</v>
      </c>
      <c r="O725" s="5">
        <f t="shared" si="44"/>
        <v>3.0000000000000001E-3</v>
      </c>
      <c r="P725">
        <f t="shared" si="45"/>
        <v>15</v>
      </c>
      <c r="Q725" s="8" t="s">
        <v>8323</v>
      </c>
      <c r="R725" s="8" t="s">
        <v>8343</v>
      </c>
      <c r="S725" s="12">
        <f t="shared" si="46"/>
        <v>41999.835046296299</v>
      </c>
      <c r="T725" s="12">
        <f t="shared" si="47"/>
        <v>41969.835046296299</v>
      </c>
    </row>
    <row r="726" spans="1:20" ht="45" x14ac:dyDescent="0.25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8220</v>
      </c>
      <c r="G726" t="s">
        <v>8223</v>
      </c>
      <c r="H726" t="s">
        <v>8245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8277</v>
      </c>
      <c r="O726" s="5">
        <f t="shared" si="44"/>
        <v>3.0200000000000001E-3</v>
      </c>
      <c r="P726">
        <f t="shared" si="45"/>
        <v>50.333333333333336</v>
      </c>
      <c r="Q726" s="8" t="s">
        <v>8315</v>
      </c>
      <c r="R726" s="8" t="s">
        <v>8329</v>
      </c>
      <c r="S726" s="12">
        <f t="shared" si="46"/>
        <v>42371.830289351856</v>
      </c>
      <c r="T726" s="12">
        <f t="shared" si="47"/>
        <v>42341.830289351856</v>
      </c>
    </row>
    <row r="727" spans="1:20" ht="60" x14ac:dyDescent="0.25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8219</v>
      </c>
      <c r="G727" t="s">
        <v>8224</v>
      </c>
      <c r="H727" t="s">
        <v>8246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8272</v>
      </c>
      <c r="O727" s="5">
        <f t="shared" si="44"/>
        <v>3.0285714285714286E-3</v>
      </c>
      <c r="P727">
        <f t="shared" si="45"/>
        <v>26.5</v>
      </c>
      <c r="Q727" s="8" t="s">
        <v>8311</v>
      </c>
      <c r="R727" s="8" t="s">
        <v>8317</v>
      </c>
      <c r="S727" s="12">
        <f t="shared" si="46"/>
        <v>42145.406539351854</v>
      </c>
      <c r="T727" s="12">
        <f t="shared" si="47"/>
        <v>42115.406539351854</v>
      </c>
    </row>
    <row r="728" spans="1:20" ht="30" x14ac:dyDescent="0.25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8220</v>
      </c>
      <c r="G728" t="s">
        <v>8223</v>
      </c>
      <c r="H728" t="s">
        <v>8245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8272</v>
      </c>
      <c r="O728" s="5">
        <f t="shared" si="44"/>
        <v>3.0500000000000002E-3</v>
      </c>
      <c r="P728">
        <f t="shared" si="45"/>
        <v>76.25</v>
      </c>
      <c r="Q728" s="8" t="s">
        <v>8311</v>
      </c>
      <c r="R728" s="8" t="s">
        <v>8317</v>
      </c>
      <c r="S728" s="12">
        <f t="shared" si="46"/>
        <v>41887.604189814811</v>
      </c>
      <c r="T728" s="12">
        <f t="shared" si="47"/>
        <v>41857.604189814811</v>
      </c>
    </row>
    <row r="729" spans="1:20" ht="60" x14ac:dyDescent="0.25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8220</v>
      </c>
      <c r="G729" t="s">
        <v>8224</v>
      </c>
      <c r="H729" t="s">
        <v>8246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8277</v>
      </c>
      <c r="O729" s="5">
        <f t="shared" si="44"/>
        <v>3.0999999999999999E-3</v>
      </c>
      <c r="P729">
        <f t="shared" si="45"/>
        <v>12.4</v>
      </c>
      <c r="Q729" s="8" t="s">
        <v>8315</v>
      </c>
      <c r="R729" s="8" t="s">
        <v>8329</v>
      </c>
      <c r="S729" s="12">
        <f t="shared" si="46"/>
        <v>41517.772256944445</v>
      </c>
      <c r="T729" s="12">
        <f t="shared" si="47"/>
        <v>41487.772256944445</v>
      </c>
    </row>
    <row r="730" spans="1:20" ht="30" x14ac:dyDescent="0.25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8220</v>
      </c>
      <c r="G730" t="s">
        <v>8234</v>
      </c>
      <c r="H730" t="s">
        <v>8254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8302</v>
      </c>
      <c r="O730" s="5">
        <f t="shared" si="44"/>
        <v>3.0999999999999999E-3</v>
      </c>
      <c r="P730">
        <f t="shared" si="45"/>
        <v>775</v>
      </c>
      <c r="Q730" s="8" t="s">
        <v>8323</v>
      </c>
      <c r="R730" s="8" t="s">
        <v>8324</v>
      </c>
      <c r="S730" s="12">
        <f t="shared" si="46"/>
        <v>42553.399571759262</v>
      </c>
      <c r="T730" s="12">
        <f t="shared" si="47"/>
        <v>42534.399571759262</v>
      </c>
    </row>
    <row r="731" spans="1:20" ht="60" x14ac:dyDescent="0.25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8220</v>
      </c>
      <c r="G731" t="s">
        <v>8225</v>
      </c>
      <c r="H731" t="s">
        <v>8247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8271</v>
      </c>
      <c r="O731" s="5">
        <f t="shared" si="44"/>
        <v>3.1818181818181819E-3</v>
      </c>
      <c r="P731">
        <f t="shared" si="45"/>
        <v>35</v>
      </c>
      <c r="Q731" s="8" t="s">
        <v>8311</v>
      </c>
      <c r="R731" s="8" t="s">
        <v>8312</v>
      </c>
      <c r="S731" s="12">
        <f t="shared" si="46"/>
        <v>41943.842152777775</v>
      </c>
      <c r="T731" s="12">
        <f t="shared" si="47"/>
        <v>41913.842152777775</v>
      </c>
    </row>
    <row r="732" spans="1:20" ht="45" x14ac:dyDescent="0.25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8220</v>
      </c>
      <c r="G732" t="s">
        <v>8223</v>
      </c>
      <c r="H732" t="s">
        <v>8245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8283</v>
      </c>
      <c r="O732" s="5">
        <f t="shared" si="44"/>
        <v>3.2512500000000002E-3</v>
      </c>
      <c r="P732">
        <f t="shared" si="45"/>
        <v>13.005000000000001</v>
      </c>
      <c r="Q732" s="8" t="s">
        <v>8321</v>
      </c>
      <c r="R732" s="8" t="s">
        <v>8322</v>
      </c>
      <c r="S732" s="12">
        <f t="shared" si="46"/>
        <v>41817.648240740738</v>
      </c>
      <c r="T732" s="12">
        <f t="shared" si="47"/>
        <v>41787.648240740738</v>
      </c>
    </row>
    <row r="733" spans="1:20" ht="60" x14ac:dyDescent="0.25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8219</v>
      </c>
      <c r="G733" t="s">
        <v>8223</v>
      </c>
      <c r="H733" t="s">
        <v>8245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8271</v>
      </c>
      <c r="O733" s="5">
        <f t="shared" si="44"/>
        <v>3.2799999999999999E-3</v>
      </c>
      <c r="P733">
        <f t="shared" si="45"/>
        <v>20.5</v>
      </c>
      <c r="Q733" s="8" t="s">
        <v>8311</v>
      </c>
      <c r="R733" s="8" t="s">
        <v>8312</v>
      </c>
      <c r="S733" s="12">
        <f t="shared" si="46"/>
        <v>41990.93913194444</v>
      </c>
      <c r="T733" s="12">
        <f t="shared" si="47"/>
        <v>41960.93913194444</v>
      </c>
    </row>
    <row r="734" spans="1:20" ht="60" x14ac:dyDescent="0.25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8220</v>
      </c>
      <c r="G734" t="s">
        <v>8223</v>
      </c>
      <c r="H734" t="s">
        <v>8245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8301</v>
      </c>
      <c r="O734" s="5">
        <f t="shared" si="44"/>
        <v>3.3E-3</v>
      </c>
      <c r="P734">
        <f t="shared" si="45"/>
        <v>44</v>
      </c>
      <c r="Q734" s="8" t="s">
        <v>8311</v>
      </c>
      <c r="R734" s="8" t="s">
        <v>8344</v>
      </c>
      <c r="S734" s="12">
        <f t="shared" si="46"/>
        <v>42062.751087962963</v>
      </c>
      <c r="T734" s="12">
        <f t="shared" si="47"/>
        <v>42032.751087962963</v>
      </c>
    </row>
    <row r="735" spans="1:20" ht="60" x14ac:dyDescent="0.25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8219</v>
      </c>
      <c r="G735" t="s">
        <v>8223</v>
      </c>
      <c r="H735" t="s">
        <v>8245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8266</v>
      </c>
      <c r="O735" s="5">
        <f t="shared" si="44"/>
        <v>3.3333333333333335E-3</v>
      </c>
      <c r="P735">
        <f t="shared" si="45"/>
        <v>10</v>
      </c>
      <c r="Q735" s="8" t="s">
        <v>8309</v>
      </c>
      <c r="R735" s="8" t="s">
        <v>8310</v>
      </c>
      <c r="S735" s="12">
        <f t="shared" si="46"/>
        <v>41959.684930555552</v>
      </c>
      <c r="T735" s="12">
        <f t="shared" si="47"/>
        <v>41938.643263888887</v>
      </c>
    </row>
    <row r="736" spans="1:20" ht="30" x14ac:dyDescent="0.25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8220</v>
      </c>
      <c r="G736" t="s">
        <v>8223</v>
      </c>
      <c r="H736" t="s">
        <v>8245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8267</v>
      </c>
      <c r="O736" s="5">
        <f t="shared" si="44"/>
        <v>3.3333333333333335E-3</v>
      </c>
      <c r="P736">
        <f t="shared" si="45"/>
        <v>50</v>
      </c>
      <c r="Q736" s="8" t="s">
        <v>8309</v>
      </c>
      <c r="R736" s="8" t="s">
        <v>8326</v>
      </c>
      <c r="S736" s="12">
        <f t="shared" si="46"/>
        <v>42437.327187499999</v>
      </c>
      <c r="T736" s="12">
        <f t="shared" si="47"/>
        <v>42377.327187499999</v>
      </c>
    </row>
    <row r="737" spans="1:20" ht="60" x14ac:dyDescent="0.25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8220</v>
      </c>
      <c r="G737" t="s">
        <v>8225</v>
      </c>
      <c r="H737" t="s">
        <v>8247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8286</v>
      </c>
      <c r="O737" s="5">
        <f t="shared" si="44"/>
        <v>3.3333333333333335E-3</v>
      </c>
      <c r="P737">
        <f t="shared" si="45"/>
        <v>100</v>
      </c>
      <c r="Q737" s="8" t="s">
        <v>8318</v>
      </c>
      <c r="R737" s="8" t="s">
        <v>8319</v>
      </c>
      <c r="S737" s="12">
        <f t="shared" si="46"/>
        <v>42370.110312500001</v>
      </c>
      <c r="T737" s="12">
        <f t="shared" si="47"/>
        <v>42340.110312500001</v>
      </c>
    </row>
    <row r="738" spans="1:20" ht="45" x14ac:dyDescent="0.25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8220</v>
      </c>
      <c r="G738" t="s">
        <v>8223</v>
      </c>
      <c r="H738" t="s">
        <v>8245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8288</v>
      </c>
      <c r="O738" s="5">
        <f t="shared" si="44"/>
        <v>3.3333333333333335E-3</v>
      </c>
      <c r="P738">
        <f t="shared" si="45"/>
        <v>50</v>
      </c>
      <c r="Q738" s="8" t="s">
        <v>8334</v>
      </c>
      <c r="R738" s="8" t="s">
        <v>8335</v>
      </c>
      <c r="S738" s="12">
        <f t="shared" si="46"/>
        <v>42122.803229166668</v>
      </c>
      <c r="T738" s="12">
        <f t="shared" si="47"/>
        <v>42107.803229166668</v>
      </c>
    </row>
    <row r="739" spans="1:20" ht="60" x14ac:dyDescent="0.25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8220</v>
      </c>
      <c r="G739" t="s">
        <v>8223</v>
      </c>
      <c r="H739" t="s">
        <v>8245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8283</v>
      </c>
      <c r="O739" s="5">
        <f t="shared" si="44"/>
        <v>3.3333333333333335E-3</v>
      </c>
      <c r="P739">
        <f t="shared" si="45"/>
        <v>50</v>
      </c>
      <c r="Q739" s="8" t="s">
        <v>8321</v>
      </c>
      <c r="R739" s="8" t="s">
        <v>8322</v>
      </c>
      <c r="S739" s="12">
        <f t="shared" si="46"/>
        <v>42345.706736111111</v>
      </c>
      <c r="T739" s="12">
        <f t="shared" si="47"/>
        <v>42285.66506944444</v>
      </c>
    </row>
    <row r="740" spans="1:20" ht="60" x14ac:dyDescent="0.25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8220</v>
      </c>
      <c r="G740" t="s">
        <v>8223</v>
      </c>
      <c r="H740" t="s">
        <v>8245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8303</v>
      </c>
      <c r="O740" s="5">
        <f t="shared" si="44"/>
        <v>3.3333333333333335E-3</v>
      </c>
      <c r="P740">
        <f t="shared" si="45"/>
        <v>10</v>
      </c>
      <c r="Q740" s="8" t="s">
        <v>8318</v>
      </c>
      <c r="R740" s="8" t="s">
        <v>8342</v>
      </c>
      <c r="S740" s="12">
        <f t="shared" si="46"/>
        <v>42202.419027777782</v>
      </c>
      <c r="T740" s="12">
        <f t="shared" si="47"/>
        <v>42172.419027777782</v>
      </c>
    </row>
    <row r="741" spans="1:20" ht="60" x14ac:dyDescent="0.25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8220</v>
      </c>
      <c r="G741" t="s">
        <v>8224</v>
      </c>
      <c r="H741" t="s">
        <v>8246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8270</v>
      </c>
      <c r="O741" s="5">
        <f t="shared" si="44"/>
        <v>3.3333333333333335E-3</v>
      </c>
      <c r="P741">
        <f t="shared" si="45"/>
        <v>5</v>
      </c>
      <c r="Q741" s="8" t="s">
        <v>8323</v>
      </c>
      <c r="R741" s="8" t="s">
        <v>8343</v>
      </c>
      <c r="S741" s="12">
        <f t="shared" si="46"/>
        <v>42522.73505787037</v>
      </c>
      <c r="T741" s="12">
        <f t="shared" si="47"/>
        <v>42492.73505787037</v>
      </c>
    </row>
    <row r="742" spans="1:20" ht="60" x14ac:dyDescent="0.25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8220</v>
      </c>
      <c r="G742" t="s">
        <v>8236</v>
      </c>
      <c r="H742" t="s">
        <v>8248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8270</v>
      </c>
      <c r="O742" s="5">
        <f t="shared" si="44"/>
        <v>3.3333333333333335E-3</v>
      </c>
      <c r="P742">
        <f t="shared" si="45"/>
        <v>10</v>
      </c>
      <c r="Q742" s="8" t="s">
        <v>8323</v>
      </c>
      <c r="R742" s="8" t="s">
        <v>8343</v>
      </c>
      <c r="S742" s="12">
        <f t="shared" si="46"/>
        <v>42652.186412037037</v>
      </c>
      <c r="T742" s="12">
        <f t="shared" si="47"/>
        <v>42622.186412037037</v>
      </c>
    </row>
    <row r="743" spans="1:20" ht="45" x14ac:dyDescent="0.25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8220</v>
      </c>
      <c r="G743" t="s">
        <v>8223</v>
      </c>
      <c r="H743" t="s">
        <v>8245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8302</v>
      </c>
      <c r="O743" s="5">
        <f t="shared" si="44"/>
        <v>3.351206434316354E-3</v>
      </c>
      <c r="P743">
        <f t="shared" si="45"/>
        <v>50</v>
      </c>
      <c r="Q743" s="8" t="s">
        <v>8323</v>
      </c>
      <c r="R743" s="8" t="s">
        <v>8324</v>
      </c>
      <c r="S743" s="12">
        <f t="shared" si="46"/>
        <v>42582.775231481486</v>
      </c>
      <c r="T743" s="12">
        <f t="shared" si="47"/>
        <v>42522.775231481486</v>
      </c>
    </row>
    <row r="744" spans="1:20" ht="45" x14ac:dyDescent="0.25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8220</v>
      </c>
      <c r="G744" t="s">
        <v>8224</v>
      </c>
      <c r="H744" t="s">
        <v>8246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8277</v>
      </c>
      <c r="O744" s="5">
        <f t="shared" si="44"/>
        <v>3.3999999999999998E-3</v>
      </c>
      <c r="P744">
        <f t="shared" si="45"/>
        <v>42.5</v>
      </c>
      <c r="Q744" s="8" t="s">
        <v>8315</v>
      </c>
      <c r="R744" s="8" t="s">
        <v>8329</v>
      </c>
      <c r="S744" s="12">
        <f t="shared" si="46"/>
        <v>41589.346620370372</v>
      </c>
      <c r="T744" s="12">
        <f t="shared" si="47"/>
        <v>41559.3049537037</v>
      </c>
    </row>
    <row r="745" spans="1:20" ht="60" x14ac:dyDescent="0.25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8220</v>
      </c>
      <c r="G745" t="s">
        <v>8231</v>
      </c>
      <c r="H745" t="s">
        <v>8252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8272</v>
      </c>
      <c r="O745" s="5">
        <f t="shared" si="44"/>
        <v>3.5000000000000001E-3</v>
      </c>
      <c r="P745">
        <f t="shared" si="45"/>
        <v>100</v>
      </c>
      <c r="Q745" s="8" t="s">
        <v>8311</v>
      </c>
      <c r="R745" s="8" t="s">
        <v>8317</v>
      </c>
      <c r="S745" s="12">
        <f t="shared" si="46"/>
        <v>42203.593240740738</v>
      </c>
      <c r="T745" s="12">
        <f t="shared" si="47"/>
        <v>42173.593240740738</v>
      </c>
    </row>
    <row r="746" spans="1:20" ht="45" x14ac:dyDescent="0.25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8220</v>
      </c>
      <c r="G746" t="s">
        <v>8223</v>
      </c>
      <c r="H746" t="s">
        <v>8245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8277</v>
      </c>
      <c r="O746" s="5">
        <f t="shared" si="44"/>
        <v>3.5714285714285713E-3</v>
      </c>
      <c r="P746">
        <f t="shared" si="45"/>
        <v>25</v>
      </c>
      <c r="Q746" s="8" t="s">
        <v>8315</v>
      </c>
      <c r="R746" s="8" t="s">
        <v>8329</v>
      </c>
      <c r="S746" s="12">
        <f t="shared" si="46"/>
        <v>41154.229722222226</v>
      </c>
      <c r="T746" s="12">
        <f t="shared" si="47"/>
        <v>41124.229722222226</v>
      </c>
    </row>
    <row r="747" spans="1:20" ht="60" x14ac:dyDescent="0.25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8220</v>
      </c>
      <c r="G747" t="s">
        <v>8223</v>
      </c>
      <c r="H747" t="s">
        <v>8245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8282</v>
      </c>
      <c r="O747" s="5">
        <f t="shared" si="44"/>
        <v>3.5714285714285713E-3</v>
      </c>
      <c r="P747">
        <f t="shared" si="45"/>
        <v>31.25</v>
      </c>
      <c r="Q747" s="8" t="s">
        <v>8331</v>
      </c>
      <c r="R747" s="8" t="s">
        <v>8333</v>
      </c>
      <c r="S747" s="12">
        <f t="shared" si="46"/>
        <v>42756.6566087963</v>
      </c>
      <c r="T747" s="12">
        <f t="shared" si="47"/>
        <v>42736.6566087963</v>
      </c>
    </row>
    <row r="748" spans="1:20" ht="60" x14ac:dyDescent="0.25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8221</v>
      </c>
      <c r="G748" t="s">
        <v>8228</v>
      </c>
      <c r="H748" t="s">
        <v>8250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8292</v>
      </c>
      <c r="O748" s="5">
        <f t="shared" si="44"/>
        <v>3.5999999999999999E-3</v>
      </c>
      <c r="P748">
        <f t="shared" si="45"/>
        <v>18</v>
      </c>
      <c r="Q748" s="8" t="s">
        <v>8315</v>
      </c>
      <c r="R748" s="8" t="s">
        <v>8337</v>
      </c>
      <c r="S748" s="12">
        <f t="shared" si="46"/>
        <v>42852.552303240736</v>
      </c>
      <c r="T748" s="12">
        <f t="shared" si="47"/>
        <v>42792.593969907408</v>
      </c>
    </row>
    <row r="749" spans="1:20" ht="45" x14ac:dyDescent="0.25">
      <c r="A749">
        <v>2380</v>
      </c>
      <c r="B749" s="3" t="s">
        <v>2381</v>
      </c>
      <c r="C749" s="3" t="s">
        <v>6490</v>
      </c>
      <c r="D749">
        <v>15000</v>
      </c>
      <c r="E749">
        <v>55</v>
      </c>
      <c r="F749" t="s">
        <v>8219</v>
      </c>
      <c r="G749" t="s">
        <v>8223</v>
      </c>
      <c r="H749" t="s">
        <v>8245</v>
      </c>
      <c r="I749">
        <v>1443726142</v>
      </c>
      <c r="J749">
        <v>1441134142</v>
      </c>
      <c r="K749" t="b">
        <v>0</v>
      </c>
      <c r="L749">
        <v>3</v>
      </c>
      <c r="M749" t="b">
        <v>0</v>
      </c>
      <c r="N749" t="s">
        <v>8271</v>
      </c>
      <c r="O749" s="5">
        <f t="shared" si="44"/>
        <v>3.6666666666666666E-3</v>
      </c>
      <c r="P749">
        <f t="shared" si="45"/>
        <v>18.333333333333332</v>
      </c>
      <c r="Q749" s="8" t="s">
        <v>8311</v>
      </c>
      <c r="R749" s="8" t="s">
        <v>8312</v>
      </c>
      <c r="S749" s="12">
        <f t="shared" si="46"/>
        <v>42278.543310185181</v>
      </c>
      <c r="T749" s="12">
        <f t="shared" si="47"/>
        <v>42248.543310185181</v>
      </c>
    </row>
    <row r="750" spans="1:20" ht="60" x14ac:dyDescent="0.25">
      <c r="A750">
        <v>561</v>
      </c>
      <c r="B750" s="3" t="s">
        <v>562</v>
      </c>
      <c r="C750" s="3" t="s">
        <v>4671</v>
      </c>
      <c r="D750">
        <v>15000</v>
      </c>
      <c r="E750">
        <v>55</v>
      </c>
      <c r="F750" t="s">
        <v>8220</v>
      </c>
      <c r="G750" t="s">
        <v>8223</v>
      </c>
      <c r="H750" t="s">
        <v>8245</v>
      </c>
      <c r="I750">
        <v>1445874513</v>
      </c>
      <c r="J750">
        <v>1442850513</v>
      </c>
      <c r="K750" t="b">
        <v>0</v>
      </c>
      <c r="L750">
        <v>2</v>
      </c>
      <c r="M750" t="b">
        <v>0</v>
      </c>
      <c r="N750" t="s">
        <v>8271</v>
      </c>
      <c r="O750" s="5">
        <f t="shared" si="44"/>
        <v>3.6666666666666666E-3</v>
      </c>
      <c r="P750">
        <f t="shared" si="45"/>
        <v>27.5</v>
      </c>
      <c r="Q750" s="8" t="s">
        <v>8311</v>
      </c>
      <c r="R750" s="8" t="s">
        <v>8312</v>
      </c>
      <c r="S750" s="12">
        <f t="shared" si="46"/>
        <v>42303.408715277779</v>
      </c>
      <c r="T750" s="12">
        <f t="shared" si="47"/>
        <v>42268.408715277779</v>
      </c>
    </row>
    <row r="751" spans="1:20" ht="60" x14ac:dyDescent="0.25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8220</v>
      </c>
      <c r="G751" t="s">
        <v>8231</v>
      </c>
      <c r="H751" t="s">
        <v>8252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8304</v>
      </c>
      <c r="O751" s="5">
        <f t="shared" si="44"/>
        <v>3.6666666666666666E-3</v>
      </c>
      <c r="P751">
        <f t="shared" si="45"/>
        <v>36.666666666666664</v>
      </c>
      <c r="Q751" s="8" t="s">
        <v>8323</v>
      </c>
      <c r="R751" s="8" t="s">
        <v>8325</v>
      </c>
      <c r="S751" s="12">
        <f t="shared" si="46"/>
        <v>42051.174502314811</v>
      </c>
      <c r="T751" s="12">
        <f t="shared" si="47"/>
        <v>42013.174502314811</v>
      </c>
    </row>
    <row r="752" spans="1:20" ht="45" x14ac:dyDescent="0.25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8219</v>
      </c>
      <c r="G752" t="s">
        <v>8223</v>
      </c>
      <c r="H752" t="s">
        <v>8245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8272</v>
      </c>
      <c r="O752" s="5">
        <f t="shared" si="44"/>
        <v>3.7499999999999999E-3</v>
      </c>
      <c r="P752">
        <f t="shared" si="45"/>
        <v>75</v>
      </c>
      <c r="Q752" s="8" t="s">
        <v>8311</v>
      </c>
      <c r="R752" s="8" t="s">
        <v>8317</v>
      </c>
      <c r="S752" s="12">
        <f t="shared" si="46"/>
        <v>41991.648090277777</v>
      </c>
      <c r="T752" s="12">
        <f t="shared" si="47"/>
        <v>41946.648090277777</v>
      </c>
    </row>
    <row r="753" spans="1:20" ht="60" x14ac:dyDescent="0.25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8219</v>
      </c>
      <c r="G753" t="s">
        <v>8223</v>
      </c>
      <c r="H753" t="s">
        <v>8245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8271</v>
      </c>
      <c r="O753" s="5">
        <f t="shared" si="44"/>
        <v>3.8571428571428572E-3</v>
      </c>
      <c r="P753">
        <f t="shared" si="45"/>
        <v>54</v>
      </c>
      <c r="Q753" s="8" t="s">
        <v>8311</v>
      </c>
      <c r="R753" s="8" t="s">
        <v>8312</v>
      </c>
      <c r="S753" s="12">
        <f t="shared" si="46"/>
        <v>42420.682152777779</v>
      </c>
      <c r="T753" s="12">
        <f t="shared" si="47"/>
        <v>42360.682152777779</v>
      </c>
    </row>
    <row r="754" spans="1:20" ht="45" x14ac:dyDescent="0.25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8220</v>
      </c>
      <c r="G754" t="s">
        <v>8237</v>
      </c>
      <c r="H754" t="s">
        <v>8255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8281</v>
      </c>
      <c r="O754" s="5">
        <f t="shared" si="44"/>
        <v>3.875E-3</v>
      </c>
      <c r="P754">
        <f t="shared" si="45"/>
        <v>103.33333333333333</v>
      </c>
      <c r="Q754" s="8" t="s">
        <v>8331</v>
      </c>
      <c r="R754" s="8" t="s">
        <v>8332</v>
      </c>
      <c r="S754" s="12">
        <f t="shared" si="46"/>
        <v>42742.050567129627</v>
      </c>
      <c r="T754" s="12">
        <f t="shared" si="47"/>
        <v>42712.050567129627</v>
      </c>
    </row>
    <row r="755" spans="1:20" ht="60" x14ac:dyDescent="0.25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8220</v>
      </c>
      <c r="G755" t="s">
        <v>8223</v>
      </c>
      <c r="H755" t="s">
        <v>8245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8271</v>
      </c>
      <c r="O755" s="5">
        <f t="shared" si="44"/>
        <v>3.892538925389254E-3</v>
      </c>
      <c r="P755">
        <f t="shared" si="45"/>
        <v>38.444444444444443</v>
      </c>
      <c r="Q755" s="8" t="s">
        <v>8311</v>
      </c>
      <c r="R755" s="8" t="s">
        <v>8312</v>
      </c>
      <c r="S755" s="12">
        <f t="shared" si="46"/>
        <v>42021.8</v>
      </c>
      <c r="T755" s="12">
        <f t="shared" si="47"/>
        <v>41962.800127314811</v>
      </c>
    </row>
    <row r="756" spans="1:20" ht="60" x14ac:dyDescent="0.25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8220</v>
      </c>
      <c r="G756" t="s">
        <v>8223</v>
      </c>
      <c r="H756" t="s">
        <v>8245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8272</v>
      </c>
      <c r="O756" s="5">
        <f t="shared" si="44"/>
        <v>3.933333333333333E-3</v>
      </c>
      <c r="P756">
        <f t="shared" si="45"/>
        <v>84.285714285714292</v>
      </c>
      <c r="Q756" s="8" t="s">
        <v>8311</v>
      </c>
      <c r="R756" s="8" t="s">
        <v>8317</v>
      </c>
      <c r="S756" s="12">
        <f t="shared" si="46"/>
        <v>42767.413877314815</v>
      </c>
      <c r="T756" s="12">
        <f t="shared" si="47"/>
        <v>42737.413877314815</v>
      </c>
    </row>
    <row r="757" spans="1:20" ht="60" x14ac:dyDescent="0.25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8220</v>
      </c>
      <c r="G757" t="s">
        <v>8223</v>
      </c>
      <c r="H757" t="s">
        <v>8245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8267</v>
      </c>
      <c r="O757" s="5">
        <f t="shared" si="44"/>
        <v>4.0000000000000001E-3</v>
      </c>
      <c r="P757">
        <f t="shared" si="45"/>
        <v>30</v>
      </c>
      <c r="Q757" s="8" t="s">
        <v>8309</v>
      </c>
      <c r="R757" s="8" t="s">
        <v>8326</v>
      </c>
      <c r="S757" s="12">
        <f t="shared" si="46"/>
        <v>42159.52721064815</v>
      </c>
      <c r="T757" s="12">
        <f t="shared" si="47"/>
        <v>42129.52721064815</v>
      </c>
    </row>
    <row r="758" spans="1:20" ht="45" x14ac:dyDescent="0.25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8220</v>
      </c>
      <c r="G758" t="s">
        <v>8223</v>
      </c>
      <c r="H758" t="s">
        <v>8245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8272</v>
      </c>
      <c r="O758" s="5">
        <f t="shared" si="44"/>
        <v>4.0000000000000001E-3</v>
      </c>
      <c r="P758">
        <f t="shared" si="45"/>
        <v>39</v>
      </c>
      <c r="Q758" s="8" t="s">
        <v>8311</v>
      </c>
      <c r="R758" s="8" t="s">
        <v>8317</v>
      </c>
      <c r="S758" s="12">
        <f t="shared" si="46"/>
        <v>42020.188043981485</v>
      </c>
      <c r="T758" s="12">
        <f t="shared" si="47"/>
        <v>41990.188043981485</v>
      </c>
    </row>
    <row r="759" spans="1:20" ht="45" x14ac:dyDescent="0.25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8220</v>
      </c>
      <c r="G759" t="s">
        <v>8223</v>
      </c>
      <c r="H759" t="s">
        <v>8245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8274</v>
      </c>
      <c r="O759" s="5">
        <f t="shared" si="44"/>
        <v>4.0000000000000001E-3</v>
      </c>
      <c r="P759">
        <f t="shared" si="45"/>
        <v>2</v>
      </c>
      <c r="Q759" s="8" t="s">
        <v>8318</v>
      </c>
      <c r="R759" s="8" t="s">
        <v>8328</v>
      </c>
      <c r="S759" s="12">
        <f t="shared" si="46"/>
        <v>41759.452314814815</v>
      </c>
      <c r="T759" s="12">
        <f t="shared" si="47"/>
        <v>41729.452314814815</v>
      </c>
    </row>
    <row r="760" spans="1:20" ht="45" x14ac:dyDescent="0.25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8220</v>
      </c>
      <c r="G760" t="s">
        <v>8224</v>
      </c>
      <c r="H760" t="s">
        <v>8246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8283</v>
      </c>
      <c r="O760" s="5">
        <f t="shared" si="44"/>
        <v>4.0000000000000001E-3</v>
      </c>
      <c r="P760">
        <f t="shared" si="45"/>
        <v>50</v>
      </c>
      <c r="Q760" s="8" t="s">
        <v>8321</v>
      </c>
      <c r="R760" s="8" t="s">
        <v>8322</v>
      </c>
      <c r="S760" s="12">
        <f t="shared" si="46"/>
        <v>42154.643182870372</v>
      </c>
      <c r="T760" s="12">
        <f t="shared" si="47"/>
        <v>42124.643182870372</v>
      </c>
    </row>
    <row r="761" spans="1:20" ht="45" x14ac:dyDescent="0.25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8220</v>
      </c>
      <c r="G761" t="s">
        <v>8223</v>
      </c>
      <c r="H761" t="s">
        <v>8245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8292</v>
      </c>
      <c r="O761" s="5">
        <f t="shared" si="44"/>
        <v>4.0000000000000001E-3</v>
      </c>
      <c r="P761">
        <f t="shared" si="45"/>
        <v>20</v>
      </c>
      <c r="Q761" s="8" t="s">
        <v>8315</v>
      </c>
      <c r="R761" s="8" t="s">
        <v>8337</v>
      </c>
      <c r="S761" s="12">
        <f t="shared" si="46"/>
        <v>41914.624328703707</v>
      </c>
      <c r="T761" s="12">
        <f t="shared" si="47"/>
        <v>41884.624328703707</v>
      </c>
    </row>
    <row r="762" spans="1:20" ht="45" x14ac:dyDescent="0.25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8220</v>
      </c>
      <c r="G762" t="s">
        <v>8223</v>
      </c>
      <c r="H762" t="s">
        <v>8245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8282</v>
      </c>
      <c r="O762" s="5">
        <f t="shared" si="44"/>
        <v>4.0000000000000001E-3</v>
      </c>
      <c r="P762">
        <f t="shared" si="45"/>
        <v>5</v>
      </c>
      <c r="Q762" s="8" t="s">
        <v>8331</v>
      </c>
      <c r="R762" s="8" t="s">
        <v>8333</v>
      </c>
      <c r="S762" s="12">
        <f t="shared" si="46"/>
        <v>41802.547280092593</v>
      </c>
      <c r="T762" s="12">
        <f t="shared" si="47"/>
        <v>41772.547280092593</v>
      </c>
    </row>
    <row r="763" spans="1:20" ht="60" x14ac:dyDescent="0.25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8220</v>
      </c>
      <c r="G763" t="s">
        <v>8223</v>
      </c>
      <c r="H763" t="s">
        <v>8245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8302</v>
      </c>
      <c r="O763" s="5">
        <f t="shared" si="44"/>
        <v>4.0000000000000001E-3</v>
      </c>
      <c r="P763">
        <f t="shared" si="45"/>
        <v>13.333333333333334</v>
      </c>
      <c r="Q763" s="8" t="s">
        <v>8323</v>
      </c>
      <c r="R763" s="8" t="s">
        <v>8324</v>
      </c>
      <c r="S763" s="12">
        <f t="shared" si="46"/>
        <v>41913.915972222225</v>
      </c>
      <c r="T763" s="12">
        <f t="shared" si="47"/>
        <v>41862.511724537035</v>
      </c>
    </row>
    <row r="764" spans="1:20" ht="60" x14ac:dyDescent="0.25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8220</v>
      </c>
      <c r="G764" t="s">
        <v>8224</v>
      </c>
      <c r="H764" t="s">
        <v>8246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8270</v>
      </c>
      <c r="O764" s="5">
        <f t="shared" si="44"/>
        <v>4.0000000000000001E-3</v>
      </c>
      <c r="P764">
        <f t="shared" si="45"/>
        <v>2</v>
      </c>
      <c r="Q764" s="8" t="s">
        <v>8323</v>
      </c>
      <c r="R764" s="8" t="s">
        <v>8343</v>
      </c>
      <c r="S764" s="12">
        <f t="shared" si="46"/>
        <v>41872.52443287037</v>
      </c>
      <c r="T764" s="12">
        <f t="shared" si="47"/>
        <v>41812.52443287037</v>
      </c>
    </row>
    <row r="765" spans="1:20" ht="30" x14ac:dyDescent="0.25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8220</v>
      </c>
      <c r="G765" t="s">
        <v>8223</v>
      </c>
      <c r="H765" t="s">
        <v>8245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8272</v>
      </c>
      <c r="O765" s="5">
        <f t="shared" si="44"/>
        <v>4.0666666666666663E-3</v>
      </c>
      <c r="P765">
        <f t="shared" si="45"/>
        <v>30.5</v>
      </c>
      <c r="Q765" s="8" t="s">
        <v>8311</v>
      </c>
      <c r="R765" s="8" t="s">
        <v>8317</v>
      </c>
      <c r="S765" s="12">
        <f t="shared" si="46"/>
        <v>41977.791192129633</v>
      </c>
      <c r="T765" s="12">
        <f t="shared" si="47"/>
        <v>41947.791192129633</v>
      </c>
    </row>
    <row r="766" spans="1:20" ht="45" x14ac:dyDescent="0.25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8220</v>
      </c>
      <c r="G766" t="s">
        <v>8223</v>
      </c>
      <c r="H766" t="s">
        <v>8245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8270</v>
      </c>
      <c r="O766" s="5">
        <f t="shared" si="44"/>
        <v>4.1111111111111114E-3</v>
      </c>
      <c r="P766">
        <f t="shared" si="45"/>
        <v>46.25</v>
      </c>
      <c r="Q766" s="8" t="s">
        <v>8323</v>
      </c>
      <c r="R766" s="8" t="s">
        <v>8343</v>
      </c>
      <c r="S766" s="12">
        <f t="shared" si="46"/>
        <v>41978.477256944447</v>
      </c>
      <c r="T766" s="12">
        <f t="shared" si="47"/>
        <v>41948.477256944447</v>
      </c>
    </row>
    <row r="767" spans="1:20" ht="60" x14ac:dyDescent="0.25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8220</v>
      </c>
      <c r="G767" t="s">
        <v>8223</v>
      </c>
      <c r="H767" t="s">
        <v>8245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8282</v>
      </c>
      <c r="O767" s="5">
        <f t="shared" si="44"/>
        <v>4.1333333333333335E-3</v>
      </c>
      <c r="P767">
        <f t="shared" si="45"/>
        <v>23.25</v>
      </c>
      <c r="Q767" s="8" t="s">
        <v>8331</v>
      </c>
      <c r="R767" s="8" t="s">
        <v>8333</v>
      </c>
      <c r="S767" s="12">
        <f t="shared" si="46"/>
        <v>42354.94358796296</v>
      </c>
      <c r="T767" s="12">
        <f t="shared" si="47"/>
        <v>42324.94358796296</v>
      </c>
    </row>
    <row r="768" spans="1:20" x14ac:dyDescent="0.25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8220</v>
      </c>
      <c r="G768" t="s">
        <v>8223</v>
      </c>
      <c r="H768" t="s">
        <v>8245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8267</v>
      </c>
      <c r="O768" s="5">
        <f t="shared" si="44"/>
        <v>4.1666666666666666E-3</v>
      </c>
      <c r="P768">
        <f t="shared" si="45"/>
        <v>50</v>
      </c>
      <c r="Q768" s="8" t="s">
        <v>8309</v>
      </c>
      <c r="R768" s="8" t="s">
        <v>8326</v>
      </c>
      <c r="S768" s="12">
        <f t="shared" si="46"/>
        <v>42537.400995370372</v>
      </c>
      <c r="T768" s="12">
        <f t="shared" si="47"/>
        <v>42527.400995370372</v>
      </c>
    </row>
    <row r="769" spans="1:20" x14ac:dyDescent="0.25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8220</v>
      </c>
      <c r="G769" t="s">
        <v>8223</v>
      </c>
      <c r="H769" t="s">
        <v>8245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8295</v>
      </c>
      <c r="O769" s="5">
        <f t="shared" si="44"/>
        <v>4.1666666666666666E-3</v>
      </c>
      <c r="P769">
        <f t="shared" si="45"/>
        <v>25</v>
      </c>
      <c r="Q769" s="8" t="s">
        <v>8334</v>
      </c>
      <c r="R769" s="8" t="s">
        <v>8339</v>
      </c>
      <c r="S769" s="12">
        <f t="shared" si="46"/>
        <v>42236.513217592597</v>
      </c>
      <c r="T769" s="12">
        <f t="shared" si="47"/>
        <v>42206.513217592597</v>
      </c>
    </row>
    <row r="770" spans="1:20" ht="45" x14ac:dyDescent="0.25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8220</v>
      </c>
      <c r="G770" t="s">
        <v>8223</v>
      </c>
      <c r="H770" t="s">
        <v>8245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8277</v>
      </c>
      <c r="O770" s="5">
        <f t="shared" ref="O770:O833" si="48">E770/D770</f>
        <v>4.1999999999999997E-3</v>
      </c>
      <c r="P770">
        <f t="shared" si="45"/>
        <v>10.5</v>
      </c>
      <c r="Q770" s="8" t="s">
        <v>8315</v>
      </c>
      <c r="R770" s="8" t="s">
        <v>8329</v>
      </c>
      <c r="S770" s="12">
        <f t="shared" si="46"/>
        <v>42459.557893518519</v>
      </c>
      <c r="T770" s="12">
        <f t="shared" si="47"/>
        <v>42429.59956018519</v>
      </c>
    </row>
    <row r="771" spans="1:20" ht="30" x14ac:dyDescent="0.25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8220</v>
      </c>
      <c r="G771" t="s">
        <v>8223</v>
      </c>
      <c r="H771" t="s">
        <v>8245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8286</v>
      </c>
      <c r="O771" s="5">
        <f t="shared" si="48"/>
        <v>4.1999999999999997E-3</v>
      </c>
      <c r="P771">
        <f t="shared" ref="P771:P834" si="49">E771/L771</f>
        <v>6.1764705882352944</v>
      </c>
      <c r="Q771" s="8" t="s">
        <v>8318</v>
      </c>
      <c r="R771" s="8" t="s">
        <v>8319</v>
      </c>
      <c r="S771" s="12">
        <f t="shared" ref="S771:S834" si="50">(I771/86400)+25569+(-6/24)</f>
        <v>41971.472233796296</v>
      </c>
      <c r="T771" s="12">
        <f t="shared" ref="T771:T834" si="51">(J771/86400)+25569+(-6/24)</f>
        <v>41941.430567129632</v>
      </c>
    </row>
    <row r="772" spans="1:20" ht="60" x14ac:dyDescent="0.25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8220</v>
      </c>
      <c r="G772" t="s">
        <v>8224</v>
      </c>
      <c r="H772" t="s">
        <v>8246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8270</v>
      </c>
      <c r="O772" s="5">
        <f t="shared" si="48"/>
        <v>4.1999999999999997E-3</v>
      </c>
      <c r="P772">
        <f t="shared" si="49"/>
        <v>10.5</v>
      </c>
      <c r="Q772" s="8" t="s">
        <v>8323</v>
      </c>
      <c r="R772" s="8" t="s">
        <v>8343</v>
      </c>
      <c r="S772" s="12">
        <f t="shared" si="50"/>
        <v>41767.641319444447</v>
      </c>
      <c r="T772" s="12">
        <f t="shared" si="51"/>
        <v>41745.641319444447</v>
      </c>
    </row>
    <row r="773" spans="1:20" ht="45" x14ac:dyDescent="0.25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8220</v>
      </c>
      <c r="G773" t="s">
        <v>8224</v>
      </c>
      <c r="H773" t="s">
        <v>8246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8270</v>
      </c>
      <c r="O773" s="5">
        <f t="shared" si="48"/>
        <v>4.1999999999999997E-3</v>
      </c>
      <c r="P773">
        <f t="shared" si="49"/>
        <v>10.5</v>
      </c>
      <c r="Q773" s="8" t="s">
        <v>8323</v>
      </c>
      <c r="R773" s="8" t="s">
        <v>8343</v>
      </c>
      <c r="S773" s="12">
        <f t="shared" si="50"/>
        <v>42619.224004629628</v>
      </c>
      <c r="T773" s="12">
        <f t="shared" si="51"/>
        <v>42559.224004629628</v>
      </c>
    </row>
    <row r="774" spans="1:20" ht="60" x14ac:dyDescent="0.25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8220</v>
      </c>
      <c r="G774" t="s">
        <v>8223</v>
      </c>
      <c r="H774" t="s">
        <v>8245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8271</v>
      </c>
      <c r="O774" s="5">
        <f t="shared" si="48"/>
        <v>4.2399999999999998E-3</v>
      </c>
      <c r="P774">
        <f t="shared" si="49"/>
        <v>53</v>
      </c>
      <c r="Q774" s="8" t="s">
        <v>8311</v>
      </c>
      <c r="R774" s="8" t="s">
        <v>8312</v>
      </c>
      <c r="S774" s="12">
        <f t="shared" si="50"/>
        <v>42211.915972222225</v>
      </c>
      <c r="T774" s="12">
        <f t="shared" si="51"/>
        <v>42192.566238425927</v>
      </c>
    </row>
    <row r="775" spans="1:20" ht="60" x14ac:dyDescent="0.25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8220</v>
      </c>
      <c r="G775" t="s">
        <v>8223</v>
      </c>
      <c r="H775" t="s">
        <v>8245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8271</v>
      </c>
      <c r="O775" s="5">
        <f t="shared" si="48"/>
        <v>4.2599999999999999E-3</v>
      </c>
      <c r="P775">
        <f t="shared" si="49"/>
        <v>53.25</v>
      </c>
      <c r="Q775" s="8" t="s">
        <v>8311</v>
      </c>
      <c r="R775" s="8" t="s">
        <v>8312</v>
      </c>
      <c r="S775" s="12">
        <f t="shared" si="50"/>
        <v>42127.819884259261</v>
      </c>
      <c r="T775" s="12">
        <f t="shared" si="51"/>
        <v>42082.819884259261</v>
      </c>
    </row>
    <row r="776" spans="1:20" ht="60" x14ac:dyDescent="0.25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8220</v>
      </c>
      <c r="G776" t="s">
        <v>8235</v>
      </c>
      <c r="H776" t="s">
        <v>8248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8271</v>
      </c>
      <c r="O776" s="5">
        <f t="shared" si="48"/>
        <v>4.3166666666666666E-3</v>
      </c>
      <c r="P776">
        <f t="shared" si="49"/>
        <v>64.75</v>
      </c>
      <c r="Q776" s="8" t="s">
        <v>8311</v>
      </c>
      <c r="R776" s="8" t="s">
        <v>8312</v>
      </c>
      <c r="S776" s="12">
        <f t="shared" si="50"/>
        <v>42168.442627314813</v>
      </c>
      <c r="T776" s="12">
        <f t="shared" si="51"/>
        <v>42138.442627314813</v>
      </c>
    </row>
    <row r="777" spans="1:20" ht="45" x14ac:dyDescent="0.25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8220</v>
      </c>
      <c r="G777" t="s">
        <v>8223</v>
      </c>
      <c r="H777" t="s">
        <v>8245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8270</v>
      </c>
      <c r="O777" s="5">
        <f t="shared" si="48"/>
        <v>4.3307086614173228E-3</v>
      </c>
      <c r="P777">
        <f t="shared" si="49"/>
        <v>18.333333333333332</v>
      </c>
      <c r="Q777" s="8" t="s">
        <v>8323</v>
      </c>
      <c r="R777" s="8" t="s">
        <v>8343</v>
      </c>
      <c r="S777" s="12">
        <f t="shared" si="50"/>
        <v>41814.539687500001</v>
      </c>
      <c r="T777" s="12">
        <f t="shared" si="51"/>
        <v>41784.539687500001</v>
      </c>
    </row>
    <row r="778" spans="1:20" ht="45" x14ac:dyDescent="0.25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8220</v>
      </c>
      <c r="G778" t="s">
        <v>8223</v>
      </c>
      <c r="H778" t="s">
        <v>8245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8269</v>
      </c>
      <c r="O778" s="5">
        <f t="shared" si="48"/>
        <v>4.3333333333333331E-3</v>
      </c>
      <c r="P778">
        <f t="shared" si="49"/>
        <v>3.7142857142857144</v>
      </c>
      <c r="Q778" s="8" t="s">
        <v>8309</v>
      </c>
      <c r="R778" s="8" t="s">
        <v>8327</v>
      </c>
      <c r="S778" s="12">
        <f t="shared" si="50"/>
        <v>42362.848217592589</v>
      </c>
      <c r="T778" s="12">
        <f t="shared" si="51"/>
        <v>42317.848217592589</v>
      </c>
    </row>
    <row r="779" spans="1:20" ht="30" x14ac:dyDescent="0.25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8220</v>
      </c>
      <c r="G779" t="s">
        <v>8223</v>
      </c>
      <c r="H779" t="s">
        <v>8245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8283</v>
      </c>
      <c r="O779" s="5">
        <f t="shared" si="48"/>
        <v>4.3333333333333331E-3</v>
      </c>
      <c r="P779">
        <f t="shared" si="49"/>
        <v>52</v>
      </c>
      <c r="Q779" s="8" t="s">
        <v>8321</v>
      </c>
      <c r="R779" s="8" t="s">
        <v>8322</v>
      </c>
      <c r="S779" s="12">
        <f t="shared" si="50"/>
        <v>42137.429756944446</v>
      </c>
      <c r="T779" s="12">
        <f t="shared" si="51"/>
        <v>42107.429756944446</v>
      </c>
    </row>
    <row r="780" spans="1:20" ht="30" x14ac:dyDescent="0.25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8220</v>
      </c>
      <c r="G780" t="s">
        <v>8223</v>
      </c>
      <c r="H780" t="s">
        <v>8245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8303</v>
      </c>
      <c r="O780" s="5">
        <f t="shared" si="48"/>
        <v>4.3750000000000004E-3</v>
      </c>
      <c r="P780">
        <f t="shared" si="49"/>
        <v>8.75</v>
      </c>
      <c r="Q780" s="8" t="s">
        <v>8318</v>
      </c>
      <c r="R780" s="8" t="s">
        <v>8342</v>
      </c>
      <c r="S780" s="12">
        <f t="shared" si="50"/>
        <v>41931.838194444441</v>
      </c>
      <c r="T780" s="12">
        <f t="shared" si="51"/>
        <v>41911.407430555555</v>
      </c>
    </row>
    <row r="781" spans="1:20" ht="60" x14ac:dyDescent="0.25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8220</v>
      </c>
      <c r="G781" t="s">
        <v>8223</v>
      </c>
      <c r="H781" t="s">
        <v>8245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8269</v>
      </c>
      <c r="O781" s="5">
        <f t="shared" si="48"/>
        <v>4.3939393939393936E-3</v>
      </c>
      <c r="P781">
        <f t="shared" si="49"/>
        <v>4.833333333333333</v>
      </c>
      <c r="Q781" s="8" t="s">
        <v>8309</v>
      </c>
      <c r="R781" s="8" t="s">
        <v>8327</v>
      </c>
      <c r="S781" s="12">
        <f t="shared" si="50"/>
        <v>41711.944803240738</v>
      </c>
      <c r="T781" s="12">
        <f t="shared" si="51"/>
        <v>41681.98646990741</v>
      </c>
    </row>
    <row r="782" spans="1:20" ht="45" x14ac:dyDescent="0.25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8220</v>
      </c>
      <c r="G782" t="s">
        <v>8223</v>
      </c>
      <c r="H782" t="s">
        <v>8245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8288</v>
      </c>
      <c r="O782" s="5">
        <f t="shared" si="48"/>
        <v>4.4444444444444444E-3</v>
      </c>
      <c r="P782">
        <f t="shared" si="49"/>
        <v>10</v>
      </c>
      <c r="Q782" s="8" t="s">
        <v>8334</v>
      </c>
      <c r="R782" s="8" t="s">
        <v>8335</v>
      </c>
      <c r="S782" s="12">
        <f t="shared" si="50"/>
        <v>41965.301319444443</v>
      </c>
      <c r="T782" s="12">
        <f t="shared" si="51"/>
        <v>41935.259652777779</v>
      </c>
    </row>
    <row r="783" spans="1:20" ht="60" x14ac:dyDescent="0.25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8220</v>
      </c>
      <c r="G783" t="s">
        <v>8223</v>
      </c>
      <c r="H783" t="s">
        <v>8245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8281</v>
      </c>
      <c r="O783" s="5">
        <f t="shared" si="48"/>
        <v>4.4999999999999997E-3</v>
      </c>
      <c r="P783">
        <f t="shared" si="49"/>
        <v>15</v>
      </c>
      <c r="Q783" s="8" t="s">
        <v>8331</v>
      </c>
      <c r="R783" s="8" t="s">
        <v>8332</v>
      </c>
      <c r="S783" s="12">
        <f t="shared" si="50"/>
        <v>42692.543865740736</v>
      </c>
      <c r="T783" s="12">
        <f t="shared" si="51"/>
        <v>42662.502199074079</v>
      </c>
    </row>
    <row r="784" spans="1:20" ht="60" x14ac:dyDescent="0.25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8220</v>
      </c>
      <c r="G784" t="s">
        <v>8228</v>
      </c>
      <c r="H784" t="s">
        <v>8250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8282</v>
      </c>
      <c r="O784" s="5">
        <f t="shared" si="48"/>
        <v>4.4999999999999997E-3</v>
      </c>
      <c r="P784">
        <f t="shared" si="49"/>
        <v>18</v>
      </c>
      <c r="Q784" s="8" t="s">
        <v>8331</v>
      </c>
      <c r="R784" s="8" t="s">
        <v>8333</v>
      </c>
      <c r="S784" s="12">
        <f t="shared" si="50"/>
        <v>42193.447916666672</v>
      </c>
      <c r="T784" s="12">
        <f t="shared" si="51"/>
        <v>42164.365856481483</v>
      </c>
    </row>
    <row r="785" spans="1:20" ht="60" x14ac:dyDescent="0.25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8220</v>
      </c>
      <c r="G785" t="s">
        <v>8223</v>
      </c>
      <c r="H785" t="s">
        <v>8245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8283</v>
      </c>
      <c r="O785" s="5">
        <f t="shared" si="48"/>
        <v>4.6666666666666671E-3</v>
      </c>
      <c r="P785">
        <f t="shared" si="49"/>
        <v>11.666666666666666</v>
      </c>
      <c r="Q785" s="8" t="s">
        <v>8321</v>
      </c>
      <c r="R785" s="8" t="s">
        <v>8322</v>
      </c>
      <c r="S785" s="12">
        <f t="shared" si="50"/>
        <v>41981.84175925926</v>
      </c>
      <c r="T785" s="12">
        <f t="shared" si="51"/>
        <v>41951.84175925926</v>
      </c>
    </row>
    <row r="786" spans="1:20" ht="45" x14ac:dyDescent="0.25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8220</v>
      </c>
      <c r="G786" t="s">
        <v>8223</v>
      </c>
      <c r="H786" t="s">
        <v>8245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8272</v>
      </c>
      <c r="O786" s="5">
        <f t="shared" si="48"/>
        <v>4.6699999999999997E-3</v>
      </c>
      <c r="P786">
        <f t="shared" si="49"/>
        <v>116.75</v>
      </c>
      <c r="Q786" s="8" t="s">
        <v>8311</v>
      </c>
      <c r="R786" s="8" t="s">
        <v>8317</v>
      </c>
      <c r="S786" s="12">
        <f t="shared" si="50"/>
        <v>42497.633321759262</v>
      </c>
      <c r="T786" s="12">
        <f t="shared" si="51"/>
        <v>42437.674988425926</v>
      </c>
    </row>
    <row r="787" spans="1:20" ht="60" x14ac:dyDescent="0.25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8220</v>
      </c>
      <c r="G787" t="s">
        <v>8223</v>
      </c>
      <c r="H787" t="s">
        <v>8245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8282</v>
      </c>
      <c r="O787" s="5">
        <f t="shared" si="48"/>
        <v>4.7222222222222223E-3</v>
      </c>
      <c r="P787">
        <f t="shared" si="49"/>
        <v>60.714285714285715</v>
      </c>
      <c r="Q787" s="8" t="s">
        <v>8331</v>
      </c>
      <c r="R787" s="8" t="s">
        <v>8333</v>
      </c>
      <c r="S787" s="12">
        <f t="shared" si="50"/>
        <v>42124.417256944449</v>
      </c>
      <c r="T787" s="12">
        <f t="shared" si="51"/>
        <v>42094.417256944449</v>
      </c>
    </row>
    <row r="788" spans="1:20" ht="45" x14ac:dyDescent="0.25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8220</v>
      </c>
      <c r="G788" t="s">
        <v>8223</v>
      </c>
      <c r="H788" t="s">
        <v>8245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8283</v>
      </c>
      <c r="O788" s="5">
        <f t="shared" si="48"/>
        <v>4.7333333333333333E-3</v>
      </c>
      <c r="P788">
        <f t="shared" si="49"/>
        <v>23.666666666666668</v>
      </c>
      <c r="Q788" s="8" t="s">
        <v>8321</v>
      </c>
      <c r="R788" s="8" t="s">
        <v>8322</v>
      </c>
      <c r="S788" s="12">
        <f t="shared" si="50"/>
        <v>42107.89025462963</v>
      </c>
      <c r="T788" s="12">
        <f t="shared" si="51"/>
        <v>42047.931921296295</v>
      </c>
    </row>
    <row r="789" spans="1:20" ht="60" x14ac:dyDescent="0.25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8220</v>
      </c>
      <c r="G789" t="s">
        <v>8228</v>
      </c>
      <c r="H789" t="s">
        <v>8250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8302</v>
      </c>
      <c r="O789" s="5">
        <f t="shared" si="48"/>
        <v>4.7727272727272731E-3</v>
      </c>
      <c r="P789">
        <f t="shared" si="49"/>
        <v>52.5</v>
      </c>
      <c r="Q789" s="8" t="s">
        <v>8323</v>
      </c>
      <c r="R789" s="8" t="s">
        <v>8324</v>
      </c>
      <c r="S789" s="12">
        <f t="shared" si="50"/>
        <v>42796.706921296296</v>
      </c>
      <c r="T789" s="12">
        <f t="shared" si="51"/>
        <v>42766.706921296296</v>
      </c>
    </row>
    <row r="790" spans="1:20" ht="30" x14ac:dyDescent="0.25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8220</v>
      </c>
      <c r="G790" t="s">
        <v>8223</v>
      </c>
      <c r="H790" t="s">
        <v>8245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8283</v>
      </c>
      <c r="O790" s="5">
        <f t="shared" si="48"/>
        <v>4.8666666666666667E-3</v>
      </c>
      <c r="P790">
        <f t="shared" si="49"/>
        <v>24.333333333333332</v>
      </c>
      <c r="Q790" s="8" t="s">
        <v>8321</v>
      </c>
      <c r="R790" s="8" t="s">
        <v>8322</v>
      </c>
      <c r="S790" s="12">
        <f t="shared" si="50"/>
        <v>42704.962743055556</v>
      </c>
      <c r="T790" s="12">
        <f t="shared" si="51"/>
        <v>42674.921076388884</v>
      </c>
    </row>
    <row r="791" spans="1:20" ht="45" x14ac:dyDescent="0.25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8220</v>
      </c>
      <c r="G791" t="s">
        <v>8234</v>
      </c>
      <c r="H791" t="s">
        <v>8254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8283</v>
      </c>
      <c r="O791" s="5">
        <f t="shared" si="48"/>
        <v>4.8960000000000002E-3</v>
      </c>
      <c r="P791">
        <f t="shared" si="49"/>
        <v>306</v>
      </c>
      <c r="Q791" s="8" t="s">
        <v>8321</v>
      </c>
      <c r="R791" s="8" t="s">
        <v>8322</v>
      </c>
      <c r="S791" s="12">
        <f t="shared" si="50"/>
        <v>42282.027615740742</v>
      </c>
      <c r="T791" s="12">
        <f t="shared" si="51"/>
        <v>42252.027615740742</v>
      </c>
    </row>
    <row r="792" spans="1:20" ht="45" x14ac:dyDescent="0.25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8220</v>
      </c>
      <c r="G792" t="s">
        <v>8223</v>
      </c>
      <c r="H792" t="s">
        <v>8245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8271</v>
      </c>
      <c r="O792" s="5">
        <f t="shared" si="48"/>
        <v>4.9199999999999999E-3</v>
      </c>
      <c r="P792">
        <f t="shared" si="49"/>
        <v>20.5</v>
      </c>
      <c r="Q792" s="8" t="s">
        <v>8311</v>
      </c>
      <c r="R792" s="8" t="s">
        <v>8312</v>
      </c>
      <c r="S792" s="12">
        <f t="shared" si="50"/>
        <v>41957.511469907404</v>
      </c>
      <c r="T792" s="12">
        <f t="shared" si="51"/>
        <v>41927.46980324074</v>
      </c>
    </row>
    <row r="793" spans="1:20" ht="60" x14ac:dyDescent="0.25">
      <c r="A793">
        <v>2568</v>
      </c>
      <c r="B793" s="3" t="s">
        <v>2568</v>
      </c>
      <c r="C793" s="3" t="s">
        <v>6678</v>
      </c>
      <c r="D793">
        <v>10000</v>
      </c>
      <c r="E793">
        <v>50</v>
      </c>
      <c r="F793" t="s">
        <v>8219</v>
      </c>
      <c r="G793" t="s">
        <v>8224</v>
      </c>
      <c r="H793" t="s">
        <v>8246</v>
      </c>
      <c r="I793">
        <v>1472745594</v>
      </c>
      <c r="J793">
        <v>1470153594</v>
      </c>
      <c r="K793" t="b">
        <v>0</v>
      </c>
      <c r="L793">
        <v>1</v>
      </c>
      <c r="M793" t="b">
        <v>0</v>
      </c>
      <c r="N793" t="s">
        <v>8283</v>
      </c>
      <c r="O793" s="5">
        <f t="shared" si="48"/>
        <v>5.0000000000000001E-3</v>
      </c>
      <c r="P793">
        <f t="shared" si="49"/>
        <v>50</v>
      </c>
      <c r="Q793" s="8" t="s">
        <v>8321</v>
      </c>
      <c r="R793" s="8" t="s">
        <v>8322</v>
      </c>
      <c r="S793" s="12">
        <f t="shared" si="50"/>
        <v>42614.416597222225</v>
      </c>
      <c r="T793" s="12">
        <f t="shared" si="51"/>
        <v>42584.416597222225</v>
      </c>
    </row>
    <row r="794" spans="1:20" x14ac:dyDescent="0.25">
      <c r="A794">
        <v>919</v>
      </c>
      <c r="B794" s="3" t="s">
        <v>920</v>
      </c>
      <c r="C794" s="3" t="s">
        <v>5029</v>
      </c>
      <c r="D794">
        <v>20000</v>
      </c>
      <c r="E794">
        <v>100</v>
      </c>
      <c r="F794" t="s">
        <v>8220</v>
      </c>
      <c r="G794" t="s">
        <v>8223</v>
      </c>
      <c r="H794" t="s">
        <v>8245</v>
      </c>
      <c r="I794">
        <v>1355930645</v>
      </c>
      <c r="J794">
        <v>1352906645</v>
      </c>
      <c r="K794" t="b">
        <v>0</v>
      </c>
      <c r="L794">
        <v>1</v>
      </c>
      <c r="M794" t="b">
        <v>0</v>
      </c>
      <c r="N794" t="s">
        <v>8277</v>
      </c>
      <c r="O794" s="5">
        <f t="shared" si="48"/>
        <v>5.0000000000000001E-3</v>
      </c>
      <c r="P794">
        <f t="shared" si="49"/>
        <v>100</v>
      </c>
      <c r="Q794" s="8" t="s">
        <v>8315</v>
      </c>
      <c r="R794" s="8" t="s">
        <v>8329</v>
      </c>
      <c r="S794" s="12">
        <f t="shared" si="50"/>
        <v>41262.391724537039</v>
      </c>
      <c r="T794" s="12">
        <f t="shared" si="51"/>
        <v>41227.391724537039</v>
      </c>
    </row>
    <row r="795" spans="1:20" ht="60" x14ac:dyDescent="0.25">
      <c r="A795">
        <v>1099</v>
      </c>
      <c r="B795" s="3" t="s">
        <v>1100</v>
      </c>
      <c r="C795" s="3" t="s">
        <v>5209</v>
      </c>
      <c r="D795">
        <v>5000</v>
      </c>
      <c r="E795">
        <v>25</v>
      </c>
      <c r="F795" t="s">
        <v>8220</v>
      </c>
      <c r="G795" t="s">
        <v>8224</v>
      </c>
      <c r="H795" t="s">
        <v>8246</v>
      </c>
      <c r="I795">
        <v>1431547468</v>
      </c>
      <c r="J795">
        <v>1428955468</v>
      </c>
      <c r="K795" t="b">
        <v>0</v>
      </c>
      <c r="L795">
        <v>1</v>
      </c>
      <c r="M795" t="b">
        <v>0</v>
      </c>
      <c r="N795" t="s">
        <v>8281</v>
      </c>
      <c r="O795" s="5">
        <f t="shared" si="48"/>
        <v>5.0000000000000001E-3</v>
      </c>
      <c r="P795">
        <f t="shared" si="49"/>
        <v>25</v>
      </c>
      <c r="Q795" s="8" t="s">
        <v>8331</v>
      </c>
      <c r="R795" s="8" t="s">
        <v>8332</v>
      </c>
      <c r="S795" s="12">
        <f t="shared" si="50"/>
        <v>42137.586435185185</v>
      </c>
      <c r="T795" s="12">
        <f t="shared" si="51"/>
        <v>42107.586435185185</v>
      </c>
    </row>
    <row r="796" spans="1:20" ht="60" x14ac:dyDescent="0.25">
      <c r="A796">
        <v>1113</v>
      </c>
      <c r="B796" s="3" t="s">
        <v>1114</v>
      </c>
      <c r="C796" s="3" t="s">
        <v>5223</v>
      </c>
      <c r="D796">
        <v>1000</v>
      </c>
      <c r="E796">
        <v>5</v>
      </c>
      <c r="F796" t="s">
        <v>8220</v>
      </c>
      <c r="G796" t="s">
        <v>8224</v>
      </c>
      <c r="H796" t="s">
        <v>8246</v>
      </c>
      <c r="I796">
        <v>1408058820</v>
      </c>
      <c r="J796">
        <v>1405466820</v>
      </c>
      <c r="K796" t="b">
        <v>0</v>
      </c>
      <c r="L796">
        <v>1</v>
      </c>
      <c r="M796" t="b">
        <v>0</v>
      </c>
      <c r="N796" t="s">
        <v>8281</v>
      </c>
      <c r="O796" s="5">
        <f t="shared" si="48"/>
        <v>5.0000000000000001E-3</v>
      </c>
      <c r="P796">
        <f t="shared" si="49"/>
        <v>5</v>
      </c>
      <c r="Q796" s="8" t="s">
        <v>8331</v>
      </c>
      <c r="R796" s="8" t="s">
        <v>8332</v>
      </c>
      <c r="S796" s="12">
        <f t="shared" si="50"/>
        <v>41865.727083333331</v>
      </c>
      <c r="T796" s="12">
        <f t="shared" si="51"/>
        <v>41835.727083333331</v>
      </c>
    </row>
    <row r="797" spans="1:20" ht="45" x14ac:dyDescent="0.25">
      <c r="A797">
        <v>1126</v>
      </c>
      <c r="B797" s="3" t="s">
        <v>1127</v>
      </c>
      <c r="C797" s="3" t="s">
        <v>5236</v>
      </c>
      <c r="D797">
        <v>2000</v>
      </c>
      <c r="E797">
        <v>10</v>
      </c>
      <c r="F797" t="s">
        <v>8220</v>
      </c>
      <c r="G797" t="s">
        <v>8223</v>
      </c>
      <c r="H797" t="s">
        <v>8245</v>
      </c>
      <c r="I797">
        <v>1468482694</v>
      </c>
      <c r="J797">
        <v>1465890694</v>
      </c>
      <c r="K797" t="b">
        <v>0</v>
      </c>
      <c r="L797">
        <v>2</v>
      </c>
      <c r="M797" t="b">
        <v>0</v>
      </c>
      <c r="N797" t="s">
        <v>8282</v>
      </c>
      <c r="O797" s="5">
        <f t="shared" si="48"/>
        <v>5.0000000000000001E-3</v>
      </c>
      <c r="P797">
        <f t="shared" si="49"/>
        <v>5</v>
      </c>
      <c r="Q797" s="8" t="s">
        <v>8331</v>
      </c>
      <c r="R797" s="8" t="s">
        <v>8333</v>
      </c>
      <c r="S797" s="12">
        <f t="shared" si="50"/>
        <v>42565.077476851853</v>
      </c>
      <c r="T797" s="12">
        <f t="shared" si="51"/>
        <v>42535.077476851853</v>
      </c>
    </row>
    <row r="798" spans="1:20" ht="45" x14ac:dyDescent="0.25">
      <c r="A798">
        <v>1407</v>
      </c>
      <c r="B798" s="3" t="s">
        <v>1408</v>
      </c>
      <c r="C798" s="3" t="s">
        <v>5517</v>
      </c>
      <c r="D798">
        <v>3000</v>
      </c>
      <c r="E798">
        <v>15</v>
      </c>
      <c r="F798" t="s">
        <v>8220</v>
      </c>
      <c r="G798" t="s">
        <v>8223</v>
      </c>
      <c r="H798" t="s">
        <v>8245</v>
      </c>
      <c r="I798">
        <v>1407847978</v>
      </c>
      <c r="J798">
        <v>1405687978</v>
      </c>
      <c r="K798" t="b">
        <v>0</v>
      </c>
      <c r="L798">
        <v>2</v>
      </c>
      <c r="M798" t="b">
        <v>0</v>
      </c>
      <c r="N798" t="s">
        <v>8286</v>
      </c>
      <c r="O798" s="5">
        <f t="shared" si="48"/>
        <v>5.0000000000000001E-3</v>
      </c>
      <c r="P798">
        <f t="shared" si="49"/>
        <v>7.5</v>
      </c>
      <c r="Q798" s="8" t="s">
        <v>8318</v>
      </c>
      <c r="R798" s="8" t="s">
        <v>8319</v>
      </c>
      <c r="S798" s="12">
        <f t="shared" si="50"/>
        <v>41863.286782407406</v>
      </c>
      <c r="T798" s="12">
        <f t="shared" si="51"/>
        <v>41838.286782407406</v>
      </c>
    </row>
    <row r="799" spans="1:20" ht="60" x14ac:dyDescent="0.25">
      <c r="A799">
        <v>1581</v>
      </c>
      <c r="B799" s="3" t="s">
        <v>1582</v>
      </c>
      <c r="C799" s="3" t="s">
        <v>5691</v>
      </c>
      <c r="D799">
        <v>1000</v>
      </c>
      <c r="E799">
        <v>5</v>
      </c>
      <c r="F799" t="s">
        <v>8220</v>
      </c>
      <c r="G799" t="s">
        <v>8224</v>
      </c>
      <c r="H799" t="s">
        <v>8246</v>
      </c>
      <c r="I799">
        <v>1450521990</v>
      </c>
      <c r="J799">
        <v>1447757190</v>
      </c>
      <c r="K799" t="b">
        <v>0</v>
      </c>
      <c r="L799">
        <v>1</v>
      </c>
      <c r="M799" t="b">
        <v>0</v>
      </c>
      <c r="N799" t="s">
        <v>8290</v>
      </c>
      <c r="O799" s="5">
        <f t="shared" si="48"/>
        <v>5.0000000000000001E-3</v>
      </c>
      <c r="P799">
        <f t="shared" si="49"/>
        <v>5</v>
      </c>
      <c r="Q799" s="8" t="s">
        <v>8334</v>
      </c>
      <c r="R799" s="8" t="s">
        <v>8336</v>
      </c>
      <c r="S799" s="12">
        <f t="shared" si="50"/>
        <v>42357.198958333334</v>
      </c>
      <c r="T799" s="12">
        <f t="shared" si="51"/>
        <v>42325.198958333334</v>
      </c>
    </row>
    <row r="800" spans="1:20" ht="45" x14ac:dyDescent="0.25">
      <c r="A800">
        <v>1789</v>
      </c>
      <c r="B800" s="3" t="s">
        <v>1790</v>
      </c>
      <c r="C800" s="3" t="s">
        <v>5899</v>
      </c>
      <c r="D800">
        <v>8000</v>
      </c>
      <c r="E800">
        <v>40</v>
      </c>
      <c r="F800" t="s">
        <v>8220</v>
      </c>
      <c r="G800" t="s">
        <v>8223</v>
      </c>
      <c r="H800" t="s">
        <v>8245</v>
      </c>
      <c r="I800">
        <v>1421042403</v>
      </c>
      <c r="J800">
        <v>1415858403</v>
      </c>
      <c r="K800" t="b">
        <v>1</v>
      </c>
      <c r="L800">
        <v>4</v>
      </c>
      <c r="M800" t="b">
        <v>0</v>
      </c>
      <c r="N800" t="s">
        <v>8284</v>
      </c>
      <c r="O800" s="5">
        <f t="shared" si="48"/>
        <v>5.0000000000000001E-3</v>
      </c>
      <c r="P800">
        <f t="shared" si="49"/>
        <v>10</v>
      </c>
      <c r="Q800" s="8" t="s">
        <v>8334</v>
      </c>
      <c r="R800" s="8" t="s">
        <v>8338</v>
      </c>
      <c r="S800" s="12">
        <f t="shared" si="50"/>
        <v>42016.000034722223</v>
      </c>
      <c r="T800" s="12">
        <f t="shared" si="51"/>
        <v>41956.000034722223</v>
      </c>
    </row>
    <row r="801" spans="1:20" ht="60" x14ac:dyDescent="0.25">
      <c r="A801">
        <v>1866</v>
      </c>
      <c r="B801" s="3" t="s">
        <v>1867</v>
      </c>
      <c r="C801" s="3" t="s">
        <v>5976</v>
      </c>
      <c r="D801">
        <v>25000</v>
      </c>
      <c r="E801">
        <v>125</v>
      </c>
      <c r="F801" t="s">
        <v>8220</v>
      </c>
      <c r="G801" t="s">
        <v>8223</v>
      </c>
      <c r="H801" t="s">
        <v>8245</v>
      </c>
      <c r="I801">
        <v>1488340800</v>
      </c>
      <c r="J801">
        <v>1483768497</v>
      </c>
      <c r="K801" t="b">
        <v>0</v>
      </c>
      <c r="L801">
        <v>2</v>
      </c>
      <c r="M801" t="b">
        <v>0</v>
      </c>
      <c r="N801" t="s">
        <v>8282</v>
      </c>
      <c r="O801" s="5">
        <f t="shared" si="48"/>
        <v>5.0000000000000001E-3</v>
      </c>
      <c r="P801">
        <f t="shared" si="49"/>
        <v>62.5</v>
      </c>
      <c r="Q801" s="8" t="s">
        <v>8331</v>
      </c>
      <c r="R801" s="8" t="s">
        <v>8333</v>
      </c>
      <c r="S801" s="12">
        <f t="shared" si="50"/>
        <v>42794.916666666672</v>
      </c>
      <c r="T801" s="12">
        <f t="shared" si="51"/>
        <v>42741.996493055558</v>
      </c>
    </row>
    <row r="802" spans="1:20" ht="45" x14ac:dyDescent="0.25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8220</v>
      </c>
      <c r="G802" t="s">
        <v>8223</v>
      </c>
      <c r="H802" t="s">
        <v>8245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8283</v>
      </c>
      <c r="O802" s="5">
        <f t="shared" si="48"/>
        <v>5.0000000000000001E-3</v>
      </c>
      <c r="P802">
        <f t="shared" si="49"/>
        <v>1</v>
      </c>
      <c r="Q802" s="8" t="s">
        <v>8321</v>
      </c>
      <c r="R802" s="8" t="s">
        <v>8322</v>
      </c>
      <c r="S802" s="12">
        <f t="shared" si="50"/>
        <v>42079.477777777778</v>
      </c>
      <c r="T802" s="12">
        <f t="shared" si="51"/>
        <v>42019.51944444445</v>
      </c>
    </row>
    <row r="803" spans="1:20" ht="30" x14ac:dyDescent="0.25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8220</v>
      </c>
      <c r="G803" t="s">
        <v>8223</v>
      </c>
      <c r="H803" t="s">
        <v>8245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8270</v>
      </c>
      <c r="O803" s="5">
        <f t="shared" si="48"/>
        <v>5.0000000000000001E-3</v>
      </c>
      <c r="P803">
        <f t="shared" si="49"/>
        <v>12.5</v>
      </c>
      <c r="Q803" s="8" t="s">
        <v>8323</v>
      </c>
      <c r="R803" s="8" t="s">
        <v>8343</v>
      </c>
      <c r="S803" s="12">
        <f t="shared" si="50"/>
        <v>42012.833333333328</v>
      </c>
      <c r="T803" s="12">
        <f t="shared" si="51"/>
        <v>41953.523090277777</v>
      </c>
    </row>
    <row r="804" spans="1:20" ht="60" x14ac:dyDescent="0.25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8219</v>
      </c>
      <c r="G804" t="s">
        <v>8232</v>
      </c>
      <c r="H804" t="s">
        <v>8248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8272</v>
      </c>
      <c r="O804" s="5">
        <f t="shared" si="48"/>
        <v>5.0299999999999997E-3</v>
      </c>
      <c r="P804">
        <f t="shared" si="49"/>
        <v>167.66666666666666</v>
      </c>
      <c r="Q804" s="8" t="s">
        <v>8311</v>
      </c>
      <c r="R804" s="8" t="s">
        <v>8317</v>
      </c>
      <c r="S804" s="12">
        <f t="shared" si="50"/>
        <v>42734.708333333328</v>
      </c>
      <c r="T804" s="12">
        <f t="shared" si="51"/>
        <v>42705.440347222218</v>
      </c>
    </row>
    <row r="805" spans="1:20" ht="60" x14ac:dyDescent="0.25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8220</v>
      </c>
      <c r="G805" t="s">
        <v>8223</v>
      </c>
      <c r="H805" t="s">
        <v>8245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8281</v>
      </c>
      <c r="O805" s="5">
        <f t="shared" si="48"/>
        <v>5.1000000000000004E-3</v>
      </c>
      <c r="P805">
        <f t="shared" si="49"/>
        <v>23.181818181818183</v>
      </c>
      <c r="Q805" s="8" t="s">
        <v>8331</v>
      </c>
      <c r="R805" s="8" t="s">
        <v>8332</v>
      </c>
      <c r="S805" s="12">
        <f t="shared" si="50"/>
        <v>41250.683124999996</v>
      </c>
      <c r="T805" s="12">
        <f t="shared" si="51"/>
        <v>41220.683124999996</v>
      </c>
    </row>
    <row r="806" spans="1:20" ht="45" x14ac:dyDescent="0.25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8220</v>
      </c>
      <c r="G806" t="s">
        <v>8223</v>
      </c>
      <c r="H806" t="s">
        <v>8245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8282</v>
      </c>
      <c r="O806" s="5">
        <f t="shared" si="48"/>
        <v>5.1000000000000004E-3</v>
      </c>
      <c r="P806">
        <f t="shared" si="49"/>
        <v>17</v>
      </c>
      <c r="Q806" s="8" t="s">
        <v>8331</v>
      </c>
      <c r="R806" s="8" t="s">
        <v>8333</v>
      </c>
      <c r="S806" s="12">
        <f t="shared" si="50"/>
        <v>42588.649398148147</v>
      </c>
      <c r="T806" s="12">
        <f t="shared" si="51"/>
        <v>42528.649398148147</v>
      </c>
    </row>
    <row r="807" spans="1:20" ht="30" x14ac:dyDescent="0.25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8220</v>
      </c>
      <c r="G807" t="s">
        <v>8223</v>
      </c>
      <c r="H807" t="s">
        <v>8245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8293</v>
      </c>
      <c r="O807" s="5">
        <f t="shared" si="48"/>
        <v>5.1000000000000004E-3</v>
      </c>
      <c r="P807">
        <f t="shared" si="49"/>
        <v>17</v>
      </c>
      <c r="Q807" s="8" t="s">
        <v>8311</v>
      </c>
      <c r="R807" s="8" t="s">
        <v>8345</v>
      </c>
      <c r="S807" s="12">
        <f t="shared" si="50"/>
        <v>42681.508969907409</v>
      </c>
      <c r="T807" s="12">
        <f t="shared" si="51"/>
        <v>42656.467303240745</v>
      </c>
    </row>
    <row r="808" spans="1:20" ht="45" x14ac:dyDescent="0.25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8220</v>
      </c>
      <c r="G808" t="s">
        <v>8223</v>
      </c>
      <c r="H808" t="s">
        <v>8245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8272</v>
      </c>
      <c r="O808" s="5">
        <f t="shared" si="48"/>
        <v>5.1999999999999998E-3</v>
      </c>
      <c r="P808">
        <f t="shared" si="49"/>
        <v>26</v>
      </c>
      <c r="Q808" s="8" t="s">
        <v>8311</v>
      </c>
      <c r="R808" s="8" t="s">
        <v>8317</v>
      </c>
      <c r="S808" s="12">
        <f t="shared" si="50"/>
        <v>42185.778310185182</v>
      </c>
      <c r="T808" s="12">
        <f t="shared" si="51"/>
        <v>42157.778310185182</v>
      </c>
    </row>
    <row r="809" spans="1:20" ht="60" x14ac:dyDescent="0.25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8220</v>
      </c>
      <c r="G809" t="s">
        <v>8223</v>
      </c>
      <c r="H809" t="s">
        <v>8245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8267</v>
      </c>
      <c r="O809" s="5">
        <f t="shared" si="48"/>
        <v>5.3333333333333332E-3</v>
      </c>
      <c r="P809">
        <f t="shared" si="49"/>
        <v>91.428571428571431</v>
      </c>
      <c r="Q809" s="8" t="s">
        <v>8309</v>
      </c>
      <c r="R809" s="8" t="s">
        <v>8326</v>
      </c>
      <c r="S809" s="12">
        <f t="shared" si="50"/>
        <v>41901.512743055559</v>
      </c>
      <c r="T809" s="12">
        <f t="shared" si="51"/>
        <v>41841.512743055559</v>
      </c>
    </row>
    <row r="810" spans="1:20" ht="60" x14ac:dyDescent="0.25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8219</v>
      </c>
      <c r="G810" t="s">
        <v>8223</v>
      </c>
      <c r="H810" t="s">
        <v>8245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8285</v>
      </c>
      <c r="O810" s="5">
        <f t="shared" si="48"/>
        <v>5.4884742041712408E-3</v>
      </c>
      <c r="P810">
        <f t="shared" si="49"/>
        <v>5</v>
      </c>
      <c r="Q810" s="8" t="s">
        <v>8315</v>
      </c>
      <c r="R810" s="8" t="s">
        <v>8316</v>
      </c>
      <c r="S810" s="12">
        <f t="shared" si="50"/>
        <v>40797.304166666669</v>
      </c>
      <c r="T810" s="12">
        <f t="shared" si="51"/>
        <v>40781.915532407409</v>
      </c>
    </row>
    <row r="811" spans="1:20" ht="60" x14ac:dyDescent="0.25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8219</v>
      </c>
      <c r="G811" t="s">
        <v>8223</v>
      </c>
      <c r="H811" t="s">
        <v>8245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8289</v>
      </c>
      <c r="O811" s="5">
        <f t="shared" si="48"/>
        <v>5.4999999999999997E-3</v>
      </c>
      <c r="P811">
        <f t="shared" si="49"/>
        <v>27.5</v>
      </c>
      <c r="Q811" s="8" t="s">
        <v>8318</v>
      </c>
      <c r="R811" s="8" t="s">
        <v>8320</v>
      </c>
      <c r="S811" s="12">
        <f t="shared" si="50"/>
        <v>41114.597777777773</v>
      </c>
      <c r="T811" s="12">
        <f t="shared" si="51"/>
        <v>41054.597777777773</v>
      </c>
    </row>
    <row r="812" spans="1:20" ht="30" x14ac:dyDescent="0.25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8220</v>
      </c>
      <c r="G812" t="s">
        <v>8223</v>
      </c>
      <c r="H812" t="s">
        <v>8245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8270</v>
      </c>
      <c r="O812" s="5">
        <f t="shared" si="48"/>
        <v>5.4999999999999997E-3</v>
      </c>
      <c r="P812">
        <f t="shared" si="49"/>
        <v>5.5</v>
      </c>
      <c r="Q812" s="8" t="s">
        <v>8323</v>
      </c>
      <c r="R812" s="8" t="s">
        <v>8343</v>
      </c>
      <c r="S812" s="12">
        <f t="shared" si="50"/>
        <v>42451.895138888889</v>
      </c>
      <c r="T812" s="12">
        <f t="shared" si="51"/>
        <v>42402.697002314817</v>
      </c>
    </row>
    <row r="813" spans="1:20" ht="45" x14ac:dyDescent="0.25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8271</v>
      </c>
      <c r="O813" s="5">
        <f t="shared" si="48"/>
        <v>5.5555555555555558E-3</v>
      </c>
      <c r="P813">
        <f t="shared" si="49"/>
        <v>25</v>
      </c>
      <c r="Q813" s="8" t="s">
        <v>8311</v>
      </c>
      <c r="R813" s="8" t="s">
        <v>8312</v>
      </c>
      <c r="S813" s="12">
        <f t="shared" si="50"/>
        <v>42305.796689814815</v>
      </c>
      <c r="T813" s="12">
        <f t="shared" si="51"/>
        <v>42275.796689814815</v>
      </c>
    </row>
    <row r="814" spans="1:20" ht="45" x14ac:dyDescent="0.25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8220</v>
      </c>
      <c r="G814" t="s">
        <v>8223</v>
      </c>
      <c r="H814" t="s">
        <v>8245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8283</v>
      </c>
      <c r="O814" s="5">
        <f t="shared" si="48"/>
        <v>5.5833333333333334E-3</v>
      </c>
      <c r="P814">
        <f t="shared" si="49"/>
        <v>55.833333333333336</v>
      </c>
      <c r="Q814" s="8" t="s">
        <v>8321</v>
      </c>
      <c r="R814" s="8" t="s">
        <v>8322</v>
      </c>
      <c r="S814" s="12">
        <f t="shared" si="50"/>
        <v>42566.612800925926</v>
      </c>
      <c r="T814" s="12">
        <f t="shared" si="51"/>
        <v>42536.612800925926</v>
      </c>
    </row>
    <row r="815" spans="1:20" ht="45" x14ac:dyDescent="0.25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8220</v>
      </c>
      <c r="G815" t="s">
        <v>8223</v>
      </c>
      <c r="H815" t="s">
        <v>8245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8271</v>
      </c>
      <c r="O815" s="5">
        <f t="shared" si="48"/>
        <v>5.5999999999999999E-3</v>
      </c>
      <c r="P815">
        <f t="shared" si="49"/>
        <v>14</v>
      </c>
      <c r="Q815" s="8" t="s">
        <v>8311</v>
      </c>
      <c r="R815" s="8" t="s">
        <v>8312</v>
      </c>
      <c r="S815" s="12">
        <f t="shared" si="50"/>
        <v>42050.604247685187</v>
      </c>
      <c r="T815" s="12">
        <f t="shared" si="51"/>
        <v>42020.604247685187</v>
      </c>
    </row>
    <row r="816" spans="1:20" ht="45" x14ac:dyDescent="0.25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8220</v>
      </c>
      <c r="G816" t="s">
        <v>8223</v>
      </c>
      <c r="H816" t="s">
        <v>8245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8272</v>
      </c>
      <c r="O816" s="5">
        <f t="shared" si="48"/>
        <v>5.5999999999999999E-3</v>
      </c>
      <c r="P816">
        <f t="shared" si="49"/>
        <v>93.333333333333329</v>
      </c>
      <c r="Q816" s="8" t="s">
        <v>8311</v>
      </c>
      <c r="R816" s="8" t="s">
        <v>8317</v>
      </c>
      <c r="S816" s="12">
        <f t="shared" si="50"/>
        <v>42454.457824074074</v>
      </c>
      <c r="T816" s="12">
        <f t="shared" si="51"/>
        <v>42424.499490740738</v>
      </c>
    </row>
    <row r="817" spans="1:20" ht="45" x14ac:dyDescent="0.25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8220</v>
      </c>
      <c r="G817" t="s">
        <v>8223</v>
      </c>
      <c r="H817" t="s">
        <v>8245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8281</v>
      </c>
      <c r="O817" s="5">
        <f t="shared" si="48"/>
        <v>5.5999999999999999E-3</v>
      </c>
      <c r="P817">
        <f t="shared" si="49"/>
        <v>18.666666666666668</v>
      </c>
      <c r="Q817" s="8" t="s">
        <v>8331</v>
      </c>
      <c r="R817" s="8" t="s">
        <v>8332</v>
      </c>
      <c r="S817" s="12">
        <f t="shared" si="50"/>
        <v>41131.656111111108</v>
      </c>
      <c r="T817" s="12">
        <f t="shared" si="51"/>
        <v>41101.656111111108</v>
      </c>
    </row>
    <row r="818" spans="1:20" ht="45" x14ac:dyDescent="0.25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8220</v>
      </c>
      <c r="G818" t="s">
        <v>8239</v>
      </c>
      <c r="H818" t="s">
        <v>8256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8281</v>
      </c>
      <c r="O818" s="5">
        <f t="shared" si="48"/>
        <v>5.6800000000000002E-3</v>
      </c>
      <c r="P818">
        <f t="shared" si="49"/>
        <v>28.4</v>
      </c>
      <c r="Q818" s="8" t="s">
        <v>8331</v>
      </c>
      <c r="R818" s="8" t="s">
        <v>8332</v>
      </c>
      <c r="S818" s="12">
        <f t="shared" si="50"/>
        <v>42746.4924537037</v>
      </c>
      <c r="T818" s="12">
        <f t="shared" si="51"/>
        <v>42716.4924537037</v>
      </c>
    </row>
    <row r="819" spans="1:20" ht="30" x14ac:dyDescent="0.25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8219</v>
      </c>
      <c r="G819" t="s">
        <v>8227</v>
      </c>
      <c r="H819" t="s">
        <v>8249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8271</v>
      </c>
      <c r="O819" s="5">
        <f t="shared" si="48"/>
        <v>5.7142857142857143E-3</v>
      </c>
      <c r="P819">
        <f t="shared" si="49"/>
        <v>15.428571428571429</v>
      </c>
      <c r="Q819" s="8" t="s">
        <v>8311</v>
      </c>
      <c r="R819" s="8" t="s">
        <v>8312</v>
      </c>
      <c r="S819" s="12">
        <f t="shared" si="50"/>
        <v>42123.851145833338</v>
      </c>
      <c r="T819" s="12">
        <f t="shared" si="51"/>
        <v>42093.851145833338</v>
      </c>
    </row>
    <row r="820" spans="1:20" ht="60" x14ac:dyDescent="0.25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8219</v>
      </c>
      <c r="G820" t="s">
        <v>8223</v>
      </c>
      <c r="H820" t="s">
        <v>8245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8266</v>
      </c>
      <c r="O820" s="5">
        <f t="shared" si="48"/>
        <v>5.7499999999999999E-3</v>
      </c>
      <c r="P820">
        <f t="shared" si="49"/>
        <v>38.333333333333336</v>
      </c>
      <c r="Q820" s="8" t="s">
        <v>8309</v>
      </c>
      <c r="R820" s="8" t="s">
        <v>8310</v>
      </c>
      <c r="S820" s="12">
        <f t="shared" si="50"/>
        <v>42752.766180555554</v>
      </c>
      <c r="T820" s="12">
        <f t="shared" si="51"/>
        <v>42692.766180555554</v>
      </c>
    </row>
    <row r="821" spans="1:20" ht="60" x14ac:dyDescent="0.25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8220</v>
      </c>
      <c r="G821" t="s">
        <v>8223</v>
      </c>
      <c r="H821" t="s">
        <v>8245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8292</v>
      </c>
      <c r="O821" s="5">
        <f t="shared" si="48"/>
        <v>5.8333333333333336E-3</v>
      </c>
      <c r="P821">
        <f t="shared" si="49"/>
        <v>8.75</v>
      </c>
      <c r="Q821" s="8" t="s">
        <v>8315</v>
      </c>
      <c r="R821" s="8" t="s">
        <v>8337</v>
      </c>
      <c r="S821" s="12">
        <f t="shared" si="50"/>
        <v>41942.682430555556</v>
      </c>
      <c r="T821" s="12">
        <f t="shared" si="51"/>
        <v>41912.682430555556</v>
      </c>
    </row>
    <row r="822" spans="1:20" ht="60" x14ac:dyDescent="0.25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8219</v>
      </c>
      <c r="G822" t="s">
        <v>8223</v>
      </c>
      <c r="H822" t="s">
        <v>8245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8300</v>
      </c>
      <c r="O822" s="5">
        <f t="shared" si="48"/>
        <v>5.966666666666667E-3</v>
      </c>
      <c r="P822">
        <f t="shared" si="49"/>
        <v>71.599999999999994</v>
      </c>
      <c r="Q822" s="8" t="s">
        <v>8311</v>
      </c>
      <c r="R822" s="8" t="s">
        <v>8341</v>
      </c>
      <c r="S822" s="12">
        <f t="shared" si="50"/>
        <v>42725.374340277776</v>
      </c>
      <c r="T822" s="12">
        <f t="shared" si="51"/>
        <v>42695.374340277776</v>
      </c>
    </row>
    <row r="823" spans="1:20" ht="45" x14ac:dyDescent="0.25">
      <c r="A823">
        <v>2580</v>
      </c>
      <c r="B823" s="3" t="s">
        <v>2580</v>
      </c>
      <c r="C823" s="3" t="s">
        <v>6690</v>
      </c>
      <c r="D823">
        <v>8500</v>
      </c>
      <c r="E823">
        <v>51</v>
      </c>
      <c r="F823" t="s">
        <v>8219</v>
      </c>
      <c r="G823" t="s">
        <v>8223</v>
      </c>
      <c r="H823" t="s">
        <v>8245</v>
      </c>
      <c r="I823">
        <v>1431745200</v>
      </c>
      <c r="J823">
        <v>1429170603</v>
      </c>
      <c r="K823" t="b">
        <v>0</v>
      </c>
      <c r="L823">
        <v>2</v>
      </c>
      <c r="M823" t="b">
        <v>0</v>
      </c>
      <c r="N823" t="s">
        <v>8283</v>
      </c>
      <c r="O823" s="5">
        <f t="shared" si="48"/>
        <v>6.0000000000000001E-3</v>
      </c>
      <c r="P823">
        <f t="shared" si="49"/>
        <v>25.5</v>
      </c>
      <c r="Q823" s="8" t="s">
        <v>8321</v>
      </c>
      <c r="R823" s="8" t="s">
        <v>8322</v>
      </c>
      <c r="S823" s="12">
        <f t="shared" si="50"/>
        <v>42139.875</v>
      </c>
      <c r="T823" s="12">
        <f t="shared" si="51"/>
        <v>42110.076423611114</v>
      </c>
    </row>
    <row r="824" spans="1:20" ht="60" x14ac:dyDescent="0.25">
      <c r="A824">
        <v>917</v>
      </c>
      <c r="B824" s="3" t="s">
        <v>918</v>
      </c>
      <c r="C824" s="3" t="s">
        <v>5027</v>
      </c>
      <c r="D824">
        <v>5000</v>
      </c>
      <c r="E824">
        <v>30</v>
      </c>
      <c r="F824" t="s">
        <v>8220</v>
      </c>
      <c r="G824" t="s">
        <v>8223</v>
      </c>
      <c r="H824" t="s">
        <v>8245</v>
      </c>
      <c r="I824">
        <v>1405305000</v>
      </c>
      <c r="J824">
        <v>1402612730</v>
      </c>
      <c r="K824" t="b">
        <v>0</v>
      </c>
      <c r="L824">
        <v>1</v>
      </c>
      <c r="M824" t="b">
        <v>0</v>
      </c>
      <c r="N824" t="s">
        <v>8277</v>
      </c>
      <c r="O824" s="5">
        <f t="shared" si="48"/>
        <v>6.0000000000000001E-3</v>
      </c>
      <c r="P824">
        <f t="shared" si="49"/>
        <v>30</v>
      </c>
      <c r="Q824" s="8" t="s">
        <v>8315</v>
      </c>
      <c r="R824" s="8" t="s">
        <v>8329</v>
      </c>
      <c r="S824" s="12">
        <f t="shared" si="50"/>
        <v>41833.854166666664</v>
      </c>
      <c r="T824" s="12">
        <f t="shared" si="51"/>
        <v>41802.69363425926</v>
      </c>
    </row>
    <row r="825" spans="1:20" ht="60" x14ac:dyDescent="0.25">
      <c r="A825">
        <v>2506</v>
      </c>
      <c r="B825" s="3" t="s">
        <v>2506</v>
      </c>
      <c r="C825" s="3" t="s">
        <v>6616</v>
      </c>
      <c r="D825">
        <v>5000</v>
      </c>
      <c r="E825">
        <v>30</v>
      </c>
      <c r="F825" t="s">
        <v>8220</v>
      </c>
      <c r="G825" t="s">
        <v>8224</v>
      </c>
      <c r="H825" t="s">
        <v>8246</v>
      </c>
      <c r="I825">
        <v>1443906000</v>
      </c>
      <c r="J825">
        <v>1441955269</v>
      </c>
      <c r="K825" t="b">
        <v>0</v>
      </c>
      <c r="L825">
        <v>2</v>
      </c>
      <c r="M825" t="b">
        <v>0</v>
      </c>
      <c r="N825" t="s">
        <v>8298</v>
      </c>
      <c r="O825" s="5">
        <f t="shared" si="48"/>
        <v>6.0000000000000001E-3</v>
      </c>
      <c r="P825">
        <f t="shared" si="49"/>
        <v>15</v>
      </c>
      <c r="Q825" s="8" t="s">
        <v>8321</v>
      </c>
      <c r="R825" s="8" t="s">
        <v>8340</v>
      </c>
      <c r="S825" s="12">
        <f t="shared" si="50"/>
        <v>42280.625</v>
      </c>
      <c r="T825" s="12">
        <f t="shared" si="51"/>
        <v>42258.047094907408</v>
      </c>
    </row>
    <row r="826" spans="1:20" ht="60" x14ac:dyDescent="0.25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8220</v>
      </c>
      <c r="G826" t="s">
        <v>8223</v>
      </c>
      <c r="H826" t="s">
        <v>8245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8270</v>
      </c>
      <c r="O826" s="5">
        <f t="shared" si="48"/>
        <v>6.0000000000000001E-3</v>
      </c>
      <c r="P826">
        <f t="shared" si="49"/>
        <v>22.5</v>
      </c>
      <c r="Q826" s="8" t="s">
        <v>8323</v>
      </c>
      <c r="R826" s="8" t="s">
        <v>8343</v>
      </c>
      <c r="S826" s="12">
        <f t="shared" si="50"/>
        <v>41843.874305555553</v>
      </c>
      <c r="T826" s="12">
        <f t="shared" si="51"/>
        <v>41801.461550925924</v>
      </c>
    </row>
    <row r="827" spans="1:20" ht="60" x14ac:dyDescent="0.25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8220</v>
      </c>
      <c r="G827" t="s">
        <v>8223</v>
      </c>
      <c r="H827" t="s">
        <v>8245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8283</v>
      </c>
      <c r="O827" s="5">
        <f t="shared" si="48"/>
        <v>6.0400000000000002E-3</v>
      </c>
      <c r="P827">
        <f t="shared" si="49"/>
        <v>50.333333333333336</v>
      </c>
      <c r="Q827" s="8" t="s">
        <v>8321</v>
      </c>
      <c r="R827" s="8" t="s">
        <v>8322</v>
      </c>
      <c r="S827" s="12">
        <f t="shared" si="50"/>
        <v>42241.482430555552</v>
      </c>
      <c r="T827" s="12">
        <f t="shared" si="51"/>
        <v>42211.482430555552</v>
      </c>
    </row>
    <row r="828" spans="1:20" ht="45" x14ac:dyDescent="0.25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8219</v>
      </c>
      <c r="G828" t="s">
        <v>8223</v>
      </c>
      <c r="H828" t="s">
        <v>8245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8272</v>
      </c>
      <c r="O828" s="5">
        <f t="shared" si="48"/>
        <v>6.0869565217391303E-3</v>
      </c>
      <c r="P828">
        <f t="shared" si="49"/>
        <v>28</v>
      </c>
      <c r="Q828" s="8" t="s">
        <v>8311</v>
      </c>
      <c r="R828" s="8" t="s">
        <v>8317</v>
      </c>
      <c r="S828" s="12">
        <f t="shared" si="50"/>
        <v>42112.452800925923</v>
      </c>
      <c r="T828" s="12">
        <f t="shared" si="51"/>
        <v>42082.452800925923</v>
      </c>
    </row>
    <row r="829" spans="1:20" ht="30" x14ac:dyDescent="0.25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8220</v>
      </c>
      <c r="G829" t="s">
        <v>8223</v>
      </c>
      <c r="H829" t="s">
        <v>8245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8283</v>
      </c>
      <c r="O829" s="5">
        <f t="shared" si="48"/>
        <v>6.2500000000000003E-3</v>
      </c>
      <c r="P829">
        <f t="shared" si="49"/>
        <v>50</v>
      </c>
      <c r="Q829" s="8" t="s">
        <v>8321</v>
      </c>
      <c r="R829" s="8" t="s">
        <v>8322</v>
      </c>
      <c r="S829" s="12">
        <f t="shared" si="50"/>
        <v>42173.464178240742</v>
      </c>
      <c r="T829" s="12">
        <f t="shared" si="51"/>
        <v>42143.464178240742</v>
      </c>
    </row>
    <row r="830" spans="1:20" ht="60" x14ac:dyDescent="0.25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8220</v>
      </c>
      <c r="G830" t="s">
        <v>8223</v>
      </c>
      <c r="H830" t="s">
        <v>8245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8302</v>
      </c>
      <c r="O830" s="5">
        <f t="shared" si="48"/>
        <v>6.2500000000000003E-3</v>
      </c>
      <c r="P830">
        <f t="shared" si="49"/>
        <v>62.5</v>
      </c>
      <c r="Q830" s="8" t="s">
        <v>8323</v>
      </c>
      <c r="R830" s="8" t="s">
        <v>8324</v>
      </c>
      <c r="S830" s="12">
        <f t="shared" si="50"/>
        <v>42724.942013888889</v>
      </c>
      <c r="T830" s="12">
        <f t="shared" si="51"/>
        <v>42664.900347222225</v>
      </c>
    </row>
    <row r="831" spans="1:20" ht="60" x14ac:dyDescent="0.25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8220</v>
      </c>
      <c r="G831" t="s">
        <v>8223</v>
      </c>
      <c r="H831" t="s">
        <v>8245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8270</v>
      </c>
      <c r="O831" s="5">
        <f t="shared" si="48"/>
        <v>6.2500000000000003E-3</v>
      </c>
      <c r="P831">
        <f t="shared" si="49"/>
        <v>25</v>
      </c>
      <c r="Q831" s="8" t="s">
        <v>8323</v>
      </c>
      <c r="R831" s="8" t="s">
        <v>8343</v>
      </c>
      <c r="S831" s="12">
        <f t="shared" si="50"/>
        <v>42468.524305555555</v>
      </c>
      <c r="T831" s="12">
        <f t="shared" si="51"/>
        <v>42439.452314814815</v>
      </c>
    </row>
    <row r="832" spans="1:20" ht="60" x14ac:dyDescent="0.25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8219</v>
      </c>
      <c r="G832" t="s">
        <v>8224</v>
      </c>
      <c r="H832" t="s">
        <v>8246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8271</v>
      </c>
      <c r="O832" s="5">
        <f t="shared" si="48"/>
        <v>6.41025641025641E-3</v>
      </c>
      <c r="P832">
        <f t="shared" si="49"/>
        <v>5</v>
      </c>
      <c r="Q832" s="8" t="s">
        <v>8311</v>
      </c>
      <c r="R832" s="8" t="s">
        <v>8312</v>
      </c>
      <c r="S832" s="12">
        <f t="shared" si="50"/>
        <v>42336.825740740736</v>
      </c>
      <c r="T832" s="12">
        <f t="shared" si="51"/>
        <v>42306.784074074079</v>
      </c>
    </row>
    <row r="833" spans="1:20" ht="60" x14ac:dyDescent="0.25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8219</v>
      </c>
      <c r="G833" t="s">
        <v>8224</v>
      </c>
      <c r="H833" t="s">
        <v>8246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8289</v>
      </c>
      <c r="O833" s="5">
        <f t="shared" si="48"/>
        <v>6.6115702479338841E-3</v>
      </c>
      <c r="P833">
        <f t="shared" si="49"/>
        <v>20</v>
      </c>
      <c r="Q833" s="8" t="s">
        <v>8318</v>
      </c>
      <c r="R833" s="8" t="s">
        <v>8320</v>
      </c>
      <c r="S833" s="12">
        <f t="shared" si="50"/>
        <v>42174.519479166665</v>
      </c>
      <c r="T833" s="12">
        <f t="shared" si="51"/>
        <v>42144.519479166665</v>
      </c>
    </row>
    <row r="834" spans="1:20" ht="45" x14ac:dyDescent="0.25">
      <c r="A834">
        <v>3121</v>
      </c>
      <c r="B834" s="3" t="s">
        <v>3121</v>
      </c>
      <c r="C834" s="3" t="s">
        <v>7231</v>
      </c>
      <c r="D834">
        <v>1500</v>
      </c>
      <c r="E834">
        <v>10</v>
      </c>
      <c r="F834" t="s">
        <v>8219</v>
      </c>
      <c r="G834" t="s">
        <v>8228</v>
      </c>
      <c r="H834" t="s">
        <v>8250</v>
      </c>
      <c r="I834">
        <v>1411748335</v>
      </c>
      <c r="J834">
        <v>1406564335</v>
      </c>
      <c r="K834" t="b">
        <v>0</v>
      </c>
      <c r="L834">
        <v>1</v>
      </c>
      <c r="M834" t="b">
        <v>0</v>
      </c>
      <c r="N834" t="s">
        <v>8302</v>
      </c>
      <c r="O834" s="5">
        <f t="shared" ref="O834:O897" si="52">E834/D834</f>
        <v>6.6666666666666671E-3</v>
      </c>
      <c r="P834">
        <f t="shared" si="49"/>
        <v>10</v>
      </c>
      <c r="Q834" s="8" t="s">
        <v>8323</v>
      </c>
      <c r="R834" s="8" t="s">
        <v>8324</v>
      </c>
      <c r="S834" s="12">
        <f t="shared" si="50"/>
        <v>41908.429803240739</v>
      </c>
      <c r="T834" s="12">
        <f t="shared" si="51"/>
        <v>41848.429803240739</v>
      </c>
    </row>
    <row r="835" spans="1:20" ht="60" x14ac:dyDescent="0.25">
      <c r="A835">
        <v>1133</v>
      </c>
      <c r="B835" s="3" t="s">
        <v>1134</v>
      </c>
      <c r="C835" s="3" t="s">
        <v>5243</v>
      </c>
      <c r="D835">
        <v>3000</v>
      </c>
      <c r="E835">
        <v>20</v>
      </c>
      <c r="F835" t="s">
        <v>8220</v>
      </c>
      <c r="G835" t="s">
        <v>8224</v>
      </c>
      <c r="H835" t="s">
        <v>8246</v>
      </c>
      <c r="I835">
        <v>1406799981</v>
      </c>
      <c r="J835">
        <v>1404207981</v>
      </c>
      <c r="K835" t="b">
        <v>0</v>
      </c>
      <c r="L835">
        <v>1</v>
      </c>
      <c r="M835" t="b">
        <v>0</v>
      </c>
      <c r="N835" t="s">
        <v>8282</v>
      </c>
      <c r="O835" s="5">
        <f t="shared" si="52"/>
        <v>6.6666666666666671E-3</v>
      </c>
      <c r="P835">
        <f t="shared" ref="P835:P898" si="53">E835/L835</f>
        <v>20</v>
      </c>
      <c r="Q835" s="8" t="s">
        <v>8331</v>
      </c>
      <c r="R835" s="8" t="s">
        <v>8333</v>
      </c>
      <c r="S835" s="12">
        <f t="shared" ref="S835:S898" si="54">(I835/86400)+25569+(-6/24)</f>
        <v>41851.157187500001</v>
      </c>
      <c r="T835" s="12">
        <f t="shared" ref="T835:T898" si="55">(J835/86400)+25569+(-6/24)</f>
        <v>41821.157187500001</v>
      </c>
    </row>
    <row r="836" spans="1:20" ht="30" x14ac:dyDescent="0.25">
      <c r="A836">
        <v>2757</v>
      </c>
      <c r="B836" s="3" t="s">
        <v>2757</v>
      </c>
      <c r="C836" s="3" t="s">
        <v>6867</v>
      </c>
      <c r="D836">
        <v>1500</v>
      </c>
      <c r="E836">
        <v>10</v>
      </c>
      <c r="F836" t="s">
        <v>8220</v>
      </c>
      <c r="G836" t="s">
        <v>8223</v>
      </c>
      <c r="H836" t="s">
        <v>8245</v>
      </c>
      <c r="I836">
        <v>1470498332</v>
      </c>
      <c r="J836">
        <v>1469202332</v>
      </c>
      <c r="K836" t="b">
        <v>0</v>
      </c>
      <c r="L836">
        <v>2</v>
      </c>
      <c r="M836" t="b">
        <v>0</v>
      </c>
      <c r="N836" t="s">
        <v>8303</v>
      </c>
      <c r="O836" s="5">
        <f t="shared" si="52"/>
        <v>6.6666666666666671E-3</v>
      </c>
      <c r="P836">
        <f t="shared" si="53"/>
        <v>5</v>
      </c>
      <c r="Q836" s="8" t="s">
        <v>8318</v>
      </c>
      <c r="R836" s="8" t="s">
        <v>8342</v>
      </c>
      <c r="S836" s="12">
        <f t="shared" si="54"/>
        <v>42588.40662037037</v>
      </c>
      <c r="T836" s="12">
        <f t="shared" si="55"/>
        <v>42573.40662037037</v>
      </c>
    </row>
    <row r="837" spans="1:20" ht="45" x14ac:dyDescent="0.25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8220</v>
      </c>
      <c r="G837" t="s">
        <v>8224</v>
      </c>
      <c r="H837" t="s">
        <v>8246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8270</v>
      </c>
      <c r="O837" s="5">
        <f t="shared" si="52"/>
        <v>6.6666666666666671E-3</v>
      </c>
      <c r="P837">
        <f t="shared" si="53"/>
        <v>10</v>
      </c>
      <c r="Q837" s="8" t="s">
        <v>8323</v>
      </c>
      <c r="R837" s="8" t="s">
        <v>8343</v>
      </c>
      <c r="S837" s="12">
        <f t="shared" si="54"/>
        <v>42086.5</v>
      </c>
      <c r="T837" s="12">
        <f t="shared" si="55"/>
        <v>42048.461724537032</v>
      </c>
    </row>
    <row r="838" spans="1:20" ht="75" x14ac:dyDescent="0.25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8220</v>
      </c>
      <c r="G838" t="s">
        <v>8223</v>
      </c>
      <c r="H838" t="s">
        <v>8245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8304</v>
      </c>
      <c r="O838" s="5">
        <f t="shared" si="52"/>
        <v>6.6666666666666671E-3</v>
      </c>
      <c r="P838">
        <f t="shared" si="53"/>
        <v>500</v>
      </c>
      <c r="Q838" s="8" t="s">
        <v>8323</v>
      </c>
      <c r="R838" s="8" t="s">
        <v>8325</v>
      </c>
      <c r="S838" s="12">
        <f t="shared" si="54"/>
        <v>42361.429166666669</v>
      </c>
      <c r="T838" s="12">
        <f t="shared" si="55"/>
        <v>42333.445821759262</v>
      </c>
    </row>
    <row r="839" spans="1:20" x14ac:dyDescent="0.25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8220</v>
      </c>
      <c r="G839" t="s">
        <v>8223</v>
      </c>
      <c r="H839" t="s">
        <v>8245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8269</v>
      </c>
      <c r="O839" s="5">
        <f t="shared" si="52"/>
        <v>6.6964285714285711E-3</v>
      </c>
      <c r="P839">
        <f t="shared" si="53"/>
        <v>10</v>
      </c>
      <c r="Q839" s="8" t="s">
        <v>8309</v>
      </c>
      <c r="R839" s="8" t="s">
        <v>8327</v>
      </c>
      <c r="S839" s="12">
        <f t="shared" si="54"/>
        <v>41997.958333333328</v>
      </c>
      <c r="T839" s="12">
        <f t="shared" si="55"/>
        <v>41944.787789351853</v>
      </c>
    </row>
    <row r="840" spans="1:20" ht="60" x14ac:dyDescent="0.25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8219</v>
      </c>
      <c r="G840" t="s">
        <v>8223</v>
      </c>
      <c r="H840" t="s">
        <v>8245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8289</v>
      </c>
      <c r="O840" s="5">
        <f t="shared" si="52"/>
        <v>6.7000000000000002E-3</v>
      </c>
      <c r="P840">
        <f t="shared" si="53"/>
        <v>67</v>
      </c>
      <c r="Q840" s="8" t="s">
        <v>8318</v>
      </c>
      <c r="R840" s="8" t="s">
        <v>8320</v>
      </c>
      <c r="S840" s="12">
        <f t="shared" si="54"/>
        <v>41584.833368055552</v>
      </c>
      <c r="T840" s="12">
        <f t="shared" si="55"/>
        <v>41554.791701388887</v>
      </c>
    </row>
    <row r="841" spans="1:20" ht="45" x14ac:dyDescent="0.25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8220</v>
      </c>
      <c r="G841" t="s">
        <v>8223</v>
      </c>
      <c r="H841" t="s">
        <v>8245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8270</v>
      </c>
      <c r="O841" s="5">
        <f t="shared" si="52"/>
        <v>6.7499999999999999E-3</v>
      </c>
      <c r="P841">
        <f t="shared" si="53"/>
        <v>6.75</v>
      </c>
      <c r="Q841" s="8" t="s">
        <v>8323</v>
      </c>
      <c r="R841" s="8" t="s">
        <v>8343</v>
      </c>
      <c r="S841" s="12">
        <f t="shared" si="54"/>
        <v>41863.701516203706</v>
      </c>
      <c r="T841" s="12">
        <f t="shared" si="55"/>
        <v>41833.701516203706</v>
      </c>
    </row>
    <row r="842" spans="1:20" ht="30" x14ac:dyDescent="0.25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8220</v>
      </c>
      <c r="G842" t="s">
        <v>8235</v>
      </c>
      <c r="H842" t="s">
        <v>8248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8292</v>
      </c>
      <c r="O842" s="5">
        <f t="shared" si="52"/>
        <v>6.7999999999999996E-3</v>
      </c>
      <c r="P842">
        <f t="shared" si="53"/>
        <v>34</v>
      </c>
      <c r="Q842" s="8" t="s">
        <v>8315</v>
      </c>
      <c r="R842" s="8" t="s">
        <v>8337</v>
      </c>
      <c r="S842" s="12">
        <f t="shared" si="54"/>
        <v>42387.291666666672</v>
      </c>
      <c r="T842" s="12">
        <f t="shared" si="55"/>
        <v>42341.341296296298</v>
      </c>
    </row>
    <row r="843" spans="1:20" ht="60" x14ac:dyDescent="0.25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8219</v>
      </c>
      <c r="G843" t="s">
        <v>8223</v>
      </c>
      <c r="H843" t="s">
        <v>8245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8271</v>
      </c>
      <c r="O843" s="5">
        <f t="shared" si="52"/>
        <v>6.8399999999999997E-3</v>
      </c>
      <c r="P843">
        <f t="shared" si="53"/>
        <v>342</v>
      </c>
      <c r="Q843" s="8" t="s">
        <v>8311</v>
      </c>
      <c r="R843" s="8" t="s">
        <v>8312</v>
      </c>
      <c r="S843" s="12">
        <f t="shared" si="54"/>
        <v>42573.376620370371</v>
      </c>
      <c r="T843" s="12">
        <f t="shared" si="55"/>
        <v>42528.376620370371</v>
      </c>
    </row>
    <row r="844" spans="1:20" ht="60" x14ac:dyDescent="0.25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8220</v>
      </c>
      <c r="G844" t="s">
        <v>8223</v>
      </c>
      <c r="H844" t="s">
        <v>8245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8269</v>
      </c>
      <c r="O844" s="5">
        <f t="shared" si="52"/>
        <v>6.8631863186318634E-3</v>
      </c>
      <c r="P844">
        <f t="shared" si="53"/>
        <v>20.333333333333332</v>
      </c>
      <c r="Q844" s="8" t="s">
        <v>8309</v>
      </c>
      <c r="R844" s="8" t="s">
        <v>8327</v>
      </c>
      <c r="S844" s="12">
        <f t="shared" si="54"/>
        <v>41568.915972222225</v>
      </c>
      <c r="T844" s="12">
        <f t="shared" si="55"/>
        <v>41547.444456018522</v>
      </c>
    </row>
    <row r="845" spans="1:20" ht="45" x14ac:dyDescent="0.25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8219</v>
      </c>
      <c r="G845" t="s">
        <v>8225</v>
      </c>
      <c r="H845" t="s">
        <v>8247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8271</v>
      </c>
      <c r="O845" s="5">
        <f t="shared" si="52"/>
        <v>6.875E-3</v>
      </c>
      <c r="P845">
        <f t="shared" si="53"/>
        <v>27.5</v>
      </c>
      <c r="Q845" s="8" t="s">
        <v>8311</v>
      </c>
      <c r="R845" s="8" t="s">
        <v>8312</v>
      </c>
      <c r="S845" s="12">
        <f t="shared" si="54"/>
        <v>42126.668240740742</v>
      </c>
      <c r="T845" s="12">
        <f t="shared" si="55"/>
        <v>42096.668240740742</v>
      </c>
    </row>
    <row r="846" spans="1:20" ht="45" x14ac:dyDescent="0.25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8220</v>
      </c>
      <c r="G846" t="s">
        <v>8223</v>
      </c>
      <c r="H846" t="s">
        <v>8245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8283</v>
      </c>
      <c r="O846" s="5">
        <f t="shared" si="52"/>
        <v>6.875E-3</v>
      </c>
      <c r="P846">
        <f t="shared" si="53"/>
        <v>27.5</v>
      </c>
      <c r="Q846" s="8" t="s">
        <v>8321</v>
      </c>
      <c r="R846" s="8" t="s">
        <v>8322</v>
      </c>
      <c r="S846" s="12">
        <f t="shared" si="54"/>
        <v>41830.645254629628</v>
      </c>
      <c r="T846" s="12">
        <f t="shared" si="55"/>
        <v>41805.645254629628</v>
      </c>
    </row>
    <row r="847" spans="1:20" x14ac:dyDescent="0.25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8220</v>
      </c>
      <c r="G847" t="s">
        <v>8223</v>
      </c>
      <c r="H847" t="s">
        <v>8245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8281</v>
      </c>
      <c r="O847" s="5">
        <f t="shared" si="52"/>
        <v>6.9641025641025639E-3</v>
      </c>
      <c r="P847">
        <f t="shared" si="53"/>
        <v>49.381818181818183</v>
      </c>
      <c r="Q847" s="8" t="s">
        <v>8331</v>
      </c>
      <c r="R847" s="8" t="s">
        <v>8332</v>
      </c>
      <c r="S847" s="12">
        <f t="shared" si="54"/>
        <v>41959.087361111116</v>
      </c>
      <c r="T847" s="12">
        <f t="shared" si="55"/>
        <v>41927.045694444445</v>
      </c>
    </row>
    <row r="848" spans="1:20" ht="60" x14ac:dyDescent="0.25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8220</v>
      </c>
      <c r="G848" t="s">
        <v>8228</v>
      </c>
      <c r="H848" t="s">
        <v>8250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8271</v>
      </c>
      <c r="O848" s="5">
        <f t="shared" si="52"/>
        <v>7.0000000000000001E-3</v>
      </c>
      <c r="P848">
        <f t="shared" si="53"/>
        <v>8.75</v>
      </c>
      <c r="Q848" s="8" t="s">
        <v>8311</v>
      </c>
      <c r="R848" s="8" t="s">
        <v>8312</v>
      </c>
      <c r="S848" s="12">
        <f t="shared" si="54"/>
        <v>42765.958333333328</v>
      </c>
      <c r="T848" s="12">
        <f t="shared" si="55"/>
        <v>42753.428761574076</v>
      </c>
    </row>
    <row r="849" spans="1:20" ht="60" x14ac:dyDescent="0.25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8220</v>
      </c>
      <c r="G849" t="s">
        <v>8223</v>
      </c>
      <c r="H849" t="s">
        <v>8245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8274</v>
      </c>
      <c r="O849" s="5">
        <f t="shared" si="52"/>
        <v>7.0000000000000001E-3</v>
      </c>
      <c r="P849">
        <f t="shared" si="53"/>
        <v>7</v>
      </c>
      <c r="Q849" s="8" t="s">
        <v>8318</v>
      </c>
      <c r="R849" s="8" t="s">
        <v>8328</v>
      </c>
      <c r="S849" s="12">
        <f t="shared" si="54"/>
        <v>41486.731215277774</v>
      </c>
      <c r="T849" s="12">
        <f t="shared" si="55"/>
        <v>41456.731215277774</v>
      </c>
    </row>
    <row r="850" spans="1:20" ht="45" x14ac:dyDescent="0.25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8220</v>
      </c>
      <c r="G850" t="s">
        <v>8223</v>
      </c>
      <c r="H850" t="s">
        <v>8245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8281</v>
      </c>
      <c r="O850" s="5">
        <f t="shared" si="52"/>
        <v>7.0000000000000001E-3</v>
      </c>
      <c r="P850">
        <f t="shared" si="53"/>
        <v>35</v>
      </c>
      <c r="Q850" s="8" t="s">
        <v>8331</v>
      </c>
      <c r="R850" s="8" t="s">
        <v>8332</v>
      </c>
      <c r="S850" s="12">
        <f t="shared" si="54"/>
        <v>41182.761828703704</v>
      </c>
      <c r="T850" s="12">
        <f t="shared" si="55"/>
        <v>41162.761828703704</v>
      </c>
    </row>
    <row r="851" spans="1:20" ht="60" x14ac:dyDescent="0.25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8220</v>
      </c>
      <c r="G851" t="s">
        <v>8223</v>
      </c>
      <c r="H851" t="s">
        <v>8245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8283</v>
      </c>
      <c r="O851" s="5">
        <f t="shared" si="52"/>
        <v>7.0000000000000001E-3</v>
      </c>
      <c r="P851">
        <f t="shared" si="53"/>
        <v>10.5</v>
      </c>
      <c r="Q851" s="8" t="s">
        <v>8321</v>
      </c>
      <c r="R851" s="8" t="s">
        <v>8322</v>
      </c>
      <c r="S851" s="12">
        <f t="shared" si="54"/>
        <v>42411.880833333329</v>
      </c>
      <c r="T851" s="12">
        <f t="shared" si="55"/>
        <v>42381.880833333329</v>
      </c>
    </row>
    <row r="852" spans="1:20" ht="45" x14ac:dyDescent="0.25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8220</v>
      </c>
      <c r="G852" t="s">
        <v>8223</v>
      </c>
      <c r="H852" t="s">
        <v>8245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8283</v>
      </c>
      <c r="O852" s="5">
        <f t="shared" si="52"/>
        <v>7.0007000700070005E-3</v>
      </c>
      <c r="P852">
        <f t="shared" si="53"/>
        <v>17.5</v>
      </c>
      <c r="Q852" s="8" t="s">
        <v>8321</v>
      </c>
      <c r="R852" s="8" t="s">
        <v>8322</v>
      </c>
      <c r="S852" s="12">
        <f t="shared" si="54"/>
        <v>41900.624675925923</v>
      </c>
      <c r="T852" s="12">
        <f t="shared" si="55"/>
        <v>41870.624675925923</v>
      </c>
    </row>
    <row r="853" spans="1:20" ht="60" x14ac:dyDescent="0.25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8220</v>
      </c>
      <c r="G853" t="s">
        <v>8223</v>
      </c>
      <c r="H853" t="s">
        <v>8245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8274</v>
      </c>
      <c r="O853" s="5">
        <f t="shared" si="52"/>
        <v>7.1428571428571426E-3</v>
      </c>
      <c r="P853">
        <f t="shared" si="53"/>
        <v>25</v>
      </c>
      <c r="Q853" s="8" t="s">
        <v>8318</v>
      </c>
      <c r="R853" s="8" t="s">
        <v>8328</v>
      </c>
      <c r="S853" s="12">
        <f t="shared" si="54"/>
        <v>42572.942997685182</v>
      </c>
      <c r="T853" s="12">
        <f t="shared" si="55"/>
        <v>42547.942997685182</v>
      </c>
    </row>
    <row r="854" spans="1:20" ht="45" x14ac:dyDescent="0.25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8220</v>
      </c>
      <c r="G854" t="s">
        <v>8223</v>
      </c>
      <c r="H854" t="s">
        <v>8245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8283</v>
      </c>
      <c r="O854" s="5">
        <f t="shared" si="52"/>
        <v>7.1428571428571426E-3</v>
      </c>
      <c r="P854">
        <f t="shared" si="53"/>
        <v>25</v>
      </c>
      <c r="Q854" s="8" t="s">
        <v>8321</v>
      </c>
      <c r="R854" s="8" t="s">
        <v>8322</v>
      </c>
      <c r="S854" s="12">
        <f t="shared" si="54"/>
        <v>42088.042361111111</v>
      </c>
      <c r="T854" s="12">
        <f t="shared" si="55"/>
        <v>42058.084027777775</v>
      </c>
    </row>
    <row r="855" spans="1:20" ht="60" x14ac:dyDescent="0.25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8220</v>
      </c>
      <c r="G855" t="s">
        <v>8224</v>
      </c>
      <c r="H855" t="s">
        <v>8246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8271</v>
      </c>
      <c r="O855" s="5">
        <f t="shared" si="52"/>
        <v>7.1556350626118068E-3</v>
      </c>
      <c r="P855">
        <f t="shared" si="53"/>
        <v>20</v>
      </c>
      <c r="Q855" s="8" t="s">
        <v>8311</v>
      </c>
      <c r="R855" s="8" t="s">
        <v>8312</v>
      </c>
      <c r="S855" s="12">
        <f t="shared" si="54"/>
        <v>42662.193368055552</v>
      </c>
      <c r="T855" s="12">
        <f t="shared" si="55"/>
        <v>42632.193368055552</v>
      </c>
    </row>
    <row r="856" spans="1:20" ht="60" x14ac:dyDescent="0.25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8220</v>
      </c>
      <c r="G856" t="s">
        <v>8223</v>
      </c>
      <c r="H856" t="s">
        <v>8245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8283</v>
      </c>
      <c r="O856" s="5">
        <f t="shared" si="52"/>
        <v>7.1785714285714283E-3</v>
      </c>
      <c r="P856">
        <f t="shared" si="53"/>
        <v>22.333333333333332</v>
      </c>
      <c r="Q856" s="8" t="s">
        <v>8321</v>
      </c>
      <c r="R856" s="8" t="s">
        <v>8322</v>
      </c>
      <c r="S856" s="12">
        <f t="shared" si="54"/>
        <v>42434.572870370372</v>
      </c>
      <c r="T856" s="12">
        <f t="shared" si="55"/>
        <v>42374.572870370372</v>
      </c>
    </row>
    <row r="857" spans="1:20" ht="45" x14ac:dyDescent="0.25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8219</v>
      </c>
      <c r="G857" t="s">
        <v>8223</v>
      </c>
      <c r="H857" t="s">
        <v>8245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8266</v>
      </c>
      <c r="O857" s="5">
        <f t="shared" si="52"/>
        <v>7.1799999999999998E-3</v>
      </c>
      <c r="P857">
        <f t="shared" si="53"/>
        <v>35.9</v>
      </c>
      <c r="Q857" s="8" t="s">
        <v>8309</v>
      </c>
      <c r="R857" s="8" t="s">
        <v>8310</v>
      </c>
      <c r="S857" s="12">
        <f t="shared" si="54"/>
        <v>41975.377824074079</v>
      </c>
      <c r="T857" s="12">
        <f t="shared" si="55"/>
        <v>41933.336157407408</v>
      </c>
    </row>
    <row r="858" spans="1:20" ht="45" x14ac:dyDescent="0.25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8220</v>
      </c>
      <c r="G858" t="s">
        <v>8223</v>
      </c>
      <c r="H858" t="s">
        <v>8245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8267</v>
      </c>
      <c r="O858" s="5">
        <f t="shared" si="52"/>
        <v>7.1999999999999998E-3</v>
      </c>
      <c r="P858">
        <f t="shared" si="53"/>
        <v>120</v>
      </c>
      <c r="Q858" s="8" t="s">
        <v>8309</v>
      </c>
      <c r="R858" s="8" t="s">
        <v>8326</v>
      </c>
      <c r="S858" s="12">
        <f t="shared" si="54"/>
        <v>42236.587500000001</v>
      </c>
      <c r="T858" s="12">
        <f t="shared" si="55"/>
        <v>42195.393865740742</v>
      </c>
    </row>
    <row r="859" spans="1:20" ht="30" x14ac:dyDescent="0.25">
      <c r="A859">
        <v>2761</v>
      </c>
      <c r="B859" s="3" t="s">
        <v>2761</v>
      </c>
      <c r="C859" s="3" t="s">
        <v>6871</v>
      </c>
      <c r="D859">
        <v>5000</v>
      </c>
      <c r="E859">
        <v>36</v>
      </c>
      <c r="F859" t="s">
        <v>8220</v>
      </c>
      <c r="G859" t="s">
        <v>8223</v>
      </c>
      <c r="H859" t="s">
        <v>8245</v>
      </c>
      <c r="I859">
        <v>1357176693</v>
      </c>
      <c r="J859">
        <v>1354584693</v>
      </c>
      <c r="K859" t="b">
        <v>0</v>
      </c>
      <c r="L859">
        <v>4</v>
      </c>
      <c r="M859" t="b">
        <v>0</v>
      </c>
      <c r="N859" t="s">
        <v>8303</v>
      </c>
      <c r="O859" s="5">
        <f t="shared" si="52"/>
        <v>7.1999999999999998E-3</v>
      </c>
      <c r="P859">
        <f t="shared" si="53"/>
        <v>9</v>
      </c>
      <c r="Q859" s="8" t="s">
        <v>8318</v>
      </c>
      <c r="R859" s="8" t="s">
        <v>8342</v>
      </c>
      <c r="S859" s="12">
        <f t="shared" si="54"/>
        <v>41276.813576388886</v>
      </c>
      <c r="T859" s="12">
        <f t="shared" si="55"/>
        <v>41246.813576388886</v>
      </c>
    </row>
    <row r="860" spans="1:20" ht="60" x14ac:dyDescent="0.25">
      <c r="A860">
        <v>2326</v>
      </c>
      <c r="B860" s="3" t="s">
        <v>2327</v>
      </c>
      <c r="C860" s="3" t="s">
        <v>6436</v>
      </c>
      <c r="D860">
        <v>15000</v>
      </c>
      <c r="E860">
        <v>108</v>
      </c>
      <c r="F860" t="s">
        <v>8221</v>
      </c>
      <c r="G860" t="s">
        <v>8223</v>
      </c>
      <c r="H860" t="s">
        <v>8245</v>
      </c>
      <c r="I860">
        <v>1493571600</v>
      </c>
      <c r="J860">
        <v>1489106948</v>
      </c>
      <c r="K860" t="b">
        <v>0</v>
      </c>
      <c r="L860">
        <v>1</v>
      </c>
      <c r="M860" t="b">
        <v>0</v>
      </c>
      <c r="N860" t="s">
        <v>8297</v>
      </c>
      <c r="O860" s="5">
        <f t="shared" si="52"/>
        <v>7.1999999999999998E-3</v>
      </c>
      <c r="P860">
        <f t="shared" si="53"/>
        <v>108</v>
      </c>
      <c r="Q860" s="8" t="s">
        <v>8321</v>
      </c>
      <c r="R860" s="8" t="s">
        <v>8346</v>
      </c>
      <c r="S860" s="12">
        <f t="shared" si="54"/>
        <v>42855.458333333328</v>
      </c>
      <c r="T860" s="12">
        <f t="shared" si="55"/>
        <v>42803.784120370372</v>
      </c>
    </row>
    <row r="861" spans="1:20" ht="75" x14ac:dyDescent="0.25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8220</v>
      </c>
      <c r="G861" t="s">
        <v>8223</v>
      </c>
      <c r="H861" t="s">
        <v>8245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8281</v>
      </c>
      <c r="O861" s="5">
        <f t="shared" si="52"/>
        <v>7.2222222222222219E-3</v>
      </c>
      <c r="P861">
        <f t="shared" si="53"/>
        <v>13</v>
      </c>
      <c r="Q861" s="8" t="s">
        <v>8331</v>
      </c>
      <c r="R861" s="8" t="s">
        <v>8332</v>
      </c>
      <c r="S861" s="12">
        <f t="shared" si="54"/>
        <v>40740.481180555558</v>
      </c>
      <c r="T861" s="12">
        <f t="shared" si="55"/>
        <v>40710.481180555558</v>
      </c>
    </row>
    <row r="862" spans="1:20" ht="45" x14ac:dyDescent="0.25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8220</v>
      </c>
      <c r="G862" t="s">
        <v>8223</v>
      </c>
      <c r="H862" t="s">
        <v>8245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8292</v>
      </c>
      <c r="O862" s="5">
        <f t="shared" si="52"/>
        <v>7.3333333333333332E-3</v>
      </c>
      <c r="P862">
        <f t="shared" si="53"/>
        <v>22</v>
      </c>
      <c r="Q862" s="8" t="s">
        <v>8315</v>
      </c>
      <c r="R862" s="8" t="s">
        <v>8337</v>
      </c>
      <c r="S862" s="12">
        <f t="shared" si="54"/>
        <v>42316.65315972222</v>
      </c>
      <c r="T862" s="12">
        <f t="shared" si="55"/>
        <v>42286.611493055556</v>
      </c>
    </row>
    <row r="863" spans="1:20" ht="60" x14ac:dyDescent="0.25">
      <c r="A863">
        <v>2562</v>
      </c>
      <c r="B863" s="3" t="s">
        <v>2562</v>
      </c>
      <c r="C863" s="3" t="s">
        <v>6672</v>
      </c>
      <c r="D863">
        <v>10000</v>
      </c>
      <c r="E863">
        <v>75</v>
      </c>
      <c r="F863" t="s">
        <v>8219</v>
      </c>
      <c r="G863" t="s">
        <v>8235</v>
      </c>
      <c r="H863" t="s">
        <v>8248</v>
      </c>
      <c r="I863">
        <v>1476189339</v>
      </c>
      <c r="J863">
        <v>1471005339</v>
      </c>
      <c r="K863" t="b">
        <v>0</v>
      </c>
      <c r="L863">
        <v>3</v>
      </c>
      <c r="M863" t="b">
        <v>0</v>
      </c>
      <c r="N863" t="s">
        <v>8283</v>
      </c>
      <c r="O863" s="5">
        <f t="shared" si="52"/>
        <v>7.4999999999999997E-3</v>
      </c>
      <c r="P863">
        <f t="shared" si="53"/>
        <v>25</v>
      </c>
      <c r="Q863" s="8" t="s">
        <v>8321</v>
      </c>
      <c r="R863" s="8" t="s">
        <v>8322</v>
      </c>
      <c r="S863" s="12">
        <f t="shared" si="54"/>
        <v>42654.274756944447</v>
      </c>
      <c r="T863" s="12">
        <f t="shared" si="55"/>
        <v>42594.274756944447</v>
      </c>
    </row>
    <row r="864" spans="1:20" ht="60" x14ac:dyDescent="0.25">
      <c r="A864">
        <v>718</v>
      </c>
      <c r="B864" s="3" t="s">
        <v>719</v>
      </c>
      <c r="C864" s="3" t="s">
        <v>4828</v>
      </c>
      <c r="D864">
        <v>12000</v>
      </c>
      <c r="E864">
        <v>90</v>
      </c>
      <c r="F864" t="s">
        <v>8220</v>
      </c>
      <c r="G864" t="s">
        <v>8223</v>
      </c>
      <c r="H864" t="s">
        <v>8245</v>
      </c>
      <c r="I864">
        <v>1487397540</v>
      </c>
      <c r="J864">
        <v>1484684247</v>
      </c>
      <c r="K864" t="b">
        <v>0</v>
      </c>
      <c r="L864">
        <v>4</v>
      </c>
      <c r="M864" t="b">
        <v>0</v>
      </c>
      <c r="N864" t="s">
        <v>8272</v>
      </c>
      <c r="O864" s="5">
        <f t="shared" si="52"/>
        <v>7.4999999999999997E-3</v>
      </c>
      <c r="P864">
        <f t="shared" si="53"/>
        <v>22.5</v>
      </c>
      <c r="Q864" s="8" t="s">
        <v>8311</v>
      </c>
      <c r="R864" s="8" t="s">
        <v>8317</v>
      </c>
      <c r="S864" s="12">
        <f t="shared" si="54"/>
        <v>42783.999305555553</v>
      </c>
      <c r="T864" s="12">
        <f t="shared" si="55"/>
        <v>42752.595451388886</v>
      </c>
    </row>
    <row r="865" spans="1:20" ht="60" x14ac:dyDescent="0.25">
      <c r="A865">
        <v>1492</v>
      </c>
      <c r="B865" s="3" t="s">
        <v>1493</v>
      </c>
      <c r="C865" s="3" t="s">
        <v>5602</v>
      </c>
      <c r="D865">
        <v>4000</v>
      </c>
      <c r="E865">
        <v>30</v>
      </c>
      <c r="F865" t="s">
        <v>8220</v>
      </c>
      <c r="G865" t="s">
        <v>8223</v>
      </c>
      <c r="H865" t="s">
        <v>8245</v>
      </c>
      <c r="I865">
        <v>1308431646</v>
      </c>
      <c r="J865">
        <v>1305839646</v>
      </c>
      <c r="K865" t="b">
        <v>0</v>
      </c>
      <c r="L865">
        <v>2</v>
      </c>
      <c r="M865" t="b">
        <v>0</v>
      </c>
      <c r="N865" t="s">
        <v>8274</v>
      </c>
      <c r="O865" s="5">
        <f t="shared" si="52"/>
        <v>7.4999999999999997E-3</v>
      </c>
      <c r="P865">
        <f t="shared" si="53"/>
        <v>15</v>
      </c>
      <c r="Q865" s="8" t="s">
        <v>8318</v>
      </c>
      <c r="R865" s="8" t="s">
        <v>8328</v>
      </c>
      <c r="S865" s="12">
        <f t="shared" si="54"/>
        <v>40712.634791666671</v>
      </c>
      <c r="T865" s="12">
        <f t="shared" si="55"/>
        <v>40682.634791666671</v>
      </c>
    </row>
    <row r="866" spans="1:20" ht="60" x14ac:dyDescent="0.25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8220</v>
      </c>
      <c r="G866" t="s">
        <v>8223</v>
      </c>
      <c r="H866" t="s">
        <v>8245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8283</v>
      </c>
      <c r="O866" s="5">
        <f t="shared" si="52"/>
        <v>7.5199999999999998E-3</v>
      </c>
      <c r="P866">
        <f t="shared" si="53"/>
        <v>23.5</v>
      </c>
      <c r="Q866" s="8" t="s">
        <v>8321</v>
      </c>
      <c r="R866" s="8" t="s">
        <v>8322</v>
      </c>
      <c r="S866" s="12">
        <f t="shared" si="54"/>
        <v>41865.513981481483</v>
      </c>
      <c r="T866" s="12">
        <f t="shared" si="55"/>
        <v>41835.513981481483</v>
      </c>
    </row>
    <row r="867" spans="1:20" ht="45" x14ac:dyDescent="0.25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8220</v>
      </c>
      <c r="G867" t="s">
        <v>8223</v>
      </c>
      <c r="H867" t="s">
        <v>8245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8269</v>
      </c>
      <c r="O867" s="5">
        <f t="shared" si="52"/>
        <v>7.6E-3</v>
      </c>
      <c r="P867">
        <f t="shared" si="53"/>
        <v>15.2</v>
      </c>
      <c r="Q867" s="8" t="s">
        <v>8309</v>
      </c>
      <c r="R867" s="8" t="s">
        <v>8327</v>
      </c>
      <c r="S867" s="12">
        <f t="shared" si="54"/>
        <v>41159.692870370374</v>
      </c>
      <c r="T867" s="12">
        <f t="shared" si="55"/>
        <v>41129.692870370374</v>
      </c>
    </row>
    <row r="868" spans="1:20" ht="45" x14ac:dyDescent="0.25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8220</v>
      </c>
      <c r="G868" t="s">
        <v>8224</v>
      </c>
      <c r="H868" t="s">
        <v>8246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8295</v>
      </c>
      <c r="O868" s="5">
        <f t="shared" si="52"/>
        <v>7.6129032258064515E-3</v>
      </c>
      <c r="P868">
        <f t="shared" si="53"/>
        <v>33.714285714285715</v>
      </c>
      <c r="Q868" s="8" t="s">
        <v>8334</v>
      </c>
      <c r="R868" s="8" t="s">
        <v>8339</v>
      </c>
      <c r="S868" s="12">
        <f t="shared" si="54"/>
        <v>41956.274398148147</v>
      </c>
      <c r="T868" s="12">
        <f t="shared" si="55"/>
        <v>41926.232731481483</v>
      </c>
    </row>
    <row r="869" spans="1:20" ht="45" x14ac:dyDescent="0.25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8220</v>
      </c>
      <c r="G869" t="s">
        <v>8223</v>
      </c>
      <c r="H869" t="s">
        <v>8245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8269</v>
      </c>
      <c r="O869" s="5">
        <f t="shared" si="52"/>
        <v>7.6499999999999997E-3</v>
      </c>
      <c r="P869">
        <f t="shared" si="53"/>
        <v>11.76923076923077</v>
      </c>
      <c r="Q869" s="8" t="s">
        <v>8309</v>
      </c>
      <c r="R869" s="8" t="s">
        <v>8327</v>
      </c>
      <c r="S869" s="12">
        <f t="shared" si="54"/>
        <v>41430.67627314815</v>
      </c>
      <c r="T869" s="12">
        <f t="shared" si="55"/>
        <v>41400.67627314815</v>
      </c>
    </row>
    <row r="870" spans="1:20" ht="45" x14ac:dyDescent="0.25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8220</v>
      </c>
      <c r="G870" t="s">
        <v>8223</v>
      </c>
      <c r="H870" t="s">
        <v>8245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8303</v>
      </c>
      <c r="O870" s="5">
        <f t="shared" si="52"/>
        <v>7.6923076923076927E-3</v>
      </c>
      <c r="P870">
        <f t="shared" si="53"/>
        <v>25</v>
      </c>
      <c r="Q870" s="8" t="s">
        <v>8318</v>
      </c>
      <c r="R870" s="8" t="s">
        <v>8342</v>
      </c>
      <c r="S870" s="12">
        <f t="shared" si="54"/>
        <v>40986.745312500003</v>
      </c>
      <c r="T870" s="12">
        <f t="shared" si="55"/>
        <v>40926.786979166667</v>
      </c>
    </row>
    <row r="871" spans="1:20" ht="60" x14ac:dyDescent="0.25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8220</v>
      </c>
      <c r="G871" t="s">
        <v>8235</v>
      </c>
      <c r="H871" t="s">
        <v>8248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8286</v>
      </c>
      <c r="O871" s="5">
        <f t="shared" si="52"/>
        <v>7.7000000000000002E-3</v>
      </c>
      <c r="P871">
        <f t="shared" si="53"/>
        <v>38.5</v>
      </c>
      <c r="Q871" s="8" t="s">
        <v>8318</v>
      </c>
      <c r="R871" s="8" t="s">
        <v>8319</v>
      </c>
      <c r="S871" s="12">
        <f t="shared" si="54"/>
        <v>42421.10019675926</v>
      </c>
      <c r="T871" s="12">
        <f t="shared" si="55"/>
        <v>42391.10019675926</v>
      </c>
    </row>
    <row r="872" spans="1:20" ht="60" x14ac:dyDescent="0.25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8220</v>
      </c>
      <c r="G872" t="s">
        <v>8223</v>
      </c>
      <c r="H872" t="s">
        <v>8245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8270</v>
      </c>
      <c r="O872" s="5">
        <f t="shared" si="52"/>
        <v>7.7999999999999996E-3</v>
      </c>
      <c r="P872">
        <f t="shared" si="53"/>
        <v>9.75</v>
      </c>
      <c r="Q872" s="8" t="s">
        <v>8323</v>
      </c>
      <c r="R872" s="8" t="s">
        <v>8343</v>
      </c>
      <c r="S872" s="12">
        <f t="shared" si="54"/>
        <v>42255.916874999995</v>
      </c>
      <c r="T872" s="12">
        <f t="shared" si="55"/>
        <v>42195.916874999995</v>
      </c>
    </row>
    <row r="873" spans="1:20" ht="60" x14ac:dyDescent="0.25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8220</v>
      </c>
      <c r="G873" t="s">
        <v>8223</v>
      </c>
      <c r="H873" t="s">
        <v>8245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8269</v>
      </c>
      <c r="O873" s="5">
        <f t="shared" si="52"/>
        <v>7.92E-3</v>
      </c>
      <c r="P873">
        <f t="shared" si="53"/>
        <v>56.571428571428569</v>
      </c>
      <c r="Q873" s="8" t="s">
        <v>8309</v>
      </c>
      <c r="R873" s="8" t="s">
        <v>8327</v>
      </c>
      <c r="S873" s="12">
        <f t="shared" si="54"/>
        <v>41684.696759259255</v>
      </c>
      <c r="T873" s="12">
        <f t="shared" si="55"/>
        <v>41654.696759259255</v>
      </c>
    </row>
    <row r="874" spans="1:20" ht="60" x14ac:dyDescent="0.25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8220</v>
      </c>
      <c r="G874" t="s">
        <v>8236</v>
      </c>
      <c r="H874" t="s">
        <v>8248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8272</v>
      </c>
      <c r="O874" s="5">
        <f t="shared" si="52"/>
        <v>7.9600000000000001E-3</v>
      </c>
      <c r="P874">
        <f t="shared" si="53"/>
        <v>199</v>
      </c>
      <c r="Q874" s="8" t="s">
        <v>8311</v>
      </c>
      <c r="R874" s="8" t="s">
        <v>8317</v>
      </c>
      <c r="S874" s="12">
        <f t="shared" si="54"/>
        <v>42526.279305555552</v>
      </c>
      <c r="T874" s="12">
        <f t="shared" si="55"/>
        <v>42496.279305555552</v>
      </c>
    </row>
    <row r="875" spans="1:20" ht="60" x14ac:dyDescent="0.25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8220</v>
      </c>
      <c r="G875" t="s">
        <v>8228</v>
      </c>
      <c r="H875" t="s">
        <v>8250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8272</v>
      </c>
      <c r="O875" s="5">
        <f t="shared" si="52"/>
        <v>7.9909090909090902E-3</v>
      </c>
      <c r="P875">
        <f t="shared" si="53"/>
        <v>30.310344827586206</v>
      </c>
      <c r="Q875" s="8" t="s">
        <v>8311</v>
      </c>
      <c r="R875" s="8" t="s">
        <v>8317</v>
      </c>
      <c r="S875" s="12">
        <f t="shared" si="54"/>
        <v>42248.378692129627</v>
      </c>
      <c r="T875" s="12">
        <f t="shared" si="55"/>
        <v>42208.378692129627</v>
      </c>
    </row>
    <row r="876" spans="1:20" ht="60" x14ac:dyDescent="0.25">
      <c r="A876">
        <v>1232</v>
      </c>
      <c r="B876" s="3" t="s">
        <v>1233</v>
      </c>
      <c r="C876" s="3" t="s">
        <v>5342</v>
      </c>
      <c r="D876">
        <v>5000</v>
      </c>
      <c r="E876">
        <v>40</v>
      </c>
      <c r="F876" t="s">
        <v>8219</v>
      </c>
      <c r="G876" t="s">
        <v>8223</v>
      </c>
      <c r="H876" t="s">
        <v>8245</v>
      </c>
      <c r="I876">
        <v>1381090870</v>
      </c>
      <c r="J876">
        <v>1377030070</v>
      </c>
      <c r="K876" t="b">
        <v>0</v>
      </c>
      <c r="L876">
        <v>1</v>
      </c>
      <c r="M876" t="b">
        <v>0</v>
      </c>
      <c r="N876" t="s">
        <v>8285</v>
      </c>
      <c r="O876" s="5">
        <f t="shared" si="52"/>
        <v>8.0000000000000002E-3</v>
      </c>
      <c r="P876">
        <f t="shared" si="53"/>
        <v>40</v>
      </c>
      <c r="Q876" s="8" t="s">
        <v>8315</v>
      </c>
      <c r="R876" s="8" t="s">
        <v>8316</v>
      </c>
      <c r="S876" s="12">
        <f t="shared" si="54"/>
        <v>41553.598032407404</v>
      </c>
      <c r="T876" s="12">
        <f t="shared" si="55"/>
        <v>41506.598032407404</v>
      </c>
    </row>
    <row r="877" spans="1:20" ht="60" x14ac:dyDescent="0.25">
      <c r="A877">
        <v>2384</v>
      </c>
      <c r="B877" s="3" t="s">
        <v>2385</v>
      </c>
      <c r="C877" s="3" t="s">
        <v>6494</v>
      </c>
      <c r="D877">
        <v>1000</v>
      </c>
      <c r="E877">
        <v>8</v>
      </c>
      <c r="F877" t="s">
        <v>8219</v>
      </c>
      <c r="G877" t="s">
        <v>8223</v>
      </c>
      <c r="H877" t="s">
        <v>8245</v>
      </c>
      <c r="I877">
        <v>1415932643</v>
      </c>
      <c r="J877">
        <v>1413337043</v>
      </c>
      <c r="K877" t="b">
        <v>0</v>
      </c>
      <c r="L877">
        <v>8</v>
      </c>
      <c r="M877" t="b">
        <v>0</v>
      </c>
      <c r="N877" t="s">
        <v>8271</v>
      </c>
      <c r="O877" s="5">
        <f t="shared" si="52"/>
        <v>8.0000000000000002E-3</v>
      </c>
      <c r="P877">
        <f t="shared" si="53"/>
        <v>1</v>
      </c>
      <c r="Q877" s="8" t="s">
        <v>8311</v>
      </c>
      <c r="R877" s="8" t="s">
        <v>8312</v>
      </c>
      <c r="S877" s="12">
        <f t="shared" si="54"/>
        <v>41956.859293981484</v>
      </c>
      <c r="T877" s="12">
        <f t="shared" si="55"/>
        <v>41926.817627314813</v>
      </c>
    </row>
    <row r="878" spans="1:20" ht="60" x14ac:dyDescent="0.25">
      <c r="A878">
        <v>508</v>
      </c>
      <c r="B878" s="3" t="s">
        <v>509</v>
      </c>
      <c r="C878" s="3" t="s">
        <v>4618</v>
      </c>
      <c r="D878">
        <v>50000</v>
      </c>
      <c r="E878">
        <v>400</v>
      </c>
      <c r="F878" t="s">
        <v>8220</v>
      </c>
      <c r="G878" t="s">
        <v>8223</v>
      </c>
      <c r="H878" t="s">
        <v>8245</v>
      </c>
      <c r="I878">
        <v>1337955240</v>
      </c>
      <c r="J878">
        <v>1332808501</v>
      </c>
      <c r="K878" t="b">
        <v>0</v>
      </c>
      <c r="L878">
        <v>3</v>
      </c>
      <c r="M878" t="b">
        <v>0</v>
      </c>
      <c r="N878" t="s">
        <v>8269</v>
      </c>
      <c r="O878" s="5">
        <f t="shared" si="52"/>
        <v>8.0000000000000002E-3</v>
      </c>
      <c r="P878">
        <f t="shared" si="53"/>
        <v>133.33333333333334</v>
      </c>
      <c r="Q878" s="8" t="s">
        <v>8309</v>
      </c>
      <c r="R878" s="8" t="s">
        <v>8327</v>
      </c>
      <c r="S878" s="12">
        <f t="shared" si="54"/>
        <v>41054.343055555553</v>
      </c>
      <c r="T878" s="12">
        <f t="shared" si="55"/>
        <v>40994.774317129632</v>
      </c>
    </row>
    <row r="879" spans="1:20" ht="45" x14ac:dyDescent="0.25">
      <c r="A879">
        <v>569</v>
      </c>
      <c r="B879" s="3" t="s">
        <v>570</v>
      </c>
      <c r="C879" s="3" t="s">
        <v>4679</v>
      </c>
      <c r="D879">
        <v>2500</v>
      </c>
      <c r="E879">
        <v>20</v>
      </c>
      <c r="F879" t="s">
        <v>8220</v>
      </c>
      <c r="G879" t="s">
        <v>8228</v>
      </c>
      <c r="H879" t="s">
        <v>8250</v>
      </c>
      <c r="I879">
        <v>1451679612</v>
      </c>
      <c r="J879">
        <v>1449087612</v>
      </c>
      <c r="K879" t="b">
        <v>0</v>
      </c>
      <c r="L879">
        <v>1</v>
      </c>
      <c r="M879" t="b">
        <v>0</v>
      </c>
      <c r="N879" t="s">
        <v>8271</v>
      </c>
      <c r="O879" s="5">
        <f t="shared" si="52"/>
        <v>8.0000000000000002E-3</v>
      </c>
      <c r="P879">
        <f t="shared" si="53"/>
        <v>20</v>
      </c>
      <c r="Q879" s="8" t="s">
        <v>8311</v>
      </c>
      <c r="R879" s="8" t="s">
        <v>8312</v>
      </c>
      <c r="S879" s="12">
        <f t="shared" si="54"/>
        <v>42370.597361111111</v>
      </c>
      <c r="T879" s="12">
        <f t="shared" si="55"/>
        <v>42340.597361111111</v>
      </c>
    </row>
    <row r="880" spans="1:20" ht="45" x14ac:dyDescent="0.25">
      <c r="A880">
        <v>881</v>
      </c>
      <c r="B880" s="3" t="s">
        <v>882</v>
      </c>
      <c r="C880" s="3" t="s">
        <v>4991</v>
      </c>
      <c r="D880">
        <v>3750</v>
      </c>
      <c r="E880">
        <v>30</v>
      </c>
      <c r="F880" t="s">
        <v>8220</v>
      </c>
      <c r="G880" t="s">
        <v>8223</v>
      </c>
      <c r="H880" t="s">
        <v>8245</v>
      </c>
      <c r="I880">
        <v>1326520886</v>
      </c>
      <c r="J880">
        <v>1322632886</v>
      </c>
      <c r="K880" t="b">
        <v>0</v>
      </c>
      <c r="L880">
        <v>1</v>
      </c>
      <c r="M880" t="b">
        <v>0</v>
      </c>
      <c r="N880" t="s">
        <v>8278</v>
      </c>
      <c r="O880" s="5">
        <f t="shared" si="52"/>
        <v>8.0000000000000002E-3</v>
      </c>
      <c r="P880">
        <f t="shared" si="53"/>
        <v>30</v>
      </c>
      <c r="Q880" s="8" t="s">
        <v>8315</v>
      </c>
      <c r="R880" s="8" t="s">
        <v>8330</v>
      </c>
      <c r="S880" s="12">
        <f t="shared" si="54"/>
        <v>40922.00099537037</v>
      </c>
      <c r="T880" s="12">
        <f t="shared" si="55"/>
        <v>40877.00099537037</v>
      </c>
    </row>
    <row r="881" spans="1:20" ht="30" x14ac:dyDescent="0.25">
      <c r="A881">
        <v>2154</v>
      </c>
      <c r="B881" s="3" t="s">
        <v>2155</v>
      </c>
      <c r="C881" s="3" t="s">
        <v>6264</v>
      </c>
      <c r="D881">
        <v>250</v>
      </c>
      <c r="E881">
        <v>2</v>
      </c>
      <c r="F881" t="s">
        <v>8220</v>
      </c>
      <c r="G881" t="s">
        <v>8223</v>
      </c>
      <c r="H881" t="s">
        <v>8245</v>
      </c>
      <c r="I881">
        <v>1390921827</v>
      </c>
      <c r="J881">
        <v>1389193827</v>
      </c>
      <c r="K881" t="b">
        <v>0</v>
      </c>
      <c r="L881">
        <v>2</v>
      </c>
      <c r="M881" t="b">
        <v>0</v>
      </c>
      <c r="N881" t="s">
        <v>8281</v>
      </c>
      <c r="O881" s="5">
        <f t="shared" si="52"/>
        <v>8.0000000000000002E-3</v>
      </c>
      <c r="P881">
        <f t="shared" si="53"/>
        <v>1</v>
      </c>
      <c r="Q881" s="8" t="s">
        <v>8331</v>
      </c>
      <c r="R881" s="8" t="s">
        <v>8332</v>
      </c>
      <c r="S881" s="12">
        <f t="shared" si="54"/>
        <v>41667.382256944446</v>
      </c>
      <c r="T881" s="12">
        <f t="shared" si="55"/>
        <v>41647.382256944446</v>
      </c>
    </row>
    <row r="882" spans="1:20" ht="60" x14ac:dyDescent="0.25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8220</v>
      </c>
      <c r="G882" t="s">
        <v>8223</v>
      </c>
      <c r="H882" t="s">
        <v>8245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8283</v>
      </c>
      <c r="O882" s="5">
        <f t="shared" si="52"/>
        <v>8.0000000000000002E-3</v>
      </c>
      <c r="P882">
        <f t="shared" si="53"/>
        <v>13.333333333333334</v>
      </c>
      <c r="Q882" s="8" t="s">
        <v>8321</v>
      </c>
      <c r="R882" s="8" t="s">
        <v>8322</v>
      </c>
      <c r="S882" s="12">
        <f t="shared" si="54"/>
        <v>41863.888495370367</v>
      </c>
      <c r="T882" s="12">
        <f t="shared" si="55"/>
        <v>41833.888495370367</v>
      </c>
    </row>
    <row r="883" spans="1:20" ht="60" x14ac:dyDescent="0.25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8220</v>
      </c>
      <c r="G883" t="s">
        <v>8223</v>
      </c>
      <c r="H883" t="s">
        <v>8245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8270</v>
      </c>
      <c r="O883" s="5">
        <f t="shared" si="52"/>
        <v>8.0000000000000002E-3</v>
      </c>
      <c r="P883">
        <f t="shared" si="53"/>
        <v>3</v>
      </c>
      <c r="Q883" s="8" t="s">
        <v>8323</v>
      </c>
      <c r="R883" s="8" t="s">
        <v>8343</v>
      </c>
      <c r="S883" s="12">
        <f t="shared" si="54"/>
        <v>42042.654386574075</v>
      </c>
      <c r="T883" s="12">
        <f t="shared" si="55"/>
        <v>41982.654386574075</v>
      </c>
    </row>
    <row r="884" spans="1:20" ht="60" x14ac:dyDescent="0.25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8221</v>
      </c>
      <c r="G884" t="s">
        <v>8223</v>
      </c>
      <c r="H884" t="s">
        <v>8245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8270</v>
      </c>
      <c r="O884" s="5">
        <f t="shared" si="52"/>
        <v>8.0000000000000002E-3</v>
      </c>
      <c r="P884">
        <f t="shared" si="53"/>
        <v>10</v>
      </c>
      <c r="Q884" s="8" t="s">
        <v>8323</v>
      </c>
      <c r="R884" s="8" t="s">
        <v>8343</v>
      </c>
      <c r="S884" s="12">
        <f t="shared" si="54"/>
        <v>42843.551145833335</v>
      </c>
      <c r="T884" s="12">
        <f t="shared" si="55"/>
        <v>42803.592812499999</v>
      </c>
    </row>
    <row r="885" spans="1:20" x14ac:dyDescent="0.25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8220</v>
      </c>
      <c r="G885" t="s">
        <v>8233</v>
      </c>
      <c r="H885" t="s">
        <v>8253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8281</v>
      </c>
      <c r="O885" s="5">
        <f t="shared" si="52"/>
        <v>8.0999999999999996E-3</v>
      </c>
      <c r="P885">
        <f t="shared" si="53"/>
        <v>101.25</v>
      </c>
      <c r="Q885" s="8" t="s">
        <v>8331</v>
      </c>
      <c r="R885" s="8" t="s">
        <v>8332</v>
      </c>
      <c r="S885" s="12">
        <f t="shared" si="54"/>
        <v>42564.034710648149</v>
      </c>
      <c r="T885" s="12">
        <f t="shared" si="55"/>
        <v>42534.034710648149</v>
      </c>
    </row>
    <row r="886" spans="1:20" ht="45" x14ac:dyDescent="0.25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8220</v>
      </c>
      <c r="G886" t="s">
        <v>8223</v>
      </c>
      <c r="H886" t="s">
        <v>8245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8277</v>
      </c>
      <c r="O886" s="5">
        <f t="shared" si="52"/>
        <v>8.1250000000000003E-3</v>
      </c>
      <c r="P886">
        <f t="shared" si="53"/>
        <v>32.5</v>
      </c>
      <c r="Q886" s="8" t="s">
        <v>8315</v>
      </c>
      <c r="R886" s="8" t="s">
        <v>8329</v>
      </c>
      <c r="S886" s="12">
        <f t="shared" si="54"/>
        <v>40612.575543981482</v>
      </c>
      <c r="T886" s="12">
        <f t="shared" si="55"/>
        <v>40567.575543981482</v>
      </c>
    </row>
    <row r="887" spans="1:20" ht="45" x14ac:dyDescent="0.25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8219</v>
      </c>
      <c r="G887" t="s">
        <v>8223</v>
      </c>
      <c r="H887" t="s">
        <v>8245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8272</v>
      </c>
      <c r="O887" s="5">
        <f t="shared" si="52"/>
        <v>8.1600000000000006E-3</v>
      </c>
      <c r="P887">
        <f t="shared" si="53"/>
        <v>45.333333333333336</v>
      </c>
      <c r="Q887" s="8" t="s">
        <v>8311</v>
      </c>
      <c r="R887" s="8" t="s">
        <v>8317</v>
      </c>
      <c r="S887" s="12">
        <f t="shared" si="54"/>
        <v>41975.013252314813</v>
      </c>
      <c r="T887" s="12">
        <f t="shared" si="55"/>
        <v>41934.971585648149</v>
      </c>
    </row>
    <row r="888" spans="1:20" ht="45" x14ac:dyDescent="0.25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8220</v>
      </c>
      <c r="G888" t="s">
        <v>8223</v>
      </c>
      <c r="H888" t="s">
        <v>8245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8269</v>
      </c>
      <c r="O888" s="5">
        <f t="shared" si="52"/>
        <v>8.2000000000000007E-3</v>
      </c>
      <c r="P888">
        <f t="shared" si="53"/>
        <v>16.399999999999999</v>
      </c>
      <c r="Q888" s="8" t="s">
        <v>8309</v>
      </c>
      <c r="R888" s="8" t="s">
        <v>8327</v>
      </c>
      <c r="S888" s="12">
        <f t="shared" si="54"/>
        <v>41969.301388888889</v>
      </c>
      <c r="T888" s="12">
        <f t="shared" si="55"/>
        <v>41938.467256944445</v>
      </c>
    </row>
    <row r="889" spans="1:20" ht="60" x14ac:dyDescent="0.25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8220</v>
      </c>
      <c r="G889" t="s">
        <v>8228</v>
      </c>
      <c r="H889" t="s">
        <v>8250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8281</v>
      </c>
      <c r="O889" s="5">
        <f t="shared" si="52"/>
        <v>8.2000000000000007E-3</v>
      </c>
      <c r="P889">
        <f t="shared" si="53"/>
        <v>410</v>
      </c>
      <c r="Q889" s="8" t="s">
        <v>8331</v>
      </c>
      <c r="R889" s="8" t="s">
        <v>8332</v>
      </c>
      <c r="S889" s="12">
        <f t="shared" si="54"/>
        <v>41853.409525462965</v>
      </c>
      <c r="T889" s="12">
        <f t="shared" si="55"/>
        <v>41793.409525462965</v>
      </c>
    </row>
    <row r="890" spans="1:20" ht="60" x14ac:dyDescent="0.25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8220</v>
      </c>
      <c r="G890" t="s">
        <v>8223</v>
      </c>
      <c r="H890" t="s">
        <v>8245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8270</v>
      </c>
      <c r="O890" s="5">
        <f t="shared" si="52"/>
        <v>8.2857142857142851E-3</v>
      </c>
      <c r="P890">
        <f t="shared" si="53"/>
        <v>7.25</v>
      </c>
      <c r="Q890" s="8" t="s">
        <v>8323</v>
      </c>
      <c r="R890" s="8" t="s">
        <v>8343</v>
      </c>
      <c r="S890" s="12">
        <f t="shared" si="54"/>
        <v>42475.436111111107</v>
      </c>
      <c r="T890" s="12">
        <f t="shared" si="55"/>
        <v>42417.425879629634</v>
      </c>
    </row>
    <row r="891" spans="1:20" ht="45" x14ac:dyDescent="0.25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8220</v>
      </c>
      <c r="G891" t="s">
        <v>8223</v>
      </c>
      <c r="H891" t="s">
        <v>8245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8283</v>
      </c>
      <c r="O891" s="5">
        <f t="shared" si="52"/>
        <v>8.3333333333333332E-3</v>
      </c>
      <c r="P891">
        <f t="shared" si="53"/>
        <v>8.3333333333333339</v>
      </c>
      <c r="Q891" s="8" t="s">
        <v>8321</v>
      </c>
      <c r="R891" s="8" t="s">
        <v>8322</v>
      </c>
      <c r="S891" s="12">
        <f t="shared" si="54"/>
        <v>41790.729166666664</v>
      </c>
      <c r="T891" s="12">
        <f t="shared" si="55"/>
        <v>41759.85974537037</v>
      </c>
    </row>
    <row r="892" spans="1:20" ht="60" x14ac:dyDescent="0.25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8220</v>
      </c>
      <c r="G892" t="s">
        <v>8223</v>
      </c>
      <c r="H892" t="s">
        <v>8245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8270</v>
      </c>
      <c r="O892" s="5">
        <f t="shared" si="52"/>
        <v>8.3333333333333332E-3</v>
      </c>
      <c r="P892">
        <f t="shared" si="53"/>
        <v>25</v>
      </c>
      <c r="Q892" s="8" t="s">
        <v>8323</v>
      </c>
      <c r="R892" s="8" t="s">
        <v>8343</v>
      </c>
      <c r="S892" s="12">
        <f t="shared" si="54"/>
        <v>42357.576377314814</v>
      </c>
      <c r="T892" s="12">
        <f t="shared" si="55"/>
        <v>42317.576377314814</v>
      </c>
    </row>
    <row r="893" spans="1:20" ht="45" x14ac:dyDescent="0.25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8220</v>
      </c>
      <c r="G893" t="s">
        <v>8223</v>
      </c>
      <c r="H893" t="s">
        <v>8245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8270</v>
      </c>
      <c r="O893" s="5">
        <f t="shared" si="52"/>
        <v>8.3333333333333332E-3</v>
      </c>
      <c r="P893">
        <f t="shared" si="53"/>
        <v>62.5</v>
      </c>
      <c r="Q893" s="8" t="s">
        <v>8323</v>
      </c>
      <c r="R893" s="8" t="s">
        <v>8343</v>
      </c>
      <c r="S893" s="12">
        <f t="shared" si="54"/>
        <v>41938.661550925928</v>
      </c>
      <c r="T893" s="12">
        <f t="shared" si="55"/>
        <v>41878.661550925928</v>
      </c>
    </row>
    <row r="894" spans="1:20" ht="45" x14ac:dyDescent="0.25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8220</v>
      </c>
      <c r="G894" t="s">
        <v>8223</v>
      </c>
      <c r="H894" t="s">
        <v>8245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8272</v>
      </c>
      <c r="O894" s="5">
        <f t="shared" si="52"/>
        <v>8.3999999999999995E-3</v>
      </c>
      <c r="P894">
        <f t="shared" si="53"/>
        <v>25.2</v>
      </c>
      <c r="Q894" s="8" t="s">
        <v>8311</v>
      </c>
      <c r="R894" s="8" t="s">
        <v>8317</v>
      </c>
      <c r="S894" s="12">
        <f t="shared" si="54"/>
        <v>42028.914340277777</v>
      </c>
      <c r="T894" s="12">
        <f t="shared" si="55"/>
        <v>41998.914340277777</v>
      </c>
    </row>
    <row r="895" spans="1:20" ht="45" x14ac:dyDescent="0.25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8219</v>
      </c>
      <c r="G895" t="s">
        <v>8223</v>
      </c>
      <c r="H895" t="s">
        <v>8245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8289</v>
      </c>
      <c r="O895" s="5">
        <f t="shared" si="52"/>
        <v>8.4008400840084006E-3</v>
      </c>
      <c r="P895">
        <f t="shared" si="53"/>
        <v>14</v>
      </c>
      <c r="Q895" s="8" t="s">
        <v>8318</v>
      </c>
      <c r="R895" s="8" t="s">
        <v>8320</v>
      </c>
      <c r="S895" s="12">
        <f t="shared" si="54"/>
        <v>41514.746423611112</v>
      </c>
      <c r="T895" s="12">
        <f t="shared" si="55"/>
        <v>41481.746423611112</v>
      </c>
    </row>
    <row r="896" spans="1:20" ht="45" x14ac:dyDescent="0.25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8220</v>
      </c>
      <c r="G896" t="s">
        <v>8223</v>
      </c>
      <c r="H896" t="s">
        <v>8245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8302</v>
      </c>
      <c r="O896" s="5">
        <f t="shared" si="52"/>
        <v>8.4173998587352451E-3</v>
      </c>
      <c r="P896">
        <f t="shared" si="53"/>
        <v>415.77777777777777</v>
      </c>
      <c r="Q896" s="8" t="s">
        <v>8323</v>
      </c>
      <c r="R896" s="8" t="s">
        <v>8324</v>
      </c>
      <c r="S896" s="12">
        <f t="shared" si="54"/>
        <v>42085.421701388885</v>
      </c>
      <c r="T896" s="12">
        <f t="shared" si="55"/>
        <v>42055.463368055556</v>
      </c>
    </row>
    <row r="897" spans="1:20" ht="45" x14ac:dyDescent="0.25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8219</v>
      </c>
      <c r="G897" t="s">
        <v>8223</v>
      </c>
      <c r="H897" t="s">
        <v>8245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8283</v>
      </c>
      <c r="O897" s="5">
        <f t="shared" si="52"/>
        <v>8.4285714285714294E-3</v>
      </c>
      <c r="P897">
        <f t="shared" si="53"/>
        <v>29.5</v>
      </c>
      <c r="Q897" s="8" t="s">
        <v>8321</v>
      </c>
      <c r="R897" s="8" t="s">
        <v>8322</v>
      </c>
      <c r="S897" s="12">
        <f t="shared" si="54"/>
        <v>42774.653182870374</v>
      </c>
      <c r="T897" s="12">
        <f t="shared" si="55"/>
        <v>42744.653182870374</v>
      </c>
    </row>
    <row r="898" spans="1:20" ht="45" x14ac:dyDescent="0.25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8220</v>
      </c>
      <c r="G898" t="s">
        <v>8223</v>
      </c>
      <c r="H898" t="s">
        <v>8245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8281</v>
      </c>
      <c r="O898" s="5">
        <f t="shared" ref="O898:O961" si="56">E898/D898</f>
        <v>8.5000000000000006E-3</v>
      </c>
      <c r="P898">
        <f t="shared" si="53"/>
        <v>5.3125</v>
      </c>
      <c r="Q898" s="8" t="s">
        <v>8331</v>
      </c>
      <c r="R898" s="8" t="s">
        <v>8332</v>
      </c>
      <c r="S898" s="12">
        <f t="shared" si="54"/>
        <v>41048.461863425924</v>
      </c>
      <c r="T898" s="12">
        <f t="shared" si="55"/>
        <v>41018.461863425924</v>
      </c>
    </row>
    <row r="899" spans="1:20" ht="45" x14ac:dyDescent="0.25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8220</v>
      </c>
      <c r="G899" t="s">
        <v>8228</v>
      </c>
      <c r="H899" t="s">
        <v>8250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8303</v>
      </c>
      <c r="O899" s="5">
        <f t="shared" si="56"/>
        <v>8.5000000000000006E-3</v>
      </c>
      <c r="P899">
        <f t="shared" ref="P899:P962" si="57">E899/L899</f>
        <v>11.333333333333334</v>
      </c>
      <c r="Q899" s="8" t="s">
        <v>8318</v>
      </c>
      <c r="R899" s="8" t="s">
        <v>8342</v>
      </c>
      <c r="S899" s="12">
        <f t="shared" ref="S899:S962" si="58">(I899/86400)+25569+(-6/24)</f>
        <v>42232.708912037036</v>
      </c>
      <c r="T899" s="12">
        <f t="shared" ref="T899:T962" si="59">(J899/86400)+25569+(-6/24)</f>
        <v>42172.708912037036</v>
      </c>
    </row>
    <row r="900" spans="1:20" ht="60" x14ac:dyDescent="0.25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8220</v>
      </c>
      <c r="G900" t="s">
        <v>8224</v>
      </c>
      <c r="H900" t="s">
        <v>8246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8274</v>
      </c>
      <c r="O900" s="5">
        <f t="shared" si="56"/>
        <v>8.5129023676509714E-3</v>
      </c>
      <c r="P900">
        <f t="shared" si="57"/>
        <v>16</v>
      </c>
      <c r="Q900" s="8" t="s">
        <v>8318</v>
      </c>
      <c r="R900" s="8" t="s">
        <v>8328</v>
      </c>
      <c r="S900" s="12">
        <f t="shared" si="58"/>
        <v>42134.709027777775</v>
      </c>
      <c r="T900" s="12">
        <f t="shared" si="59"/>
        <v>42100.485937500001</v>
      </c>
    </row>
    <row r="901" spans="1:20" ht="60" x14ac:dyDescent="0.25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8220</v>
      </c>
      <c r="G901" t="s">
        <v>8223</v>
      </c>
      <c r="H901" t="s">
        <v>8245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8272</v>
      </c>
      <c r="O901" s="5">
        <f t="shared" si="56"/>
        <v>8.5142857142857138E-3</v>
      </c>
      <c r="P901">
        <f t="shared" si="57"/>
        <v>99.333333333333329</v>
      </c>
      <c r="Q901" s="8" t="s">
        <v>8311</v>
      </c>
      <c r="R901" s="8" t="s">
        <v>8317</v>
      </c>
      <c r="S901" s="12">
        <f t="shared" si="58"/>
        <v>42674.650046296301</v>
      </c>
      <c r="T901" s="12">
        <f t="shared" si="59"/>
        <v>42634.650046296301</v>
      </c>
    </row>
    <row r="902" spans="1:20" ht="60" x14ac:dyDescent="0.25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8286</v>
      </c>
      <c r="O902" s="5">
        <f t="shared" si="56"/>
        <v>8.5714285714285719E-3</v>
      </c>
      <c r="P902">
        <f t="shared" si="57"/>
        <v>15</v>
      </c>
      <c r="Q902" s="8" t="s">
        <v>8318</v>
      </c>
      <c r="R902" s="8" t="s">
        <v>8319</v>
      </c>
      <c r="S902" s="12">
        <f t="shared" si="58"/>
        <v>42484.665972222225</v>
      </c>
      <c r="T902" s="12">
        <f t="shared" si="59"/>
        <v>42463.616666666669</v>
      </c>
    </row>
    <row r="903" spans="1:20" ht="45" x14ac:dyDescent="0.25">
      <c r="A903">
        <v>912</v>
      </c>
      <c r="B903" s="3" t="s">
        <v>913</v>
      </c>
      <c r="C903" s="3" t="s">
        <v>5022</v>
      </c>
      <c r="D903">
        <v>3500</v>
      </c>
      <c r="E903">
        <v>30</v>
      </c>
      <c r="F903" t="s">
        <v>8220</v>
      </c>
      <c r="G903" t="s">
        <v>8223</v>
      </c>
      <c r="H903" t="s">
        <v>8245</v>
      </c>
      <c r="I903">
        <v>1355197047</v>
      </c>
      <c r="J903">
        <v>1350009447</v>
      </c>
      <c r="K903" t="b">
        <v>0</v>
      </c>
      <c r="L903">
        <v>2</v>
      </c>
      <c r="M903" t="b">
        <v>0</v>
      </c>
      <c r="N903" t="s">
        <v>8277</v>
      </c>
      <c r="O903" s="5">
        <f t="shared" si="56"/>
        <v>8.5714285714285719E-3</v>
      </c>
      <c r="P903">
        <f t="shared" si="57"/>
        <v>15</v>
      </c>
      <c r="Q903" s="8" t="s">
        <v>8315</v>
      </c>
      <c r="R903" s="8" t="s">
        <v>8329</v>
      </c>
      <c r="S903" s="12">
        <f t="shared" si="58"/>
        <v>41253.901006944448</v>
      </c>
      <c r="T903" s="12">
        <f t="shared" si="59"/>
        <v>41193.859340277777</v>
      </c>
    </row>
    <row r="904" spans="1:20" ht="45" x14ac:dyDescent="0.25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8220</v>
      </c>
      <c r="G904" t="s">
        <v>8224</v>
      </c>
      <c r="H904" t="s">
        <v>8246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8267</v>
      </c>
      <c r="O904" s="5">
        <f t="shared" si="56"/>
        <v>8.6206896551724137E-3</v>
      </c>
      <c r="P904">
        <f t="shared" si="57"/>
        <v>125</v>
      </c>
      <c r="Q904" s="8" t="s">
        <v>8309</v>
      </c>
      <c r="R904" s="8" t="s">
        <v>8326</v>
      </c>
      <c r="S904" s="12">
        <f t="shared" si="58"/>
        <v>42155.145138888889</v>
      </c>
      <c r="T904" s="12">
        <f t="shared" si="59"/>
        <v>42106.416018518517</v>
      </c>
    </row>
    <row r="905" spans="1:20" x14ac:dyDescent="0.25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8220</v>
      </c>
      <c r="G905" t="s">
        <v>8226</v>
      </c>
      <c r="H905" t="s">
        <v>8248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8301</v>
      </c>
      <c r="O905" s="5">
        <f t="shared" si="56"/>
        <v>8.6250000000000007E-3</v>
      </c>
      <c r="P905">
        <f t="shared" si="57"/>
        <v>69</v>
      </c>
      <c r="Q905" s="8" t="s">
        <v>8311</v>
      </c>
      <c r="R905" s="8" t="s">
        <v>8344</v>
      </c>
      <c r="S905" s="12">
        <f t="shared" si="58"/>
        <v>42465.920034722221</v>
      </c>
      <c r="T905" s="12">
        <f t="shared" si="59"/>
        <v>42435.961701388893</v>
      </c>
    </row>
    <row r="906" spans="1:20" ht="45" x14ac:dyDescent="0.25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8220</v>
      </c>
      <c r="G906" t="s">
        <v>8228</v>
      </c>
      <c r="H906" t="s">
        <v>8250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8272</v>
      </c>
      <c r="O906" s="5">
        <f t="shared" si="56"/>
        <v>8.7454545454545458E-3</v>
      </c>
      <c r="P906">
        <f t="shared" si="57"/>
        <v>120.25</v>
      </c>
      <c r="Q906" s="8" t="s">
        <v>8311</v>
      </c>
      <c r="R906" s="8" t="s">
        <v>8317</v>
      </c>
      <c r="S906" s="12">
        <f t="shared" si="58"/>
        <v>42785.942916666667</v>
      </c>
      <c r="T906" s="12">
        <f t="shared" si="59"/>
        <v>42725.942916666667</v>
      </c>
    </row>
    <row r="907" spans="1:20" ht="60" x14ac:dyDescent="0.25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8220</v>
      </c>
      <c r="G907" t="s">
        <v>8223</v>
      </c>
      <c r="H907" t="s">
        <v>8245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8292</v>
      </c>
      <c r="O907" s="5">
        <f t="shared" si="56"/>
        <v>8.7500000000000008E-3</v>
      </c>
      <c r="P907">
        <f t="shared" si="57"/>
        <v>11.666666666666666</v>
      </c>
      <c r="Q907" s="8" t="s">
        <v>8315</v>
      </c>
      <c r="R907" s="8" t="s">
        <v>8337</v>
      </c>
      <c r="S907" s="12">
        <f t="shared" si="58"/>
        <v>41899.284618055557</v>
      </c>
      <c r="T907" s="12">
        <f t="shared" si="59"/>
        <v>41869.284618055557</v>
      </c>
    </row>
    <row r="908" spans="1:20" ht="60" x14ac:dyDescent="0.25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8219</v>
      </c>
      <c r="G908" t="s">
        <v>8223</v>
      </c>
      <c r="H908" t="s">
        <v>8245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8300</v>
      </c>
      <c r="O908" s="5">
        <f t="shared" si="56"/>
        <v>8.8333333333333337E-3</v>
      </c>
      <c r="P908">
        <f t="shared" si="57"/>
        <v>17.666666666666668</v>
      </c>
      <c r="Q908" s="8" t="s">
        <v>8311</v>
      </c>
      <c r="R908" s="8" t="s">
        <v>8341</v>
      </c>
      <c r="S908" s="12">
        <f t="shared" si="58"/>
        <v>42438.464814814812</v>
      </c>
      <c r="T908" s="12">
        <f t="shared" si="59"/>
        <v>42408.464814814812</v>
      </c>
    </row>
    <row r="909" spans="1:20" ht="60" x14ac:dyDescent="0.25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8219</v>
      </c>
      <c r="G909" t="s">
        <v>8225</v>
      </c>
      <c r="H909" t="s">
        <v>8247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8300</v>
      </c>
      <c r="O909" s="5">
        <f t="shared" si="56"/>
        <v>8.8500000000000002E-3</v>
      </c>
      <c r="P909">
        <f t="shared" si="57"/>
        <v>80.454545454545453</v>
      </c>
      <c r="Q909" s="8" t="s">
        <v>8311</v>
      </c>
      <c r="R909" s="8" t="s">
        <v>8341</v>
      </c>
      <c r="S909" s="12">
        <f t="shared" si="58"/>
        <v>41982.908854166672</v>
      </c>
      <c r="T909" s="12">
        <f t="shared" si="59"/>
        <v>41952.908854166672</v>
      </c>
    </row>
    <row r="910" spans="1:20" ht="60" x14ac:dyDescent="0.25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8220</v>
      </c>
      <c r="G910" t="s">
        <v>8223</v>
      </c>
      <c r="H910" t="s">
        <v>8245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8270</v>
      </c>
      <c r="O910" s="5">
        <f t="shared" si="56"/>
        <v>8.8500000000000002E-3</v>
      </c>
      <c r="P910">
        <f t="shared" si="57"/>
        <v>35.4</v>
      </c>
      <c r="Q910" s="8" t="s">
        <v>8323</v>
      </c>
      <c r="R910" s="8" t="s">
        <v>8343</v>
      </c>
      <c r="S910" s="12">
        <f t="shared" si="58"/>
        <v>42570.343530092592</v>
      </c>
      <c r="T910" s="12">
        <f t="shared" si="59"/>
        <v>42540.343530092592</v>
      </c>
    </row>
    <row r="911" spans="1:20" ht="45" x14ac:dyDescent="0.25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8220</v>
      </c>
      <c r="G911" t="s">
        <v>8223</v>
      </c>
      <c r="H911" t="s">
        <v>8245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8270</v>
      </c>
      <c r="O911" s="5">
        <f t="shared" si="56"/>
        <v>8.9999999999999993E-3</v>
      </c>
      <c r="P911">
        <f t="shared" si="57"/>
        <v>22.5</v>
      </c>
      <c r="Q911" s="8" t="s">
        <v>8323</v>
      </c>
      <c r="R911" s="8" t="s">
        <v>8343</v>
      </c>
      <c r="S911" s="12">
        <f t="shared" si="58"/>
        <v>42657.666666666672</v>
      </c>
      <c r="T911" s="12">
        <f t="shared" si="59"/>
        <v>42627.705104166671</v>
      </c>
    </row>
    <row r="912" spans="1:20" ht="60" x14ac:dyDescent="0.25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8219</v>
      </c>
      <c r="G912" t="s">
        <v>8223</v>
      </c>
      <c r="H912" t="s">
        <v>8245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8285</v>
      </c>
      <c r="O912" s="5">
        <f t="shared" si="56"/>
        <v>9.0909090909090905E-3</v>
      </c>
      <c r="P912">
        <f t="shared" si="57"/>
        <v>25</v>
      </c>
      <c r="Q912" s="8" t="s">
        <v>8315</v>
      </c>
      <c r="R912" s="8" t="s">
        <v>8316</v>
      </c>
      <c r="S912" s="12">
        <f t="shared" si="58"/>
        <v>41015.416666666664</v>
      </c>
      <c r="T912" s="12">
        <f t="shared" si="59"/>
        <v>40985.209803240738</v>
      </c>
    </row>
    <row r="913" spans="1:20" ht="75" x14ac:dyDescent="0.25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8220</v>
      </c>
      <c r="G913" t="s">
        <v>8223</v>
      </c>
      <c r="H913" t="s">
        <v>8245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8270</v>
      </c>
      <c r="O913" s="5">
        <f t="shared" si="56"/>
        <v>9.0909090909090905E-3</v>
      </c>
      <c r="P913">
        <f t="shared" si="57"/>
        <v>25</v>
      </c>
      <c r="Q913" s="8" t="s">
        <v>8323</v>
      </c>
      <c r="R913" s="8" t="s">
        <v>8343</v>
      </c>
      <c r="S913" s="12">
        <f t="shared" si="58"/>
        <v>41967.791666666672</v>
      </c>
      <c r="T913" s="12">
        <f t="shared" si="59"/>
        <v>41940.337233796294</v>
      </c>
    </row>
    <row r="914" spans="1:20" ht="60" x14ac:dyDescent="0.25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8220</v>
      </c>
      <c r="G914" t="s">
        <v>8235</v>
      </c>
      <c r="H914" t="s">
        <v>8248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8271</v>
      </c>
      <c r="O914" s="5">
        <f t="shared" si="56"/>
        <v>9.1066666666666674E-3</v>
      </c>
      <c r="P914">
        <f t="shared" si="57"/>
        <v>68.3</v>
      </c>
      <c r="Q914" s="8" t="s">
        <v>8311</v>
      </c>
      <c r="R914" s="8" t="s">
        <v>8312</v>
      </c>
      <c r="S914" s="12">
        <f t="shared" si="58"/>
        <v>42706.733831018515</v>
      </c>
      <c r="T914" s="12">
        <f t="shared" si="59"/>
        <v>42676.692164351851</v>
      </c>
    </row>
    <row r="915" spans="1:20" ht="60" x14ac:dyDescent="0.25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8219</v>
      </c>
      <c r="G915" t="s">
        <v>8223</v>
      </c>
      <c r="H915" t="s">
        <v>8245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8266</v>
      </c>
      <c r="O915" s="5">
        <f t="shared" si="56"/>
        <v>9.1999999999999998E-3</v>
      </c>
      <c r="P915">
        <f t="shared" si="57"/>
        <v>15.333333333333334</v>
      </c>
      <c r="Q915" s="8" t="s">
        <v>8309</v>
      </c>
      <c r="R915" s="8" t="s">
        <v>8310</v>
      </c>
      <c r="S915" s="12">
        <f t="shared" si="58"/>
        <v>41998.083333333328</v>
      </c>
      <c r="T915" s="12">
        <f t="shared" si="59"/>
        <v>41967.922106481477</v>
      </c>
    </row>
    <row r="916" spans="1:20" ht="45" x14ac:dyDescent="0.25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8220</v>
      </c>
      <c r="G916" t="s">
        <v>8223</v>
      </c>
      <c r="H916" t="s">
        <v>8245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8272</v>
      </c>
      <c r="O916" s="5">
        <f t="shared" si="56"/>
        <v>9.4999999999999998E-3</v>
      </c>
      <c r="P916">
        <f t="shared" si="57"/>
        <v>10.555555555555555</v>
      </c>
      <c r="Q916" s="8" t="s">
        <v>8311</v>
      </c>
      <c r="R916" s="8" t="s">
        <v>8317</v>
      </c>
      <c r="S916" s="12">
        <f t="shared" si="58"/>
        <v>42666.395358796297</v>
      </c>
      <c r="T916" s="12">
        <f t="shared" si="59"/>
        <v>42636.395358796297</v>
      </c>
    </row>
    <row r="917" spans="1:20" ht="60" x14ac:dyDescent="0.25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8221</v>
      </c>
      <c r="G917" t="s">
        <v>8229</v>
      </c>
      <c r="H917" t="s">
        <v>8248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8270</v>
      </c>
      <c r="O917" s="5">
        <f t="shared" si="56"/>
        <v>9.5999999999999992E-3</v>
      </c>
      <c r="P917">
        <f t="shared" si="57"/>
        <v>24</v>
      </c>
      <c r="Q917" s="8" t="s">
        <v>8323</v>
      </c>
      <c r="R917" s="8" t="s">
        <v>8343</v>
      </c>
      <c r="S917" s="12">
        <f t="shared" si="58"/>
        <v>42832.427118055552</v>
      </c>
      <c r="T917" s="12">
        <f t="shared" si="59"/>
        <v>42802.468784722223</v>
      </c>
    </row>
    <row r="918" spans="1:20" ht="60" x14ac:dyDescent="0.25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8220</v>
      </c>
      <c r="G918" t="s">
        <v>8223</v>
      </c>
      <c r="H918" t="s">
        <v>8245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8270</v>
      </c>
      <c r="O918" s="5">
        <f t="shared" si="56"/>
        <v>9.7142857142857135E-3</v>
      </c>
      <c r="P918">
        <f t="shared" si="57"/>
        <v>22.666666666666668</v>
      </c>
      <c r="Q918" s="8" t="s">
        <v>8323</v>
      </c>
      <c r="R918" s="8" t="s">
        <v>8343</v>
      </c>
      <c r="S918" s="12">
        <f t="shared" si="58"/>
        <v>41841.286180555559</v>
      </c>
      <c r="T918" s="12">
        <f t="shared" si="59"/>
        <v>41811.286180555559</v>
      </c>
    </row>
    <row r="919" spans="1:20" ht="60" x14ac:dyDescent="0.25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8219</v>
      </c>
      <c r="G919" t="s">
        <v>8223</v>
      </c>
      <c r="H919" t="s">
        <v>8245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8271</v>
      </c>
      <c r="O919" s="5">
        <f t="shared" si="56"/>
        <v>9.7400000000000004E-3</v>
      </c>
      <c r="P919">
        <f t="shared" si="57"/>
        <v>292.2</v>
      </c>
      <c r="Q919" s="8" t="s">
        <v>8311</v>
      </c>
      <c r="R919" s="8" t="s">
        <v>8312</v>
      </c>
      <c r="S919" s="12">
        <f t="shared" si="58"/>
        <v>42170.671064814815</v>
      </c>
      <c r="T919" s="12">
        <f t="shared" si="59"/>
        <v>42140.671064814815</v>
      </c>
    </row>
    <row r="920" spans="1:20" ht="30" x14ac:dyDescent="0.25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8220</v>
      </c>
      <c r="G920" t="s">
        <v>8232</v>
      </c>
      <c r="H920" t="s">
        <v>8248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8272</v>
      </c>
      <c r="O920" s="5">
        <f t="shared" si="56"/>
        <v>9.7699999999999992E-3</v>
      </c>
      <c r="P920">
        <f t="shared" si="57"/>
        <v>195.4</v>
      </c>
      <c r="Q920" s="8" t="s">
        <v>8311</v>
      </c>
      <c r="R920" s="8" t="s">
        <v>8317</v>
      </c>
      <c r="S920" s="12">
        <f t="shared" si="58"/>
        <v>42756.241643518515</v>
      </c>
      <c r="T920" s="12">
        <f t="shared" si="59"/>
        <v>42726.241643518515</v>
      </c>
    </row>
    <row r="921" spans="1:20" ht="45" x14ac:dyDescent="0.25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8220</v>
      </c>
      <c r="G921" t="s">
        <v>8223</v>
      </c>
      <c r="H921" t="s">
        <v>8245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8283</v>
      </c>
      <c r="O921" s="5">
        <f t="shared" si="56"/>
        <v>9.9546510341776348E-3</v>
      </c>
      <c r="P921">
        <f t="shared" si="57"/>
        <v>18</v>
      </c>
      <c r="Q921" s="8" t="s">
        <v>8321</v>
      </c>
      <c r="R921" s="8" t="s">
        <v>8322</v>
      </c>
      <c r="S921" s="12">
        <f t="shared" si="58"/>
        <v>41854.504016203704</v>
      </c>
      <c r="T921" s="12">
        <f t="shared" si="59"/>
        <v>41809.504016203704</v>
      </c>
    </row>
    <row r="922" spans="1:20" ht="45" x14ac:dyDescent="0.25">
      <c r="A922">
        <v>620</v>
      </c>
      <c r="B922" s="3" t="s">
        <v>621</v>
      </c>
      <c r="C922" s="3" t="s">
        <v>4730</v>
      </c>
      <c r="D922">
        <v>30000</v>
      </c>
      <c r="E922">
        <v>300</v>
      </c>
      <c r="F922" t="s">
        <v>8219</v>
      </c>
      <c r="G922" t="s">
        <v>8228</v>
      </c>
      <c r="H922" t="s">
        <v>8250</v>
      </c>
      <c r="I922">
        <v>1408986738</v>
      </c>
      <c r="J922">
        <v>1405098738</v>
      </c>
      <c r="K922" t="b">
        <v>0</v>
      </c>
      <c r="L922">
        <v>1</v>
      </c>
      <c r="M922" t="b">
        <v>0</v>
      </c>
      <c r="N922" t="s">
        <v>8271</v>
      </c>
      <c r="O922" s="5">
        <f t="shared" si="56"/>
        <v>0.01</v>
      </c>
      <c r="P922">
        <f t="shared" si="57"/>
        <v>300</v>
      </c>
      <c r="Q922" s="8" t="s">
        <v>8311</v>
      </c>
      <c r="R922" s="8" t="s">
        <v>8312</v>
      </c>
      <c r="S922" s="12">
        <f t="shared" si="58"/>
        <v>41876.466874999998</v>
      </c>
      <c r="T922" s="12">
        <f t="shared" si="59"/>
        <v>41831.466874999998</v>
      </c>
    </row>
    <row r="923" spans="1:20" ht="60" x14ac:dyDescent="0.25">
      <c r="A923">
        <v>1053</v>
      </c>
      <c r="B923" s="3" t="s">
        <v>1054</v>
      </c>
      <c r="C923" s="3" t="s">
        <v>5163</v>
      </c>
      <c r="D923">
        <v>1500</v>
      </c>
      <c r="E923">
        <v>15</v>
      </c>
      <c r="F923" t="s">
        <v>8219</v>
      </c>
      <c r="G923" t="s">
        <v>8223</v>
      </c>
      <c r="H923" t="s">
        <v>8245</v>
      </c>
      <c r="I923">
        <v>1488773332</v>
      </c>
      <c r="J923">
        <v>1486613332</v>
      </c>
      <c r="K923" t="b">
        <v>0</v>
      </c>
      <c r="L923">
        <v>1</v>
      </c>
      <c r="M923" t="b">
        <v>0</v>
      </c>
      <c r="N923" t="s">
        <v>8280</v>
      </c>
      <c r="O923" s="5">
        <f t="shared" si="56"/>
        <v>0.01</v>
      </c>
      <c r="P923">
        <f t="shared" si="57"/>
        <v>15</v>
      </c>
      <c r="Q923" s="8" t="s">
        <v>8313</v>
      </c>
      <c r="R923" s="8" t="s">
        <v>8314</v>
      </c>
      <c r="S923" s="12">
        <f t="shared" si="58"/>
        <v>42799.922824074078</v>
      </c>
      <c r="T923" s="12">
        <f t="shared" si="59"/>
        <v>42774.922824074078</v>
      </c>
    </row>
    <row r="924" spans="1:20" ht="60" x14ac:dyDescent="0.25">
      <c r="A924">
        <v>1060</v>
      </c>
      <c r="B924" s="3" t="s">
        <v>1061</v>
      </c>
      <c r="C924" s="3" t="s">
        <v>5170</v>
      </c>
      <c r="D924">
        <v>5000</v>
      </c>
      <c r="E924">
        <v>50</v>
      </c>
      <c r="F924" t="s">
        <v>8219</v>
      </c>
      <c r="G924" t="s">
        <v>8223</v>
      </c>
      <c r="H924" t="s">
        <v>8245</v>
      </c>
      <c r="I924">
        <v>1429134893</v>
      </c>
      <c r="J924">
        <v>1426542893</v>
      </c>
      <c r="K924" t="b">
        <v>0</v>
      </c>
      <c r="L924">
        <v>1</v>
      </c>
      <c r="M924" t="b">
        <v>0</v>
      </c>
      <c r="N924" t="s">
        <v>8280</v>
      </c>
      <c r="O924" s="5">
        <f t="shared" si="56"/>
        <v>0.01</v>
      </c>
      <c r="P924">
        <f t="shared" si="57"/>
        <v>50</v>
      </c>
      <c r="Q924" s="8" t="s">
        <v>8313</v>
      </c>
      <c r="R924" s="8" t="s">
        <v>8314</v>
      </c>
      <c r="S924" s="12">
        <f t="shared" si="58"/>
        <v>42109.663113425922</v>
      </c>
      <c r="T924" s="12">
        <f t="shared" si="59"/>
        <v>42079.663113425922</v>
      </c>
    </row>
    <row r="925" spans="1:20" ht="45" x14ac:dyDescent="0.25">
      <c r="A925">
        <v>2565</v>
      </c>
      <c r="B925" s="3" t="s">
        <v>2565</v>
      </c>
      <c r="C925" s="3" t="s">
        <v>6675</v>
      </c>
      <c r="D925">
        <v>10000</v>
      </c>
      <c r="E925">
        <v>100</v>
      </c>
      <c r="F925" t="s">
        <v>8219</v>
      </c>
      <c r="G925" t="s">
        <v>8223</v>
      </c>
      <c r="H925" t="s">
        <v>8245</v>
      </c>
      <c r="I925">
        <v>1462827000</v>
      </c>
      <c r="J925">
        <v>1457710589</v>
      </c>
      <c r="K925" t="b">
        <v>0</v>
      </c>
      <c r="L925">
        <v>1</v>
      </c>
      <c r="M925" t="b">
        <v>0</v>
      </c>
      <c r="N925" t="s">
        <v>8283</v>
      </c>
      <c r="O925" s="5">
        <f t="shared" si="56"/>
        <v>0.01</v>
      </c>
      <c r="P925">
        <f t="shared" si="57"/>
        <v>100</v>
      </c>
      <c r="Q925" s="8" t="s">
        <v>8321</v>
      </c>
      <c r="R925" s="8" t="s">
        <v>8322</v>
      </c>
      <c r="S925" s="12">
        <f t="shared" si="58"/>
        <v>42499.618055555555</v>
      </c>
      <c r="T925" s="12">
        <f t="shared" si="59"/>
        <v>42440.400335648148</v>
      </c>
    </row>
    <row r="926" spans="1:20" ht="75" x14ac:dyDescent="0.25">
      <c r="A926">
        <v>568</v>
      </c>
      <c r="B926" s="3" t="s">
        <v>569</v>
      </c>
      <c r="C926" s="3" t="s">
        <v>4678</v>
      </c>
      <c r="D926">
        <v>24500</v>
      </c>
      <c r="E926">
        <v>245</v>
      </c>
      <c r="F926" t="s">
        <v>8220</v>
      </c>
      <c r="G926" t="s">
        <v>8227</v>
      </c>
      <c r="H926" t="s">
        <v>8249</v>
      </c>
      <c r="I926">
        <v>1452942000</v>
      </c>
      <c r="J926">
        <v>1449785223</v>
      </c>
      <c r="K926" t="b">
        <v>0</v>
      </c>
      <c r="L926">
        <v>5</v>
      </c>
      <c r="M926" t="b">
        <v>0</v>
      </c>
      <c r="N926" t="s">
        <v>8271</v>
      </c>
      <c r="O926" s="5">
        <f t="shared" si="56"/>
        <v>0.01</v>
      </c>
      <c r="P926">
        <f t="shared" si="57"/>
        <v>49</v>
      </c>
      <c r="Q926" s="8" t="s">
        <v>8311</v>
      </c>
      <c r="R926" s="8" t="s">
        <v>8312</v>
      </c>
      <c r="S926" s="12">
        <f t="shared" si="58"/>
        <v>42385.208333333328</v>
      </c>
      <c r="T926" s="12">
        <f t="shared" si="59"/>
        <v>42348.6715625</v>
      </c>
    </row>
    <row r="927" spans="1:20" ht="45" x14ac:dyDescent="0.25">
      <c r="A927">
        <v>584</v>
      </c>
      <c r="B927" s="3" t="s">
        <v>585</v>
      </c>
      <c r="C927" s="3" t="s">
        <v>4694</v>
      </c>
      <c r="D927">
        <v>1000</v>
      </c>
      <c r="E927">
        <v>10</v>
      </c>
      <c r="F927" t="s">
        <v>8220</v>
      </c>
      <c r="G927" t="s">
        <v>8223</v>
      </c>
      <c r="H927" t="s">
        <v>8245</v>
      </c>
      <c r="I927">
        <v>1426522316</v>
      </c>
      <c r="J927">
        <v>1423933916</v>
      </c>
      <c r="K927" t="b">
        <v>0</v>
      </c>
      <c r="L927">
        <v>2</v>
      </c>
      <c r="M927" t="b">
        <v>0</v>
      </c>
      <c r="N927" t="s">
        <v>8271</v>
      </c>
      <c r="O927" s="5">
        <f t="shared" si="56"/>
        <v>0.01</v>
      </c>
      <c r="P927">
        <f t="shared" si="57"/>
        <v>5</v>
      </c>
      <c r="Q927" s="8" t="s">
        <v>8311</v>
      </c>
      <c r="R927" s="8" t="s">
        <v>8312</v>
      </c>
      <c r="S927" s="12">
        <f t="shared" si="58"/>
        <v>42079.424953703703</v>
      </c>
      <c r="T927" s="12">
        <f t="shared" si="59"/>
        <v>42049.466620370367</v>
      </c>
    </row>
    <row r="928" spans="1:20" ht="45" x14ac:dyDescent="0.25">
      <c r="A928">
        <v>884</v>
      </c>
      <c r="B928" s="3" t="s">
        <v>885</v>
      </c>
      <c r="C928" s="3" t="s">
        <v>4994</v>
      </c>
      <c r="D928">
        <v>2000</v>
      </c>
      <c r="E928">
        <v>20</v>
      </c>
      <c r="F928" t="s">
        <v>8220</v>
      </c>
      <c r="G928" t="s">
        <v>8223</v>
      </c>
      <c r="H928" t="s">
        <v>8245</v>
      </c>
      <c r="I928">
        <v>1336789860</v>
      </c>
      <c r="J928">
        <v>1331666146</v>
      </c>
      <c r="K928" t="b">
        <v>0</v>
      </c>
      <c r="L928">
        <v>2</v>
      </c>
      <c r="M928" t="b">
        <v>0</v>
      </c>
      <c r="N928" t="s">
        <v>8278</v>
      </c>
      <c r="O928" s="5">
        <f t="shared" si="56"/>
        <v>0.01</v>
      </c>
      <c r="P928">
        <f t="shared" si="57"/>
        <v>10</v>
      </c>
      <c r="Q928" s="8" t="s">
        <v>8315</v>
      </c>
      <c r="R928" s="8" t="s">
        <v>8330</v>
      </c>
      <c r="S928" s="12">
        <f t="shared" si="58"/>
        <v>41040.854861111111</v>
      </c>
      <c r="T928" s="12">
        <f t="shared" si="59"/>
        <v>40981.552615740744</v>
      </c>
    </row>
    <row r="929" spans="1:20" ht="45" x14ac:dyDescent="0.25">
      <c r="A929">
        <v>1989</v>
      </c>
      <c r="B929" s="3" t="s">
        <v>1990</v>
      </c>
      <c r="C929" s="3" t="s">
        <v>6099</v>
      </c>
      <c r="D929">
        <v>5000</v>
      </c>
      <c r="E929">
        <v>50</v>
      </c>
      <c r="F929" t="s">
        <v>8220</v>
      </c>
      <c r="G929" t="s">
        <v>8223</v>
      </c>
      <c r="H929" t="s">
        <v>8245</v>
      </c>
      <c r="I929">
        <v>1481473208</v>
      </c>
      <c r="J929">
        <v>1478881208</v>
      </c>
      <c r="K929" t="b">
        <v>0</v>
      </c>
      <c r="L929">
        <v>1</v>
      </c>
      <c r="M929" t="b">
        <v>0</v>
      </c>
      <c r="N929" t="s">
        <v>8295</v>
      </c>
      <c r="O929" s="5">
        <f t="shared" si="56"/>
        <v>0.01</v>
      </c>
      <c r="P929">
        <f t="shared" si="57"/>
        <v>50</v>
      </c>
      <c r="Q929" s="8" t="s">
        <v>8334</v>
      </c>
      <c r="R929" s="8" t="s">
        <v>8339</v>
      </c>
      <c r="S929" s="12">
        <f t="shared" si="58"/>
        <v>42715.430648148147</v>
      </c>
      <c r="T929" s="12">
        <f t="shared" si="59"/>
        <v>42685.430648148147</v>
      </c>
    </row>
    <row r="930" spans="1:20" ht="30" x14ac:dyDescent="0.25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8220</v>
      </c>
      <c r="G930" t="s">
        <v>8223</v>
      </c>
      <c r="H930" t="s">
        <v>8245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8300</v>
      </c>
      <c r="O930" s="5">
        <f t="shared" si="56"/>
        <v>0.01</v>
      </c>
      <c r="P930">
        <f t="shared" si="57"/>
        <v>15</v>
      </c>
      <c r="Q930" s="8" t="s">
        <v>8311</v>
      </c>
      <c r="R930" s="8" t="s">
        <v>8341</v>
      </c>
      <c r="S930" s="12">
        <f t="shared" si="58"/>
        <v>41897.589583333334</v>
      </c>
      <c r="T930" s="12">
        <f t="shared" si="59"/>
        <v>41880.577118055553</v>
      </c>
    </row>
    <row r="931" spans="1:20" ht="60" x14ac:dyDescent="0.25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8220</v>
      </c>
      <c r="G931" t="s">
        <v>8224</v>
      </c>
      <c r="H931" t="s">
        <v>8246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8270</v>
      </c>
      <c r="O931" s="5">
        <f t="shared" si="56"/>
        <v>0.01</v>
      </c>
      <c r="P931">
        <f t="shared" si="57"/>
        <v>10</v>
      </c>
      <c r="Q931" s="8" t="s">
        <v>8323</v>
      </c>
      <c r="R931" s="8" t="s">
        <v>8343</v>
      </c>
      <c r="S931" s="12">
        <f t="shared" si="58"/>
        <v>42351.531215277777</v>
      </c>
      <c r="T931" s="12">
        <f t="shared" si="59"/>
        <v>42291.489548611113</v>
      </c>
    </row>
    <row r="932" spans="1:20" ht="60" x14ac:dyDescent="0.25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8220</v>
      </c>
      <c r="G932" t="s">
        <v>8224</v>
      </c>
      <c r="H932" t="s">
        <v>8246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8270</v>
      </c>
      <c r="O932" s="5">
        <f t="shared" si="56"/>
        <v>0.01</v>
      </c>
      <c r="P932">
        <f t="shared" si="57"/>
        <v>5</v>
      </c>
      <c r="Q932" s="8" t="s">
        <v>8323</v>
      </c>
      <c r="R932" s="8" t="s">
        <v>8343</v>
      </c>
      <c r="S932" s="12">
        <f t="shared" si="58"/>
        <v>42483.178240740745</v>
      </c>
      <c r="T932" s="12">
        <f t="shared" si="59"/>
        <v>42453.178240740745</v>
      </c>
    </row>
    <row r="933" spans="1:20" ht="45" x14ac:dyDescent="0.25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8220</v>
      </c>
      <c r="G933" t="s">
        <v>8223</v>
      </c>
      <c r="H933" t="s">
        <v>8245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8302</v>
      </c>
      <c r="O933" s="5">
        <f t="shared" si="56"/>
        <v>0.01</v>
      </c>
      <c r="P933">
        <f t="shared" si="57"/>
        <v>100</v>
      </c>
      <c r="Q933" s="8" t="s">
        <v>8323</v>
      </c>
      <c r="R933" s="8" t="s">
        <v>8324</v>
      </c>
      <c r="S933" s="12">
        <f t="shared" si="58"/>
        <v>42162.6643287037</v>
      </c>
      <c r="T933" s="12">
        <f t="shared" si="59"/>
        <v>42132.6643287037</v>
      </c>
    </row>
    <row r="934" spans="1:20" ht="30" x14ac:dyDescent="0.25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8220</v>
      </c>
      <c r="G934" t="s">
        <v>8224</v>
      </c>
      <c r="H934" t="s">
        <v>8246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8270</v>
      </c>
      <c r="O934" s="5">
        <f t="shared" si="56"/>
        <v>0.01</v>
      </c>
      <c r="P934">
        <f t="shared" si="57"/>
        <v>25</v>
      </c>
      <c r="Q934" s="8" t="s">
        <v>8323</v>
      </c>
      <c r="R934" s="8" t="s">
        <v>8343</v>
      </c>
      <c r="S934" s="12">
        <f t="shared" si="58"/>
        <v>42190.707638888889</v>
      </c>
      <c r="T934" s="12">
        <f t="shared" si="59"/>
        <v>42164.049722222218</v>
      </c>
    </row>
    <row r="935" spans="1:20" ht="60" x14ac:dyDescent="0.25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8220</v>
      </c>
      <c r="G935" t="s">
        <v>8224</v>
      </c>
      <c r="H935" t="s">
        <v>8246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8304</v>
      </c>
      <c r="O935" s="5">
        <f t="shared" si="56"/>
        <v>0.01</v>
      </c>
      <c r="P935">
        <f t="shared" si="57"/>
        <v>50</v>
      </c>
      <c r="Q935" s="8" t="s">
        <v>8323</v>
      </c>
      <c r="R935" s="8" t="s">
        <v>8325</v>
      </c>
      <c r="S935" s="12">
        <f t="shared" si="58"/>
        <v>42162.33048611111</v>
      </c>
      <c r="T935" s="12">
        <f t="shared" si="59"/>
        <v>42132.33048611111</v>
      </c>
    </row>
    <row r="936" spans="1:20" ht="60" x14ac:dyDescent="0.25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8220</v>
      </c>
      <c r="G936" t="s">
        <v>8224</v>
      </c>
      <c r="H936" t="s">
        <v>8246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8270</v>
      </c>
      <c r="O936" s="5">
        <f t="shared" si="56"/>
        <v>0.01</v>
      </c>
      <c r="P936">
        <f t="shared" si="57"/>
        <v>12.5</v>
      </c>
      <c r="Q936" s="8" t="s">
        <v>8323</v>
      </c>
      <c r="R936" s="8" t="s">
        <v>8343</v>
      </c>
      <c r="S936" s="12">
        <f t="shared" si="58"/>
        <v>41860.017407407409</v>
      </c>
      <c r="T936" s="12">
        <f t="shared" si="59"/>
        <v>41830.017407407409</v>
      </c>
    </row>
    <row r="937" spans="1:20" ht="45" x14ac:dyDescent="0.25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8220</v>
      </c>
      <c r="G937" t="s">
        <v>8223</v>
      </c>
      <c r="H937" t="s">
        <v>8245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8270</v>
      </c>
      <c r="O937" s="5">
        <f t="shared" si="56"/>
        <v>0.01</v>
      </c>
      <c r="P937">
        <f t="shared" si="57"/>
        <v>34.950000000000003</v>
      </c>
      <c r="Q937" s="8" t="s">
        <v>8323</v>
      </c>
      <c r="R937" s="8" t="s">
        <v>8343</v>
      </c>
      <c r="S937" s="12">
        <f t="shared" si="58"/>
        <v>42748.711805555555</v>
      </c>
      <c r="T937" s="12">
        <f t="shared" si="59"/>
        <v>42718.713599537034</v>
      </c>
    </row>
    <row r="938" spans="1:20" ht="60" x14ac:dyDescent="0.25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8220</v>
      </c>
      <c r="G938" t="s">
        <v>8223</v>
      </c>
      <c r="H938" t="s">
        <v>8245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8269</v>
      </c>
      <c r="O938" s="5">
        <f t="shared" si="56"/>
        <v>1.0200000000000001E-2</v>
      </c>
      <c r="P938">
        <f t="shared" si="57"/>
        <v>25.5</v>
      </c>
      <c r="Q938" s="8" t="s">
        <v>8309</v>
      </c>
      <c r="R938" s="8" t="s">
        <v>8327</v>
      </c>
      <c r="S938" s="12">
        <f t="shared" si="58"/>
        <v>41654.916666666664</v>
      </c>
      <c r="T938" s="12">
        <f t="shared" si="59"/>
        <v>41604.917696759258</v>
      </c>
    </row>
    <row r="939" spans="1:20" ht="60" x14ac:dyDescent="0.25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8220</v>
      </c>
      <c r="G939" t="s">
        <v>8223</v>
      </c>
      <c r="H939" t="s">
        <v>8245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8292</v>
      </c>
      <c r="O939" s="5">
        <f t="shared" si="56"/>
        <v>1.0200000000000001E-2</v>
      </c>
      <c r="P939">
        <f t="shared" si="57"/>
        <v>25.5</v>
      </c>
      <c r="Q939" s="8" t="s">
        <v>8315</v>
      </c>
      <c r="R939" s="8" t="s">
        <v>8337</v>
      </c>
      <c r="S939" s="12">
        <f t="shared" si="58"/>
        <v>42247.031678240739</v>
      </c>
      <c r="T939" s="12">
        <f t="shared" si="59"/>
        <v>42187.031678240739</v>
      </c>
    </row>
    <row r="940" spans="1:20" ht="60" x14ac:dyDescent="0.25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8220</v>
      </c>
      <c r="G940" t="s">
        <v>8224</v>
      </c>
      <c r="H940" t="s">
        <v>8246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8304</v>
      </c>
      <c r="O940" s="5">
        <f t="shared" si="56"/>
        <v>1.0200000000000001E-2</v>
      </c>
      <c r="P940">
        <f t="shared" si="57"/>
        <v>12.75</v>
      </c>
      <c r="Q940" s="8" t="s">
        <v>8323</v>
      </c>
      <c r="R940" s="8" t="s">
        <v>8325</v>
      </c>
      <c r="S940" s="12">
        <f t="shared" si="58"/>
        <v>42063.666666666672</v>
      </c>
      <c r="T940" s="12">
        <f t="shared" si="59"/>
        <v>42018.69049768518</v>
      </c>
    </row>
    <row r="941" spans="1:20" ht="45" x14ac:dyDescent="0.25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8220</v>
      </c>
      <c r="G941" t="s">
        <v>8223</v>
      </c>
      <c r="H941" t="s">
        <v>8245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8293</v>
      </c>
      <c r="O941" s="5">
        <f t="shared" si="56"/>
        <v>1.04E-2</v>
      </c>
      <c r="P941">
        <f t="shared" si="57"/>
        <v>28.888888888888889</v>
      </c>
      <c r="Q941" s="8" t="s">
        <v>8311</v>
      </c>
      <c r="R941" s="8" t="s">
        <v>8345</v>
      </c>
      <c r="S941" s="12">
        <f t="shared" si="58"/>
        <v>41863.539942129632</v>
      </c>
      <c r="T941" s="12">
        <f t="shared" si="59"/>
        <v>41828.539942129632</v>
      </c>
    </row>
    <row r="942" spans="1:20" ht="60" x14ac:dyDescent="0.25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8219</v>
      </c>
      <c r="G942" t="s">
        <v>8223</v>
      </c>
      <c r="H942" t="s">
        <v>8245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8271</v>
      </c>
      <c r="O942" s="5">
        <f t="shared" si="56"/>
        <v>1.044E-2</v>
      </c>
      <c r="P942">
        <f t="shared" si="57"/>
        <v>87</v>
      </c>
      <c r="Q942" s="8" t="s">
        <v>8311</v>
      </c>
      <c r="R942" s="8" t="s">
        <v>8312</v>
      </c>
      <c r="S942" s="12">
        <f t="shared" si="58"/>
        <v>42558.737696759257</v>
      </c>
      <c r="T942" s="12">
        <f t="shared" si="59"/>
        <v>42528.737696759257</v>
      </c>
    </row>
    <row r="943" spans="1:20" ht="60" x14ac:dyDescent="0.25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8220</v>
      </c>
      <c r="G943" t="s">
        <v>8223</v>
      </c>
      <c r="H943" t="s">
        <v>8245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8281</v>
      </c>
      <c r="O943" s="5">
        <f t="shared" si="56"/>
        <v>1.0500000000000001E-2</v>
      </c>
      <c r="P943">
        <f t="shared" si="57"/>
        <v>3</v>
      </c>
      <c r="Q943" s="8" t="s">
        <v>8331</v>
      </c>
      <c r="R943" s="8" t="s">
        <v>8332</v>
      </c>
      <c r="S943" s="12">
        <f t="shared" si="58"/>
        <v>41279.775902777779</v>
      </c>
      <c r="T943" s="12">
        <f t="shared" si="59"/>
        <v>41249.775902777779</v>
      </c>
    </row>
    <row r="944" spans="1:20" ht="60" x14ac:dyDescent="0.25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8220</v>
      </c>
      <c r="G944" t="s">
        <v>8223</v>
      </c>
      <c r="H944" t="s">
        <v>8245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8270</v>
      </c>
      <c r="O944" s="5">
        <f t="shared" si="56"/>
        <v>1.0500000000000001E-2</v>
      </c>
      <c r="P944">
        <f t="shared" si="57"/>
        <v>7</v>
      </c>
      <c r="Q944" s="8" t="s">
        <v>8323</v>
      </c>
      <c r="R944" s="8" t="s">
        <v>8343</v>
      </c>
      <c r="S944" s="12">
        <f t="shared" si="58"/>
        <v>41859.875</v>
      </c>
      <c r="T944" s="12">
        <f t="shared" si="59"/>
        <v>41831.492962962962</v>
      </c>
    </row>
    <row r="945" spans="1:20" ht="60" x14ac:dyDescent="0.25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8220</v>
      </c>
      <c r="G945" t="s">
        <v>8223</v>
      </c>
      <c r="H945" t="s">
        <v>8245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8270</v>
      </c>
      <c r="O945" s="5">
        <f t="shared" si="56"/>
        <v>1.0500000000000001E-2</v>
      </c>
      <c r="P945">
        <f t="shared" si="57"/>
        <v>52.5</v>
      </c>
      <c r="Q945" s="8" t="s">
        <v>8323</v>
      </c>
      <c r="R945" s="8" t="s">
        <v>8343</v>
      </c>
      <c r="S945" s="12">
        <f t="shared" si="58"/>
        <v>41886.422152777777</v>
      </c>
      <c r="T945" s="12">
        <f t="shared" si="59"/>
        <v>41856.422152777777</v>
      </c>
    </row>
    <row r="946" spans="1:20" ht="60" x14ac:dyDescent="0.25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8220</v>
      </c>
      <c r="G946" t="s">
        <v>8224</v>
      </c>
      <c r="H946" t="s">
        <v>8246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8298</v>
      </c>
      <c r="O946" s="5">
        <f t="shared" si="56"/>
        <v>1.0526315789473684E-2</v>
      </c>
      <c r="P946">
        <f t="shared" si="57"/>
        <v>35.714285714285715</v>
      </c>
      <c r="Q946" s="8" t="s">
        <v>8321</v>
      </c>
      <c r="R946" s="8" t="s">
        <v>8340</v>
      </c>
      <c r="S946" s="12">
        <f t="shared" si="58"/>
        <v>42114.517928240741</v>
      </c>
      <c r="T946" s="12">
        <f t="shared" si="59"/>
        <v>42058.559594907405</v>
      </c>
    </row>
    <row r="947" spans="1:20" ht="45" x14ac:dyDescent="0.25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8220</v>
      </c>
      <c r="G947" t="s">
        <v>8223</v>
      </c>
      <c r="H947" t="s">
        <v>8245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8270</v>
      </c>
      <c r="O947" s="5">
        <f t="shared" si="56"/>
        <v>1.0571428571428572E-2</v>
      </c>
      <c r="P947">
        <f t="shared" si="57"/>
        <v>18.5</v>
      </c>
      <c r="Q947" s="8" t="s">
        <v>8323</v>
      </c>
      <c r="R947" s="8" t="s">
        <v>8343</v>
      </c>
      <c r="S947" s="12">
        <f t="shared" si="58"/>
        <v>42132.916666666672</v>
      </c>
      <c r="T947" s="12">
        <f t="shared" si="59"/>
        <v>42078.095208333332</v>
      </c>
    </row>
    <row r="948" spans="1:20" ht="60" x14ac:dyDescent="0.25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8220</v>
      </c>
      <c r="G948" t="s">
        <v>8223</v>
      </c>
      <c r="H948" t="s">
        <v>8245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8272</v>
      </c>
      <c r="O948" s="5">
        <f t="shared" si="56"/>
        <v>1.06E-2</v>
      </c>
      <c r="P948">
        <f t="shared" si="57"/>
        <v>90.857142857142861</v>
      </c>
      <c r="Q948" s="8" t="s">
        <v>8311</v>
      </c>
      <c r="R948" s="8" t="s">
        <v>8317</v>
      </c>
      <c r="S948" s="12">
        <f t="shared" si="58"/>
        <v>41943.271064814813</v>
      </c>
      <c r="T948" s="12">
        <f t="shared" si="59"/>
        <v>41913.271064814813</v>
      </c>
    </row>
    <row r="949" spans="1:20" ht="90" x14ac:dyDescent="0.25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8220</v>
      </c>
      <c r="G949" t="s">
        <v>8223</v>
      </c>
      <c r="H949" t="s">
        <v>8245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8272</v>
      </c>
      <c r="O949" s="5">
        <f t="shared" si="56"/>
        <v>1.06E-2</v>
      </c>
      <c r="P949">
        <f t="shared" si="57"/>
        <v>35.333333333333336</v>
      </c>
      <c r="Q949" s="8" t="s">
        <v>8311</v>
      </c>
      <c r="R949" s="8" t="s">
        <v>8317</v>
      </c>
      <c r="S949" s="12">
        <f t="shared" si="58"/>
        <v>42090.824166666665</v>
      </c>
      <c r="T949" s="12">
        <f t="shared" si="59"/>
        <v>42060.86583333333</v>
      </c>
    </row>
    <row r="950" spans="1:20" ht="60" x14ac:dyDescent="0.25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8220</v>
      </c>
      <c r="G950" t="s">
        <v>8223</v>
      </c>
      <c r="H950" t="s">
        <v>8245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8282</v>
      </c>
      <c r="O950" s="5">
        <f t="shared" si="56"/>
        <v>1.06E-2</v>
      </c>
      <c r="P950">
        <f t="shared" si="57"/>
        <v>16.307692307692307</v>
      </c>
      <c r="Q950" s="8" t="s">
        <v>8331</v>
      </c>
      <c r="R950" s="8" t="s">
        <v>8333</v>
      </c>
      <c r="S950" s="12">
        <f t="shared" si="58"/>
        <v>42184.879652777774</v>
      </c>
      <c r="T950" s="12">
        <f t="shared" si="59"/>
        <v>42154.879652777774</v>
      </c>
    </row>
    <row r="951" spans="1:20" ht="45" x14ac:dyDescent="0.25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8220</v>
      </c>
      <c r="G951" t="s">
        <v>8223</v>
      </c>
      <c r="H951" t="s">
        <v>8245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8303</v>
      </c>
      <c r="O951" s="5">
        <f t="shared" si="56"/>
        <v>1.06E-2</v>
      </c>
      <c r="P951">
        <f t="shared" si="57"/>
        <v>13.25</v>
      </c>
      <c r="Q951" s="8" t="s">
        <v>8318</v>
      </c>
      <c r="R951" s="8" t="s">
        <v>8342</v>
      </c>
      <c r="S951" s="12">
        <f t="shared" si="58"/>
        <v>42615.4606712963</v>
      </c>
      <c r="T951" s="12">
        <f t="shared" si="59"/>
        <v>42585.4606712963</v>
      </c>
    </row>
    <row r="952" spans="1:20" ht="60" x14ac:dyDescent="0.25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8220</v>
      </c>
      <c r="G952" t="s">
        <v>8223</v>
      </c>
      <c r="H952" t="s">
        <v>8245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8269</v>
      </c>
      <c r="O952" s="5">
        <f t="shared" si="56"/>
        <v>1.0749999999999999E-2</v>
      </c>
      <c r="P952">
        <f t="shared" si="57"/>
        <v>35.833333333333336</v>
      </c>
      <c r="Q952" s="8" t="s">
        <v>8309</v>
      </c>
      <c r="R952" s="8" t="s">
        <v>8327</v>
      </c>
      <c r="S952" s="12">
        <f t="shared" si="58"/>
        <v>41893.010381944448</v>
      </c>
      <c r="T952" s="12">
        <f t="shared" si="59"/>
        <v>41863.010381944448</v>
      </c>
    </row>
    <row r="953" spans="1:20" ht="30" x14ac:dyDescent="0.25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8220</v>
      </c>
      <c r="G953" t="s">
        <v>8223</v>
      </c>
      <c r="H953" t="s">
        <v>8245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8272</v>
      </c>
      <c r="O953" s="5">
        <f t="shared" si="56"/>
        <v>1.0771428571428571E-2</v>
      </c>
      <c r="P953">
        <f t="shared" si="57"/>
        <v>41.888888888888886</v>
      </c>
      <c r="Q953" s="8" t="s">
        <v>8311</v>
      </c>
      <c r="R953" s="8" t="s">
        <v>8317</v>
      </c>
      <c r="S953" s="12">
        <f t="shared" si="58"/>
        <v>42660.385636574079</v>
      </c>
      <c r="T953" s="12">
        <f t="shared" si="59"/>
        <v>42625.385636574079</v>
      </c>
    </row>
    <row r="954" spans="1:20" ht="30" x14ac:dyDescent="0.25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8220</v>
      </c>
      <c r="G954" t="s">
        <v>8223</v>
      </c>
      <c r="H954" t="s">
        <v>8245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8303</v>
      </c>
      <c r="O954" s="5">
        <f t="shared" si="56"/>
        <v>1.0999999999999999E-2</v>
      </c>
      <c r="P954">
        <f t="shared" si="57"/>
        <v>55</v>
      </c>
      <c r="Q954" s="8" t="s">
        <v>8318</v>
      </c>
      <c r="R954" s="8" t="s">
        <v>8342</v>
      </c>
      <c r="S954" s="12">
        <f t="shared" si="58"/>
        <v>42098.507372685184</v>
      </c>
      <c r="T954" s="12">
        <f t="shared" si="59"/>
        <v>42068.549039351856</v>
      </c>
    </row>
    <row r="955" spans="1:20" ht="60" x14ac:dyDescent="0.25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8220</v>
      </c>
      <c r="G955" t="s">
        <v>8223</v>
      </c>
      <c r="H955" t="s">
        <v>8245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8270</v>
      </c>
      <c r="O955" s="5">
        <f t="shared" si="56"/>
        <v>1.1111111111111112E-2</v>
      </c>
      <c r="P955">
        <f t="shared" si="57"/>
        <v>50</v>
      </c>
      <c r="Q955" s="8" t="s">
        <v>8323</v>
      </c>
      <c r="R955" s="8" t="s">
        <v>8343</v>
      </c>
      <c r="S955" s="12">
        <f t="shared" si="58"/>
        <v>42615.600381944445</v>
      </c>
      <c r="T955" s="12">
        <f t="shared" si="59"/>
        <v>42570.600381944445</v>
      </c>
    </row>
    <row r="956" spans="1:20" ht="60" x14ac:dyDescent="0.25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8220</v>
      </c>
      <c r="G956" t="s">
        <v>8223</v>
      </c>
      <c r="H956" t="s">
        <v>8245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8267</v>
      </c>
      <c r="O956" s="5">
        <f t="shared" si="56"/>
        <v>1.116E-2</v>
      </c>
      <c r="P956">
        <f t="shared" si="57"/>
        <v>46.5</v>
      </c>
      <c r="Q956" s="8" t="s">
        <v>8309</v>
      </c>
      <c r="R956" s="8" t="s">
        <v>8326</v>
      </c>
      <c r="S956" s="12">
        <f t="shared" si="58"/>
        <v>41917.133356481485</v>
      </c>
      <c r="T956" s="12">
        <f t="shared" si="59"/>
        <v>41887.133356481485</v>
      </c>
    </row>
    <row r="957" spans="1:20" ht="60" x14ac:dyDescent="0.25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8220</v>
      </c>
      <c r="G957" t="s">
        <v>8224</v>
      </c>
      <c r="H957" t="s">
        <v>8246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8286</v>
      </c>
      <c r="O957" s="5">
        <f t="shared" si="56"/>
        <v>1.1222222222222222E-2</v>
      </c>
      <c r="P957">
        <f t="shared" si="57"/>
        <v>673.33333333333337</v>
      </c>
      <c r="Q957" s="8" t="s">
        <v>8318</v>
      </c>
      <c r="R957" s="8" t="s">
        <v>8319</v>
      </c>
      <c r="S957" s="12">
        <f t="shared" si="58"/>
        <v>42258.515844907408</v>
      </c>
      <c r="T957" s="12">
        <f t="shared" si="59"/>
        <v>42198.515844907408</v>
      </c>
    </row>
    <row r="958" spans="1:20" ht="60" x14ac:dyDescent="0.25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8220</v>
      </c>
      <c r="G958" t="s">
        <v>8223</v>
      </c>
      <c r="H958" t="s">
        <v>8245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8303</v>
      </c>
      <c r="O958" s="5">
        <f t="shared" si="56"/>
        <v>1.125E-2</v>
      </c>
      <c r="P958">
        <f t="shared" si="57"/>
        <v>11.25</v>
      </c>
      <c r="Q958" s="8" t="s">
        <v>8318</v>
      </c>
      <c r="R958" s="8" t="s">
        <v>8342</v>
      </c>
      <c r="S958" s="12">
        <f t="shared" si="58"/>
        <v>41059.541666666664</v>
      </c>
      <c r="T958" s="12">
        <f t="shared" si="59"/>
        <v>41030.042025462964</v>
      </c>
    </row>
    <row r="959" spans="1:20" ht="60" x14ac:dyDescent="0.25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8219</v>
      </c>
      <c r="G959" t="s">
        <v>8223</v>
      </c>
      <c r="H959" t="s">
        <v>8245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8272</v>
      </c>
      <c r="O959" s="5">
        <f t="shared" si="56"/>
        <v>1.1266666666666666E-2</v>
      </c>
      <c r="P959">
        <f t="shared" si="57"/>
        <v>184.36363636363637</v>
      </c>
      <c r="Q959" s="8" t="s">
        <v>8311</v>
      </c>
      <c r="R959" s="8" t="s">
        <v>8317</v>
      </c>
      <c r="S959" s="12">
        <f t="shared" si="58"/>
        <v>42664.419675925921</v>
      </c>
      <c r="T959" s="12">
        <f t="shared" si="59"/>
        <v>42604.419675925921</v>
      </c>
    </row>
    <row r="960" spans="1:20" ht="60" x14ac:dyDescent="0.25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8219</v>
      </c>
      <c r="G960" t="s">
        <v>8223</v>
      </c>
      <c r="H960" t="s">
        <v>8245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8272</v>
      </c>
      <c r="O960" s="5">
        <f t="shared" si="56"/>
        <v>1.1299999999999999E-2</v>
      </c>
      <c r="P960">
        <f t="shared" si="57"/>
        <v>102.72727272727273</v>
      </c>
      <c r="Q960" s="8" t="s">
        <v>8311</v>
      </c>
      <c r="R960" s="8" t="s">
        <v>8317</v>
      </c>
      <c r="S960" s="12">
        <f t="shared" si="58"/>
        <v>42019.541990740741</v>
      </c>
      <c r="T960" s="12">
        <f t="shared" si="59"/>
        <v>41974.541990740741</v>
      </c>
    </row>
    <row r="961" spans="1:20" ht="45" x14ac:dyDescent="0.25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8220</v>
      </c>
      <c r="G961" t="s">
        <v>8223</v>
      </c>
      <c r="H961" t="s">
        <v>8245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8277</v>
      </c>
      <c r="O961" s="5">
        <f t="shared" si="56"/>
        <v>1.1428571428571429E-2</v>
      </c>
      <c r="P961">
        <f t="shared" si="57"/>
        <v>20</v>
      </c>
      <c r="Q961" s="8" t="s">
        <v>8315</v>
      </c>
      <c r="R961" s="8" t="s">
        <v>8329</v>
      </c>
      <c r="S961" s="12">
        <f t="shared" si="58"/>
        <v>41581.589780092589</v>
      </c>
      <c r="T961" s="12">
        <f t="shared" si="59"/>
        <v>41551.548113425924</v>
      </c>
    </row>
    <row r="962" spans="1:20" ht="60" x14ac:dyDescent="0.25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8220</v>
      </c>
      <c r="G962" t="s">
        <v>8223</v>
      </c>
      <c r="H962" t="s">
        <v>8245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8283</v>
      </c>
      <c r="O962" s="5">
        <f t="shared" ref="O962:O1025" si="60">E962/D962</f>
        <v>1.1428571428571429E-2</v>
      </c>
      <c r="P962">
        <f t="shared" si="57"/>
        <v>200</v>
      </c>
      <c r="Q962" s="8" t="s">
        <v>8321</v>
      </c>
      <c r="R962" s="8" t="s">
        <v>8322</v>
      </c>
      <c r="S962" s="12">
        <f t="shared" si="58"/>
        <v>41860.664641203708</v>
      </c>
      <c r="T962" s="12">
        <f t="shared" si="59"/>
        <v>41820.664641203708</v>
      </c>
    </row>
    <row r="963" spans="1:20" ht="60" x14ac:dyDescent="0.25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8220</v>
      </c>
      <c r="G963" t="s">
        <v>8223</v>
      </c>
      <c r="H963" t="s">
        <v>8245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8269</v>
      </c>
      <c r="O963" s="5">
        <f t="shared" si="60"/>
        <v>1.15E-2</v>
      </c>
      <c r="P963">
        <f t="shared" ref="P963:P1026" si="61">E963/L963</f>
        <v>57.5</v>
      </c>
      <c r="Q963" s="8" t="s">
        <v>8309</v>
      </c>
      <c r="R963" s="8" t="s">
        <v>8327</v>
      </c>
      <c r="S963" s="12">
        <f t="shared" ref="S963:S1026" si="62">(I963/86400)+25569+(-6/24)</f>
        <v>40986.261863425927</v>
      </c>
      <c r="T963" s="12">
        <f t="shared" ref="T963:T1026" si="63">(J963/86400)+25569+(-6/24)</f>
        <v>40956.303530092591</v>
      </c>
    </row>
    <row r="964" spans="1:20" ht="45" x14ac:dyDescent="0.25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8220</v>
      </c>
      <c r="G964" t="s">
        <v>8223</v>
      </c>
      <c r="H964" t="s">
        <v>8245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8302</v>
      </c>
      <c r="O964" s="5">
        <f t="shared" si="60"/>
        <v>1.1831900000000001E-2</v>
      </c>
      <c r="P964">
        <f t="shared" si="61"/>
        <v>56.342380952380957</v>
      </c>
      <c r="Q964" s="8" t="s">
        <v>8323</v>
      </c>
      <c r="R964" s="8" t="s">
        <v>8324</v>
      </c>
      <c r="S964" s="12">
        <f t="shared" si="62"/>
        <v>42292.666666666672</v>
      </c>
      <c r="T964" s="12">
        <f t="shared" si="63"/>
        <v>42255.369351851856</v>
      </c>
    </row>
    <row r="965" spans="1:20" ht="60" x14ac:dyDescent="0.25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8220</v>
      </c>
      <c r="G965" t="s">
        <v>8223</v>
      </c>
      <c r="H965" t="s">
        <v>8245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8272</v>
      </c>
      <c r="O965" s="5">
        <f t="shared" si="60"/>
        <v>1.192E-2</v>
      </c>
      <c r="P965">
        <f t="shared" si="61"/>
        <v>49.666666666666664</v>
      </c>
      <c r="Q965" s="8" t="s">
        <v>8311</v>
      </c>
      <c r="R965" s="8" t="s">
        <v>8317</v>
      </c>
      <c r="S965" s="12">
        <f t="shared" si="62"/>
        <v>42668.915972222225</v>
      </c>
      <c r="T965" s="12">
        <f t="shared" si="63"/>
        <v>42636.766736111109</v>
      </c>
    </row>
    <row r="966" spans="1:20" ht="60" x14ac:dyDescent="0.25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8220</v>
      </c>
      <c r="G966" t="s">
        <v>8223</v>
      </c>
      <c r="H966" t="s">
        <v>8245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8271</v>
      </c>
      <c r="O966" s="5">
        <f t="shared" si="60"/>
        <v>1.2E-2</v>
      </c>
      <c r="P966">
        <f t="shared" si="61"/>
        <v>3</v>
      </c>
      <c r="Q966" s="8" t="s">
        <v>8311</v>
      </c>
      <c r="R966" s="8" t="s">
        <v>8312</v>
      </c>
      <c r="S966" s="12">
        <f t="shared" si="62"/>
        <v>42555.406944444447</v>
      </c>
      <c r="T966" s="12">
        <f t="shared" si="63"/>
        <v>42525.406944444447</v>
      </c>
    </row>
    <row r="967" spans="1:20" ht="60" x14ac:dyDescent="0.25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8220</v>
      </c>
      <c r="G967" t="s">
        <v>8232</v>
      </c>
      <c r="H967" t="s">
        <v>8248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8293</v>
      </c>
      <c r="O967" s="5">
        <f t="shared" si="60"/>
        <v>1.2E-2</v>
      </c>
      <c r="P967">
        <f t="shared" si="61"/>
        <v>4</v>
      </c>
      <c r="Q967" s="8" t="s">
        <v>8311</v>
      </c>
      <c r="R967" s="8" t="s">
        <v>8345</v>
      </c>
      <c r="S967" s="12">
        <f t="shared" si="62"/>
        <v>42067.539895833332</v>
      </c>
      <c r="T967" s="12">
        <f t="shared" si="63"/>
        <v>42037.539895833332</v>
      </c>
    </row>
    <row r="968" spans="1:20" ht="60" x14ac:dyDescent="0.25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8220</v>
      </c>
      <c r="G968" t="s">
        <v>8223</v>
      </c>
      <c r="H968" t="s">
        <v>8245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8270</v>
      </c>
      <c r="O968" s="5">
        <f t="shared" si="60"/>
        <v>1.2E-2</v>
      </c>
      <c r="P968">
        <f t="shared" si="61"/>
        <v>20</v>
      </c>
      <c r="Q968" s="8" t="s">
        <v>8323</v>
      </c>
      <c r="R968" s="8" t="s">
        <v>8343</v>
      </c>
      <c r="S968" s="12">
        <f t="shared" si="62"/>
        <v>42325.683495370366</v>
      </c>
      <c r="T968" s="12">
        <f t="shared" si="63"/>
        <v>42295.641828703709</v>
      </c>
    </row>
    <row r="969" spans="1:20" ht="60" x14ac:dyDescent="0.25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8219</v>
      </c>
      <c r="G969" t="s">
        <v>8223</v>
      </c>
      <c r="H969" t="s">
        <v>8245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8271</v>
      </c>
      <c r="O969" s="5">
        <f t="shared" si="60"/>
        <v>1.2123076923076924E-2</v>
      </c>
      <c r="P969">
        <f t="shared" si="61"/>
        <v>112.57142857142857</v>
      </c>
      <c r="Q969" s="8" t="s">
        <v>8311</v>
      </c>
      <c r="R969" s="8" t="s">
        <v>8312</v>
      </c>
      <c r="S969" s="12">
        <f t="shared" si="62"/>
        <v>42221.45175925926</v>
      </c>
      <c r="T969" s="12">
        <f t="shared" si="63"/>
        <v>42191.45175925926</v>
      </c>
    </row>
    <row r="970" spans="1:20" ht="45" x14ac:dyDescent="0.25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8220</v>
      </c>
      <c r="G970" t="s">
        <v>8223</v>
      </c>
      <c r="H970" t="s">
        <v>8245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8286</v>
      </c>
      <c r="O970" s="5">
        <f t="shared" si="60"/>
        <v>1.2222222222222223E-2</v>
      </c>
      <c r="P970">
        <f t="shared" si="61"/>
        <v>27.5</v>
      </c>
      <c r="Q970" s="8" t="s">
        <v>8318</v>
      </c>
      <c r="R970" s="8" t="s">
        <v>8319</v>
      </c>
      <c r="S970" s="12">
        <f t="shared" si="62"/>
        <v>42262.21597222222</v>
      </c>
      <c r="T970" s="12">
        <f t="shared" si="63"/>
        <v>42231.90016203704</v>
      </c>
    </row>
    <row r="971" spans="1:20" ht="30" x14ac:dyDescent="0.25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8220</v>
      </c>
      <c r="G971" t="s">
        <v>8223</v>
      </c>
      <c r="H971" t="s">
        <v>8245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8283</v>
      </c>
      <c r="O971" s="5">
        <f t="shared" si="60"/>
        <v>1.24E-2</v>
      </c>
      <c r="P971">
        <f t="shared" si="61"/>
        <v>34.444444444444443</v>
      </c>
      <c r="Q971" s="8" t="s">
        <v>8321</v>
      </c>
      <c r="R971" s="8" t="s">
        <v>8322</v>
      </c>
      <c r="S971" s="12">
        <f t="shared" si="62"/>
        <v>41939.642453703702</v>
      </c>
      <c r="T971" s="12">
        <f t="shared" si="63"/>
        <v>41909.642453703702</v>
      </c>
    </row>
    <row r="972" spans="1:20" ht="60" x14ac:dyDescent="0.25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8220</v>
      </c>
      <c r="G972" t="s">
        <v>8224</v>
      </c>
      <c r="H972" t="s">
        <v>8246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8304</v>
      </c>
      <c r="O972" s="5">
        <f t="shared" si="60"/>
        <v>1.2500000000000001E-2</v>
      </c>
      <c r="P972">
        <f t="shared" si="61"/>
        <v>12.5</v>
      </c>
      <c r="Q972" s="8" t="s">
        <v>8323</v>
      </c>
      <c r="R972" s="8" t="s">
        <v>8325</v>
      </c>
      <c r="S972" s="12">
        <f t="shared" si="62"/>
        <v>41882.517094907409</v>
      </c>
      <c r="T972" s="12">
        <f t="shared" si="63"/>
        <v>41861.517094907409</v>
      </c>
    </row>
    <row r="973" spans="1:20" ht="45" x14ac:dyDescent="0.25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8220</v>
      </c>
      <c r="G973" t="s">
        <v>8223</v>
      </c>
      <c r="H973" t="s">
        <v>8245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8270</v>
      </c>
      <c r="O973" s="5">
        <f t="shared" si="60"/>
        <v>1.2500000000000001E-2</v>
      </c>
      <c r="P973">
        <f t="shared" si="61"/>
        <v>62.5</v>
      </c>
      <c r="Q973" s="8" t="s">
        <v>8323</v>
      </c>
      <c r="R973" s="8" t="s">
        <v>8343</v>
      </c>
      <c r="S973" s="12">
        <f t="shared" si="62"/>
        <v>41863.525011574078</v>
      </c>
      <c r="T973" s="12">
        <f t="shared" si="63"/>
        <v>41843.525011574078</v>
      </c>
    </row>
    <row r="974" spans="1:20" ht="60" x14ac:dyDescent="0.25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8220</v>
      </c>
      <c r="G974" t="s">
        <v>8223</v>
      </c>
      <c r="H974" t="s">
        <v>8245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8270</v>
      </c>
      <c r="O974" s="5">
        <f t="shared" si="60"/>
        <v>1.2500000000000001E-2</v>
      </c>
      <c r="P974">
        <f t="shared" si="61"/>
        <v>10</v>
      </c>
      <c r="Q974" s="8" t="s">
        <v>8323</v>
      </c>
      <c r="R974" s="8" t="s">
        <v>8343</v>
      </c>
      <c r="S974" s="12">
        <f t="shared" si="62"/>
        <v>42247.420104166667</v>
      </c>
      <c r="T974" s="12">
        <f t="shared" si="63"/>
        <v>42217.420104166667</v>
      </c>
    </row>
    <row r="975" spans="1:20" ht="60" x14ac:dyDescent="0.25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8219</v>
      </c>
      <c r="G975" t="s">
        <v>8223</v>
      </c>
      <c r="H975" t="s">
        <v>8245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8271</v>
      </c>
      <c r="O975" s="5">
        <f t="shared" si="60"/>
        <v>1.2513513513513513E-2</v>
      </c>
      <c r="P975">
        <f t="shared" si="61"/>
        <v>57.875</v>
      </c>
      <c r="Q975" s="8" t="s">
        <v>8311</v>
      </c>
      <c r="R975" s="8" t="s">
        <v>8312</v>
      </c>
      <c r="S975" s="12">
        <f t="shared" si="62"/>
        <v>42019.561805555553</v>
      </c>
      <c r="T975" s="12">
        <f t="shared" si="63"/>
        <v>41989.603692129633</v>
      </c>
    </row>
    <row r="976" spans="1:20" ht="45" x14ac:dyDescent="0.25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8220</v>
      </c>
      <c r="G976" t="s">
        <v>8223</v>
      </c>
      <c r="H976" t="s">
        <v>8245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8277</v>
      </c>
      <c r="O976" s="5">
        <f t="shared" si="60"/>
        <v>1.2857142857142857E-2</v>
      </c>
      <c r="P976">
        <f t="shared" si="61"/>
        <v>9</v>
      </c>
      <c r="Q976" s="8" t="s">
        <v>8315</v>
      </c>
      <c r="R976" s="8" t="s">
        <v>8329</v>
      </c>
      <c r="S976" s="12">
        <f t="shared" si="62"/>
        <v>41223.958796296298</v>
      </c>
      <c r="T976" s="12">
        <f t="shared" si="63"/>
        <v>41183.917129629626</v>
      </c>
    </row>
    <row r="977" spans="1:20" ht="60" x14ac:dyDescent="0.25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8220</v>
      </c>
      <c r="G977" t="s">
        <v>8223</v>
      </c>
      <c r="H977" t="s">
        <v>8245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8272</v>
      </c>
      <c r="O977" s="5">
        <f t="shared" si="60"/>
        <v>1.2933333333333333E-2</v>
      </c>
      <c r="P977">
        <f t="shared" si="61"/>
        <v>19.399999999999999</v>
      </c>
      <c r="Q977" s="8" t="s">
        <v>8311</v>
      </c>
      <c r="R977" s="8" t="s">
        <v>8317</v>
      </c>
      <c r="S977" s="12">
        <f t="shared" si="62"/>
        <v>42422.790231481486</v>
      </c>
      <c r="T977" s="12">
        <f t="shared" si="63"/>
        <v>42408.790231481486</v>
      </c>
    </row>
    <row r="978" spans="1:20" ht="60" x14ac:dyDescent="0.25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8220</v>
      </c>
      <c r="G978" t="s">
        <v>8223</v>
      </c>
      <c r="H978" t="s">
        <v>8245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8277</v>
      </c>
      <c r="O978" s="5">
        <f t="shared" si="60"/>
        <v>1.2999999999999999E-2</v>
      </c>
      <c r="P978">
        <f t="shared" si="61"/>
        <v>32.5</v>
      </c>
      <c r="Q978" s="8" t="s">
        <v>8315</v>
      </c>
      <c r="R978" s="8" t="s">
        <v>8329</v>
      </c>
      <c r="S978" s="12">
        <f t="shared" si="62"/>
        <v>40534.982916666668</v>
      </c>
      <c r="T978" s="12">
        <f t="shared" si="63"/>
        <v>40504.982916666668</v>
      </c>
    </row>
    <row r="979" spans="1:20" ht="30" x14ac:dyDescent="0.25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8220</v>
      </c>
      <c r="G979" t="s">
        <v>8223</v>
      </c>
      <c r="H979" t="s">
        <v>8245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8272</v>
      </c>
      <c r="O979" s="5">
        <f t="shared" si="60"/>
        <v>1.2999999999999999E-2</v>
      </c>
      <c r="P979">
        <f t="shared" si="61"/>
        <v>8.125</v>
      </c>
      <c r="Q979" s="8" t="s">
        <v>8311</v>
      </c>
      <c r="R979" s="8" t="s">
        <v>8317</v>
      </c>
      <c r="S979" s="12">
        <f t="shared" si="62"/>
        <v>41970.894641203704</v>
      </c>
      <c r="T979" s="12">
        <f t="shared" si="63"/>
        <v>41940.85297453704</v>
      </c>
    </row>
    <row r="980" spans="1:20" ht="60" x14ac:dyDescent="0.25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8220</v>
      </c>
      <c r="G980" t="s">
        <v>8223</v>
      </c>
      <c r="H980" t="s">
        <v>8245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8270</v>
      </c>
      <c r="O980" s="5">
        <f t="shared" si="60"/>
        <v>1.2999999999999999E-2</v>
      </c>
      <c r="P980">
        <f t="shared" si="61"/>
        <v>13</v>
      </c>
      <c r="Q980" s="8" t="s">
        <v>8323</v>
      </c>
      <c r="R980" s="8" t="s">
        <v>8343</v>
      </c>
      <c r="S980" s="12">
        <f t="shared" si="62"/>
        <v>42051.051192129627</v>
      </c>
      <c r="T980" s="12">
        <f t="shared" si="63"/>
        <v>42021.051192129627</v>
      </c>
    </row>
    <row r="981" spans="1:20" ht="60" x14ac:dyDescent="0.25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8219</v>
      </c>
      <c r="G981" t="s">
        <v>8234</v>
      </c>
      <c r="H981" t="s">
        <v>8254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8272</v>
      </c>
      <c r="O981" s="5">
        <f t="shared" si="60"/>
        <v>1.3028138528138528E-2</v>
      </c>
      <c r="P981">
        <f t="shared" si="61"/>
        <v>859.85714285714289</v>
      </c>
      <c r="Q981" s="8" t="s">
        <v>8311</v>
      </c>
      <c r="R981" s="8" t="s">
        <v>8317</v>
      </c>
      <c r="S981" s="12">
        <f t="shared" si="62"/>
        <v>42727.49927083333</v>
      </c>
      <c r="T981" s="12">
        <f t="shared" si="63"/>
        <v>42697.49927083333</v>
      </c>
    </row>
    <row r="982" spans="1:20" ht="60" x14ac:dyDescent="0.25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8220</v>
      </c>
      <c r="G982" t="s">
        <v>8223</v>
      </c>
      <c r="H982" t="s">
        <v>8245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8272</v>
      </c>
      <c r="O982" s="5">
        <f t="shared" si="60"/>
        <v>1.325E-2</v>
      </c>
      <c r="P982">
        <f t="shared" si="61"/>
        <v>26.5</v>
      </c>
      <c r="Q982" s="8" t="s">
        <v>8311</v>
      </c>
      <c r="R982" s="8" t="s">
        <v>8317</v>
      </c>
      <c r="S982" s="12">
        <f t="shared" si="62"/>
        <v>41866.597615740742</v>
      </c>
      <c r="T982" s="12">
        <f t="shared" si="63"/>
        <v>41836.597615740742</v>
      </c>
    </row>
    <row r="983" spans="1:20" ht="30" x14ac:dyDescent="0.25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8220</v>
      </c>
      <c r="G983" t="s">
        <v>8224</v>
      </c>
      <c r="H983" t="s">
        <v>8246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8293</v>
      </c>
      <c r="O983" s="5">
        <f t="shared" si="60"/>
        <v>1.3270833333333334E-2</v>
      </c>
      <c r="P983">
        <f t="shared" si="61"/>
        <v>24.5</v>
      </c>
      <c r="Q983" s="8" t="s">
        <v>8311</v>
      </c>
      <c r="R983" s="8" t="s">
        <v>8345</v>
      </c>
      <c r="S983" s="12">
        <f t="shared" si="62"/>
        <v>41920.261319444442</v>
      </c>
      <c r="T983" s="12">
        <f t="shared" si="63"/>
        <v>41890.261319444442</v>
      </c>
    </row>
    <row r="984" spans="1:20" ht="60" x14ac:dyDescent="0.25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8220</v>
      </c>
      <c r="G984" t="s">
        <v>8223</v>
      </c>
      <c r="H984" t="s">
        <v>8245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8269</v>
      </c>
      <c r="O984" s="5">
        <f t="shared" si="60"/>
        <v>1.3299999999999999E-2</v>
      </c>
      <c r="P984">
        <f t="shared" si="61"/>
        <v>16.625</v>
      </c>
      <c r="Q984" s="8" t="s">
        <v>8309</v>
      </c>
      <c r="R984" s="8" t="s">
        <v>8327</v>
      </c>
      <c r="S984" s="12">
        <f t="shared" si="62"/>
        <v>42430.461967592593</v>
      </c>
      <c r="T984" s="12">
        <f t="shared" si="63"/>
        <v>42400.461967592593</v>
      </c>
    </row>
    <row r="985" spans="1:20" ht="45" x14ac:dyDescent="0.25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8220</v>
      </c>
      <c r="G985" t="s">
        <v>8223</v>
      </c>
      <c r="H985" t="s">
        <v>8245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8281</v>
      </c>
      <c r="O985" s="5">
        <f t="shared" si="60"/>
        <v>1.3333333333333334E-2</v>
      </c>
      <c r="P985">
        <f t="shared" si="61"/>
        <v>10</v>
      </c>
      <c r="Q985" s="8" t="s">
        <v>8331</v>
      </c>
      <c r="R985" s="8" t="s">
        <v>8332</v>
      </c>
      <c r="S985" s="12">
        <f t="shared" si="62"/>
        <v>40832.714594907404</v>
      </c>
      <c r="T985" s="12">
        <f t="shared" si="63"/>
        <v>40802.714594907404</v>
      </c>
    </row>
    <row r="986" spans="1:20" ht="45" x14ac:dyDescent="0.25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8220</v>
      </c>
      <c r="G986" t="s">
        <v>8225</v>
      </c>
      <c r="H986" t="s">
        <v>8247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8284</v>
      </c>
      <c r="O986" s="5">
        <f t="shared" si="60"/>
        <v>1.3333333333333334E-2</v>
      </c>
      <c r="P986">
        <f t="shared" si="61"/>
        <v>20</v>
      </c>
      <c r="Q986" s="8" t="s">
        <v>8334</v>
      </c>
      <c r="R986" s="8" t="s">
        <v>8338</v>
      </c>
      <c r="S986" s="12">
        <f t="shared" si="62"/>
        <v>41970.683333333334</v>
      </c>
      <c r="T986" s="12">
        <f t="shared" si="63"/>
        <v>41940.641666666663</v>
      </c>
    </row>
    <row r="987" spans="1:20" ht="45" x14ac:dyDescent="0.25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8220</v>
      </c>
      <c r="G987" t="s">
        <v>8223</v>
      </c>
      <c r="H987" t="s">
        <v>8245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8270</v>
      </c>
      <c r="O987" s="5">
        <f t="shared" si="60"/>
        <v>1.3333333333333334E-2</v>
      </c>
      <c r="P987">
        <f t="shared" si="61"/>
        <v>20</v>
      </c>
      <c r="Q987" s="8" t="s">
        <v>8323</v>
      </c>
      <c r="R987" s="8" t="s">
        <v>8343</v>
      </c>
      <c r="S987" s="12">
        <f t="shared" si="62"/>
        <v>41932.557696759257</v>
      </c>
      <c r="T987" s="12">
        <f t="shared" si="63"/>
        <v>41872.557696759257</v>
      </c>
    </row>
    <row r="988" spans="1:20" ht="60" x14ac:dyDescent="0.25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8219</v>
      </c>
      <c r="G988" t="s">
        <v>8223</v>
      </c>
      <c r="H988" t="s">
        <v>8245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8271</v>
      </c>
      <c r="O988" s="5">
        <f t="shared" si="60"/>
        <v>1.34E-2</v>
      </c>
      <c r="P988">
        <f t="shared" si="61"/>
        <v>47.857142857142854</v>
      </c>
      <c r="Q988" s="8" t="s">
        <v>8311</v>
      </c>
      <c r="R988" s="8" t="s">
        <v>8312</v>
      </c>
      <c r="S988" s="12">
        <f t="shared" si="62"/>
        <v>42485.678425925929</v>
      </c>
      <c r="T988" s="12">
        <f t="shared" si="63"/>
        <v>42425.720092592594</v>
      </c>
    </row>
    <row r="989" spans="1:20" ht="45" x14ac:dyDescent="0.25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8220</v>
      </c>
      <c r="G989" t="s">
        <v>8235</v>
      </c>
      <c r="H989" t="s">
        <v>8248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8272</v>
      </c>
      <c r="O989" s="5">
        <f t="shared" si="60"/>
        <v>1.3650000000000001E-2</v>
      </c>
      <c r="P989">
        <f t="shared" si="61"/>
        <v>39</v>
      </c>
      <c r="Q989" s="8" t="s">
        <v>8311</v>
      </c>
      <c r="R989" s="8" t="s">
        <v>8317</v>
      </c>
      <c r="S989" s="12">
        <f t="shared" si="62"/>
        <v>42420.793703703705</v>
      </c>
      <c r="T989" s="12">
        <f t="shared" si="63"/>
        <v>42360.793703703705</v>
      </c>
    </row>
    <row r="990" spans="1:20" ht="60" x14ac:dyDescent="0.25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8220</v>
      </c>
      <c r="G990" t="s">
        <v>8223</v>
      </c>
      <c r="H990" t="s">
        <v>8245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8269</v>
      </c>
      <c r="O990" s="5">
        <f t="shared" si="60"/>
        <v>1.3666666666666667E-2</v>
      </c>
      <c r="P990">
        <f t="shared" si="61"/>
        <v>68.333333333333329</v>
      </c>
      <c r="Q990" s="8" t="s">
        <v>8309</v>
      </c>
      <c r="R990" s="8" t="s">
        <v>8327</v>
      </c>
      <c r="S990" s="12">
        <f t="shared" si="62"/>
        <v>42768.365289351852</v>
      </c>
      <c r="T990" s="12">
        <f t="shared" si="63"/>
        <v>42738.365289351852</v>
      </c>
    </row>
    <row r="991" spans="1:20" ht="45" x14ac:dyDescent="0.25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8219</v>
      </c>
      <c r="G991" t="s">
        <v>8223</v>
      </c>
      <c r="H991" t="s">
        <v>8245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8272</v>
      </c>
      <c r="O991" s="5">
        <f t="shared" si="60"/>
        <v>1.3668E-2</v>
      </c>
      <c r="P991">
        <f t="shared" si="61"/>
        <v>100.5</v>
      </c>
      <c r="Q991" s="8" t="s">
        <v>8311</v>
      </c>
      <c r="R991" s="8" t="s">
        <v>8317</v>
      </c>
      <c r="S991" s="12">
        <f t="shared" si="62"/>
        <v>42599.25409722222</v>
      </c>
      <c r="T991" s="12">
        <f t="shared" si="63"/>
        <v>42569.25409722222</v>
      </c>
    </row>
    <row r="992" spans="1:20" ht="60" x14ac:dyDescent="0.25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8220</v>
      </c>
      <c r="G992" t="s">
        <v>8223</v>
      </c>
      <c r="H992" t="s">
        <v>8245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8269</v>
      </c>
      <c r="O992" s="5">
        <f t="shared" si="60"/>
        <v>1.3673469387755101E-2</v>
      </c>
      <c r="P992">
        <f t="shared" si="61"/>
        <v>67</v>
      </c>
      <c r="Q992" s="8" t="s">
        <v>8309</v>
      </c>
      <c r="R992" s="8" t="s">
        <v>8327</v>
      </c>
      <c r="S992" s="12">
        <f t="shared" si="62"/>
        <v>41009.691979166666</v>
      </c>
      <c r="T992" s="12">
        <f t="shared" si="63"/>
        <v>40949.73364583333</v>
      </c>
    </row>
    <row r="993" spans="1:20" ht="45" x14ac:dyDescent="0.25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8219</v>
      </c>
      <c r="G993" t="s">
        <v>8228</v>
      </c>
      <c r="H993" t="s">
        <v>8250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8271</v>
      </c>
      <c r="O993" s="5">
        <f t="shared" si="60"/>
        <v>1.38E-2</v>
      </c>
      <c r="P993">
        <f t="shared" si="61"/>
        <v>76.666666666666671</v>
      </c>
      <c r="Q993" s="8" t="s">
        <v>8311</v>
      </c>
      <c r="R993" s="8" t="s">
        <v>8312</v>
      </c>
      <c r="S993" s="12">
        <f t="shared" si="62"/>
        <v>42518.522326388891</v>
      </c>
      <c r="T993" s="12">
        <f t="shared" si="63"/>
        <v>42489.522326388891</v>
      </c>
    </row>
    <row r="994" spans="1:20" ht="45" x14ac:dyDescent="0.25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8220</v>
      </c>
      <c r="G994" t="s">
        <v>8224</v>
      </c>
      <c r="H994" t="s">
        <v>8246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8284</v>
      </c>
      <c r="O994" s="5">
        <f t="shared" si="60"/>
        <v>1.3818181818181818E-2</v>
      </c>
      <c r="P994">
        <f t="shared" si="61"/>
        <v>19</v>
      </c>
      <c r="Q994" s="8" t="s">
        <v>8334</v>
      </c>
      <c r="R994" s="8" t="s">
        <v>8338</v>
      </c>
      <c r="S994" s="12">
        <f t="shared" si="62"/>
        <v>41943.69840277778</v>
      </c>
      <c r="T994" s="12">
        <f t="shared" si="63"/>
        <v>41913.69840277778</v>
      </c>
    </row>
    <row r="995" spans="1:20" ht="60" x14ac:dyDescent="0.25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8219</v>
      </c>
      <c r="G995" t="s">
        <v>8228</v>
      </c>
      <c r="H995" t="s">
        <v>8250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8271</v>
      </c>
      <c r="O995" s="5">
        <f t="shared" si="60"/>
        <v>1.4E-2</v>
      </c>
      <c r="P995">
        <f t="shared" si="61"/>
        <v>23.333333333333332</v>
      </c>
      <c r="Q995" s="8" t="s">
        <v>8311</v>
      </c>
      <c r="R995" s="8" t="s">
        <v>8312</v>
      </c>
      <c r="S995" s="12">
        <f t="shared" si="62"/>
        <v>41999.608090277776</v>
      </c>
      <c r="T995" s="12">
        <f t="shared" si="63"/>
        <v>41969.608090277776</v>
      </c>
    </row>
    <row r="996" spans="1:20" ht="60" x14ac:dyDescent="0.25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8219</v>
      </c>
      <c r="G996" t="s">
        <v>8223</v>
      </c>
      <c r="H996" t="s">
        <v>8245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8280</v>
      </c>
      <c r="O996" s="5">
        <f t="shared" si="60"/>
        <v>1.4133333333333333E-2</v>
      </c>
      <c r="P996">
        <f t="shared" si="61"/>
        <v>53</v>
      </c>
      <c r="Q996" s="8" t="s">
        <v>8313</v>
      </c>
      <c r="R996" s="8" t="s">
        <v>8314</v>
      </c>
      <c r="S996" s="12">
        <f t="shared" si="62"/>
        <v>42637.803113425922</v>
      </c>
      <c r="T996" s="12">
        <f t="shared" si="63"/>
        <v>42597.803113425922</v>
      </c>
    </row>
    <row r="997" spans="1:20" ht="45" x14ac:dyDescent="0.25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8219</v>
      </c>
      <c r="G997" t="s">
        <v>8224</v>
      </c>
      <c r="H997" t="s">
        <v>8246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8289</v>
      </c>
      <c r="O997" s="5">
        <f t="shared" si="60"/>
        <v>1.4166666666666666E-2</v>
      </c>
      <c r="P997">
        <f t="shared" si="61"/>
        <v>42.5</v>
      </c>
      <c r="Q997" s="8" t="s">
        <v>8318</v>
      </c>
      <c r="R997" s="8" t="s">
        <v>8320</v>
      </c>
      <c r="S997" s="12">
        <f t="shared" si="62"/>
        <v>41712.450821759259</v>
      </c>
      <c r="T997" s="12">
        <f t="shared" si="63"/>
        <v>41652.492488425924</v>
      </c>
    </row>
    <row r="998" spans="1:20" ht="45" x14ac:dyDescent="0.25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8220</v>
      </c>
      <c r="G998" t="s">
        <v>8223</v>
      </c>
      <c r="H998" t="s">
        <v>8245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8281</v>
      </c>
      <c r="O998" s="5">
        <f t="shared" si="60"/>
        <v>1.4200000000000001E-2</v>
      </c>
      <c r="P998">
        <f t="shared" si="61"/>
        <v>31.555555555555557</v>
      </c>
      <c r="Q998" s="8" t="s">
        <v>8331</v>
      </c>
      <c r="R998" s="8" t="s">
        <v>8332</v>
      </c>
      <c r="S998" s="12">
        <f t="shared" si="62"/>
        <v>42220.773530092592</v>
      </c>
      <c r="T998" s="12">
        <f t="shared" si="63"/>
        <v>42190.773530092592</v>
      </c>
    </row>
    <row r="999" spans="1:20" ht="60" x14ac:dyDescent="0.25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8220</v>
      </c>
      <c r="G999" t="s">
        <v>8224</v>
      </c>
      <c r="H999" t="s">
        <v>8246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8270</v>
      </c>
      <c r="O999" s="5">
        <f t="shared" si="60"/>
        <v>1.4210526315789474E-2</v>
      </c>
      <c r="P999">
        <f t="shared" si="61"/>
        <v>15</v>
      </c>
      <c r="Q999" s="8" t="s">
        <v>8323</v>
      </c>
      <c r="R999" s="8" t="s">
        <v>8343</v>
      </c>
      <c r="S999" s="12">
        <f t="shared" si="62"/>
        <v>41817.431527777779</v>
      </c>
      <c r="T999" s="12">
        <f t="shared" si="63"/>
        <v>41787.431527777779</v>
      </c>
    </row>
    <row r="1000" spans="1:20" ht="60" x14ac:dyDescent="0.25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8220</v>
      </c>
      <c r="G1000" t="s">
        <v>8223</v>
      </c>
      <c r="H1000" t="s">
        <v>8245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8277</v>
      </c>
      <c r="O1000" s="5">
        <f t="shared" si="60"/>
        <v>1.4285714285714285E-2</v>
      </c>
      <c r="P1000">
        <f t="shared" si="61"/>
        <v>25</v>
      </c>
      <c r="Q1000" s="8" t="s">
        <v>8315</v>
      </c>
      <c r="R1000" s="8" t="s">
        <v>8329</v>
      </c>
      <c r="S1000" s="12">
        <f t="shared" si="62"/>
        <v>42398.083668981482</v>
      </c>
      <c r="T1000" s="12">
        <f t="shared" si="63"/>
        <v>42368.083668981482</v>
      </c>
    </row>
    <row r="1001" spans="1:20" ht="45" x14ac:dyDescent="0.25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8220</v>
      </c>
      <c r="G1001" t="s">
        <v>8233</v>
      </c>
      <c r="H1001" t="s">
        <v>8253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8283</v>
      </c>
      <c r="O1001" s="5">
        <f t="shared" si="60"/>
        <v>1.4321428571428572E-2</v>
      </c>
      <c r="P1001">
        <f t="shared" si="61"/>
        <v>501.25</v>
      </c>
      <c r="Q1001" s="8" t="s">
        <v>8321</v>
      </c>
      <c r="R1001" s="8" t="s">
        <v>8322</v>
      </c>
      <c r="S1001" s="12">
        <f t="shared" si="62"/>
        <v>42771.447222222225</v>
      </c>
      <c r="T1001" s="12">
        <f t="shared" si="63"/>
        <v>42734.629236111112</v>
      </c>
    </row>
    <row r="1002" spans="1:20" ht="60" x14ac:dyDescent="0.25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8219</v>
      </c>
      <c r="G1002" t="s">
        <v>8228</v>
      </c>
      <c r="H1002" t="s">
        <v>8250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8300</v>
      </c>
      <c r="O1002" s="5">
        <f t="shared" si="60"/>
        <v>1.44E-2</v>
      </c>
      <c r="P1002">
        <f t="shared" si="61"/>
        <v>12</v>
      </c>
      <c r="Q1002" s="8" t="s">
        <v>8311</v>
      </c>
      <c r="R1002" s="8" t="s">
        <v>8341</v>
      </c>
      <c r="S1002" s="12">
        <f t="shared" si="62"/>
        <v>42230.011793981481</v>
      </c>
      <c r="T1002" s="12">
        <f t="shared" si="63"/>
        <v>42200.011793981481</v>
      </c>
    </row>
    <row r="1003" spans="1:20" ht="60" x14ac:dyDescent="0.25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8220</v>
      </c>
      <c r="G1003" t="s">
        <v>8223</v>
      </c>
      <c r="H1003" t="s">
        <v>8245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8270</v>
      </c>
      <c r="O1003" s="5">
        <f t="shared" si="60"/>
        <v>1.4500000000000001E-2</v>
      </c>
      <c r="P1003">
        <f t="shared" si="61"/>
        <v>217.5</v>
      </c>
      <c r="Q1003" s="8" t="s">
        <v>8323</v>
      </c>
      <c r="R1003" s="8" t="s">
        <v>8343</v>
      </c>
      <c r="S1003" s="12">
        <f t="shared" si="62"/>
        <v>42573.538564814815</v>
      </c>
      <c r="T1003" s="12">
        <f t="shared" si="63"/>
        <v>42543.538564814815</v>
      </c>
    </row>
    <row r="1004" spans="1:20" ht="60" x14ac:dyDescent="0.25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8220</v>
      </c>
      <c r="G1004" t="s">
        <v>8223</v>
      </c>
      <c r="H1004" t="s">
        <v>8245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8277</v>
      </c>
      <c r="O1004" s="5">
        <f t="shared" si="60"/>
        <v>1.4545454545454545E-2</v>
      </c>
      <c r="P1004">
        <f t="shared" si="61"/>
        <v>20</v>
      </c>
      <c r="Q1004" s="8" t="s">
        <v>8315</v>
      </c>
      <c r="R1004" s="8" t="s">
        <v>8329</v>
      </c>
      <c r="S1004" s="12">
        <f t="shared" si="62"/>
        <v>41455.581944444442</v>
      </c>
      <c r="T1004" s="12">
        <f t="shared" si="63"/>
        <v>41416.513171296298</v>
      </c>
    </row>
    <row r="1005" spans="1:20" ht="45" x14ac:dyDescent="0.25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8220</v>
      </c>
      <c r="G1005" t="s">
        <v>8223</v>
      </c>
      <c r="H1005" t="s">
        <v>8245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8271</v>
      </c>
      <c r="O1005" s="5">
        <f t="shared" si="60"/>
        <v>1.4583333333333334E-2</v>
      </c>
      <c r="P1005">
        <f t="shared" si="61"/>
        <v>35</v>
      </c>
      <c r="Q1005" s="8" t="s">
        <v>8311</v>
      </c>
      <c r="R1005" s="8" t="s">
        <v>8312</v>
      </c>
      <c r="S1005" s="12">
        <f t="shared" si="62"/>
        <v>41998.602118055554</v>
      </c>
      <c r="T1005" s="12">
        <f t="shared" si="63"/>
        <v>41968.602118055554</v>
      </c>
    </row>
    <row r="1006" spans="1:20" ht="60" x14ac:dyDescent="0.25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8220</v>
      </c>
      <c r="G1006" t="s">
        <v>8223</v>
      </c>
      <c r="H1006" t="s">
        <v>8245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8304</v>
      </c>
      <c r="O1006" s="5">
        <f t="shared" si="60"/>
        <v>1.4642857142857143E-2</v>
      </c>
      <c r="P1006">
        <f t="shared" si="61"/>
        <v>205</v>
      </c>
      <c r="Q1006" s="8" t="s">
        <v>8323</v>
      </c>
      <c r="R1006" s="8" t="s">
        <v>8325</v>
      </c>
      <c r="S1006" s="12">
        <f t="shared" si="62"/>
        <v>41861.472777777773</v>
      </c>
      <c r="T1006" s="12">
        <f t="shared" si="63"/>
        <v>41831.472777777773</v>
      </c>
    </row>
    <row r="1007" spans="1:20" ht="60" x14ac:dyDescent="0.25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8220</v>
      </c>
      <c r="G1007" t="s">
        <v>8228</v>
      </c>
      <c r="H1007" t="s">
        <v>8250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8272</v>
      </c>
      <c r="O1007" s="5">
        <f t="shared" si="60"/>
        <v>1.4710000000000001E-2</v>
      </c>
      <c r="P1007">
        <f t="shared" si="61"/>
        <v>61.291666666666664</v>
      </c>
      <c r="Q1007" s="8" t="s">
        <v>8311</v>
      </c>
      <c r="R1007" s="8" t="s">
        <v>8317</v>
      </c>
      <c r="S1007" s="12">
        <f t="shared" si="62"/>
        <v>42042.51829861111</v>
      </c>
      <c r="T1007" s="12">
        <f t="shared" si="63"/>
        <v>42012.51829861111</v>
      </c>
    </row>
    <row r="1008" spans="1:20" ht="45" x14ac:dyDescent="0.25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8220</v>
      </c>
      <c r="G1008" t="s">
        <v>8223</v>
      </c>
      <c r="H1008" t="s">
        <v>8245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8270</v>
      </c>
      <c r="O1008" s="5">
        <f t="shared" si="60"/>
        <v>1.4749999999999999E-2</v>
      </c>
      <c r="P1008">
        <f t="shared" si="61"/>
        <v>13.111111111111111</v>
      </c>
      <c r="Q1008" s="8" t="s">
        <v>8323</v>
      </c>
      <c r="R1008" s="8" t="s">
        <v>8343</v>
      </c>
      <c r="S1008" s="12">
        <f t="shared" si="62"/>
        <v>42008.726388888885</v>
      </c>
      <c r="T1008" s="12">
        <f t="shared" si="63"/>
        <v>41976.754976851851</v>
      </c>
    </row>
    <row r="1009" spans="1:20" ht="60" x14ac:dyDescent="0.25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8220</v>
      </c>
      <c r="G1009" t="s">
        <v>8223</v>
      </c>
      <c r="H1009" t="s">
        <v>8245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8270</v>
      </c>
      <c r="O1009" s="5">
        <f t="shared" si="60"/>
        <v>1.4814814814814815E-2</v>
      </c>
      <c r="P1009">
        <f t="shared" si="61"/>
        <v>100</v>
      </c>
      <c r="Q1009" s="8" t="s">
        <v>8323</v>
      </c>
      <c r="R1009" s="8" t="s">
        <v>8343</v>
      </c>
      <c r="S1009" s="12">
        <f t="shared" si="62"/>
        <v>42097.655671296292</v>
      </c>
      <c r="T1009" s="12">
        <f t="shared" si="63"/>
        <v>42067.697337962964</v>
      </c>
    </row>
    <row r="1010" spans="1:20" ht="45" x14ac:dyDescent="0.25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8219</v>
      </c>
      <c r="G1010" t="s">
        <v>8223</v>
      </c>
      <c r="H1010" t="s">
        <v>8245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60"/>
        <v>1.4999999999999999E-2</v>
      </c>
      <c r="P1010">
        <f t="shared" si="61"/>
        <v>15</v>
      </c>
      <c r="Q1010" s="8" t="s">
        <v>8311</v>
      </c>
      <c r="R1010" s="8" t="s">
        <v>8312</v>
      </c>
      <c r="S1010" s="12">
        <f t="shared" si="62"/>
        <v>42607.357361111106</v>
      </c>
      <c r="T1010" s="12">
        <f t="shared" si="63"/>
        <v>42577.357361111106</v>
      </c>
    </row>
    <row r="1011" spans="1:20" ht="60" x14ac:dyDescent="0.25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8220</v>
      </c>
      <c r="G1011" t="s">
        <v>8223</v>
      </c>
      <c r="H1011" t="s">
        <v>8245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8270</v>
      </c>
      <c r="O1011" s="5">
        <f t="shared" si="60"/>
        <v>1.4999999999999999E-2</v>
      </c>
      <c r="P1011">
        <f t="shared" si="61"/>
        <v>11.25</v>
      </c>
      <c r="Q1011" s="8" t="s">
        <v>8323</v>
      </c>
      <c r="R1011" s="8" t="s">
        <v>8343</v>
      </c>
      <c r="S1011" s="12">
        <f t="shared" si="62"/>
        <v>42372.595555555556</v>
      </c>
      <c r="T1011" s="12">
        <f t="shared" si="63"/>
        <v>42342.595555555556</v>
      </c>
    </row>
    <row r="1012" spans="1:20" ht="60" x14ac:dyDescent="0.25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8220</v>
      </c>
      <c r="G1012" t="s">
        <v>8223</v>
      </c>
      <c r="H1012" t="s">
        <v>8245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8283</v>
      </c>
      <c r="O1012" s="5">
        <f t="shared" si="60"/>
        <v>1.5100000000000001E-2</v>
      </c>
      <c r="P1012">
        <f t="shared" si="61"/>
        <v>50.333333333333336</v>
      </c>
      <c r="Q1012" s="8" t="s">
        <v>8321</v>
      </c>
      <c r="R1012" s="8" t="s">
        <v>8322</v>
      </c>
      <c r="S1012" s="12">
        <f t="shared" si="62"/>
        <v>41978.419907407406</v>
      </c>
      <c r="T1012" s="12">
        <f t="shared" si="63"/>
        <v>41918.378240740742</v>
      </c>
    </row>
    <row r="1013" spans="1:20" ht="60" x14ac:dyDescent="0.25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8219</v>
      </c>
      <c r="G1013" t="s">
        <v>8223</v>
      </c>
      <c r="H1013" t="s">
        <v>8245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8280</v>
      </c>
      <c r="O1013" s="5">
        <f t="shared" si="60"/>
        <v>1.5384615384615385E-2</v>
      </c>
      <c r="P1013">
        <f t="shared" si="61"/>
        <v>10</v>
      </c>
      <c r="Q1013" s="8" t="s">
        <v>8313</v>
      </c>
      <c r="R1013" s="8" t="s">
        <v>8314</v>
      </c>
      <c r="S1013" s="12">
        <f t="shared" si="62"/>
        <v>41894.166666666664</v>
      </c>
      <c r="T1013" s="12">
        <f t="shared" si="63"/>
        <v>41851.446157407408</v>
      </c>
    </row>
    <row r="1014" spans="1:20" ht="60" x14ac:dyDescent="0.25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8220</v>
      </c>
      <c r="G1014" t="s">
        <v>8223</v>
      </c>
      <c r="H1014" t="s">
        <v>8245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8293</v>
      </c>
      <c r="O1014" s="5">
        <f t="shared" si="60"/>
        <v>1.6E-2</v>
      </c>
      <c r="P1014">
        <f t="shared" si="61"/>
        <v>2</v>
      </c>
      <c r="Q1014" s="8" t="s">
        <v>8311</v>
      </c>
      <c r="R1014" s="8" t="s">
        <v>8345</v>
      </c>
      <c r="S1014" s="12">
        <f t="shared" si="62"/>
        <v>41883.79886574074</v>
      </c>
      <c r="T1014" s="12">
        <f t="shared" si="63"/>
        <v>41863.79886574074</v>
      </c>
    </row>
    <row r="1015" spans="1:20" ht="60" x14ac:dyDescent="0.25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8220</v>
      </c>
      <c r="G1015" t="s">
        <v>8223</v>
      </c>
      <c r="H1015" t="s">
        <v>8245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8281</v>
      </c>
      <c r="O1015" s="5">
        <f t="shared" si="60"/>
        <v>1.6E-2</v>
      </c>
      <c r="P1015">
        <f t="shared" si="61"/>
        <v>5.333333333333333</v>
      </c>
      <c r="Q1015" s="8" t="s">
        <v>8331</v>
      </c>
      <c r="R1015" s="8" t="s">
        <v>8332</v>
      </c>
      <c r="S1015" s="12">
        <f t="shared" si="62"/>
        <v>40657.040972222225</v>
      </c>
      <c r="T1015" s="12">
        <f t="shared" si="63"/>
        <v>40618.847210648149</v>
      </c>
    </row>
    <row r="1016" spans="1:20" x14ac:dyDescent="0.25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8220</v>
      </c>
      <c r="G1016" t="s">
        <v>8224</v>
      </c>
      <c r="H1016" t="s">
        <v>8246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8270</v>
      </c>
      <c r="O1016" s="5">
        <f t="shared" si="60"/>
        <v>1.6E-2</v>
      </c>
      <c r="P1016">
        <f t="shared" si="61"/>
        <v>13.333333333333334</v>
      </c>
      <c r="Q1016" s="8" t="s">
        <v>8323</v>
      </c>
      <c r="R1016" s="8" t="s">
        <v>8343</v>
      </c>
      <c r="S1016" s="12">
        <f t="shared" si="62"/>
        <v>42202.304166666669</v>
      </c>
      <c r="T1016" s="12">
        <f t="shared" si="63"/>
        <v>42172.363506944443</v>
      </c>
    </row>
    <row r="1017" spans="1:20" ht="45" x14ac:dyDescent="0.25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8220</v>
      </c>
      <c r="G1017" t="s">
        <v>8223</v>
      </c>
      <c r="H1017" t="s">
        <v>8245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8281</v>
      </c>
      <c r="O1017" s="5">
        <f t="shared" si="60"/>
        <v>1.6199999999999999E-2</v>
      </c>
      <c r="P1017">
        <f t="shared" si="61"/>
        <v>16.2</v>
      </c>
      <c r="Q1017" s="8" t="s">
        <v>8331</v>
      </c>
      <c r="R1017" s="8" t="s">
        <v>8332</v>
      </c>
      <c r="S1017" s="12">
        <f t="shared" si="62"/>
        <v>42538.97210648148</v>
      </c>
      <c r="T1017" s="12">
        <f t="shared" si="63"/>
        <v>42478.97210648148</v>
      </c>
    </row>
    <row r="1018" spans="1:20" ht="45" x14ac:dyDescent="0.25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8220</v>
      </c>
      <c r="G1018" t="s">
        <v>8223</v>
      </c>
      <c r="H1018" t="s">
        <v>8245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8272</v>
      </c>
      <c r="O1018" s="5">
        <f t="shared" si="60"/>
        <v>1.6250000000000001E-2</v>
      </c>
      <c r="P1018">
        <f t="shared" si="61"/>
        <v>13</v>
      </c>
      <c r="Q1018" s="8" t="s">
        <v>8311</v>
      </c>
      <c r="R1018" s="8" t="s">
        <v>8317</v>
      </c>
      <c r="S1018" s="12">
        <f t="shared" si="62"/>
        <v>41847.393750000003</v>
      </c>
      <c r="T1018" s="12">
        <f t="shared" si="63"/>
        <v>41817.616435185184</v>
      </c>
    </row>
    <row r="1019" spans="1:20" ht="45" x14ac:dyDescent="0.25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8220</v>
      </c>
      <c r="G1019" t="s">
        <v>8223</v>
      </c>
      <c r="H1019" t="s">
        <v>8245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8283</v>
      </c>
      <c r="O1019" s="5">
        <f t="shared" si="60"/>
        <v>1.6316666666666667E-2</v>
      </c>
      <c r="P1019">
        <f t="shared" si="61"/>
        <v>61.1875</v>
      </c>
      <c r="Q1019" s="8" t="s">
        <v>8321</v>
      </c>
      <c r="R1019" s="8" t="s">
        <v>8322</v>
      </c>
      <c r="S1019" s="12">
        <f t="shared" si="62"/>
        <v>41894.484895833331</v>
      </c>
      <c r="T1019" s="12">
        <f t="shared" si="63"/>
        <v>41863.484895833331</v>
      </c>
    </row>
    <row r="1020" spans="1:20" ht="45" x14ac:dyDescent="0.25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8221</v>
      </c>
      <c r="G1020" t="s">
        <v>8224</v>
      </c>
      <c r="H1020" t="s">
        <v>8246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8270</v>
      </c>
      <c r="O1020" s="5">
        <f t="shared" si="60"/>
        <v>1.6363636363636365E-2</v>
      </c>
      <c r="P1020">
        <f t="shared" si="61"/>
        <v>15</v>
      </c>
      <c r="Q1020" s="8" t="s">
        <v>8323</v>
      </c>
      <c r="R1020" s="8" t="s">
        <v>8343</v>
      </c>
      <c r="S1020" s="12">
        <f t="shared" si="62"/>
        <v>42813.221516203703</v>
      </c>
      <c r="T1020" s="12">
        <f t="shared" si="63"/>
        <v>42783.263182870374</v>
      </c>
    </row>
    <row r="1021" spans="1:20" ht="60" x14ac:dyDescent="0.25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8220</v>
      </c>
      <c r="G1021" t="s">
        <v>8224</v>
      </c>
      <c r="H1021" t="s">
        <v>8246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8286</v>
      </c>
      <c r="O1021" s="5">
        <f t="shared" si="60"/>
        <v>1.6620689655172414E-2</v>
      </c>
      <c r="P1021">
        <f t="shared" si="61"/>
        <v>48.2</v>
      </c>
      <c r="Q1021" s="8" t="s">
        <v>8318</v>
      </c>
      <c r="R1021" s="8" t="s">
        <v>8319</v>
      </c>
      <c r="S1021" s="12">
        <f t="shared" si="62"/>
        <v>42057.260243055556</v>
      </c>
      <c r="T1021" s="12">
        <f t="shared" si="63"/>
        <v>42032.260243055556</v>
      </c>
    </row>
    <row r="1022" spans="1:20" ht="60" x14ac:dyDescent="0.25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8220</v>
      </c>
      <c r="G1022" t="s">
        <v>8223</v>
      </c>
      <c r="H1022" t="s">
        <v>8245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8292</v>
      </c>
      <c r="O1022" s="5">
        <f t="shared" si="60"/>
        <v>1.6666666666666666E-2</v>
      </c>
      <c r="P1022">
        <f t="shared" si="61"/>
        <v>50</v>
      </c>
      <c r="Q1022" s="8" t="s">
        <v>8315</v>
      </c>
      <c r="R1022" s="8" t="s">
        <v>8337</v>
      </c>
      <c r="S1022" s="12">
        <f t="shared" si="62"/>
        <v>41917.551064814819</v>
      </c>
      <c r="T1022" s="12">
        <f t="shared" si="63"/>
        <v>41887.551064814819</v>
      </c>
    </row>
    <row r="1023" spans="1:20" ht="45" x14ac:dyDescent="0.25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8220</v>
      </c>
      <c r="G1023" t="s">
        <v>8224</v>
      </c>
      <c r="H1023" t="s">
        <v>8246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8304</v>
      </c>
      <c r="O1023" s="5">
        <f t="shared" si="60"/>
        <v>1.6666666666666666E-2</v>
      </c>
      <c r="P1023">
        <f t="shared" si="61"/>
        <v>5</v>
      </c>
      <c r="Q1023" s="8" t="s">
        <v>8323</v>
      </c>
      <c r="R1023" s="8" t="s">
        <v>8325</v>
      </c>
      <c r="S1023" s="12">
        <f t="shared" si="62"/>
        <v>42244.6875</v>
      </c>
      <c r="T1023" s="12">
        <f t="shared" si="63"/>
        <v>42201.186226851853</v>
      </c>
    </row>
    <row r="1024" spans="1:20" ht="60" x14ac:dyDescent="0.25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8220</v>
      </c>
      <c r="G1024" t="s">
        <v>8223</v>
      </c>
      <c r="H1024" t="s">
        <v>8245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8282</v>
      </c>
      <c r="O1024" s="5">
        <f t="shared" si="60"/>
        <v>1.6714285714285713E-2</v>
      </c>
      <c r="P1024">
        <f t="shared" si="61"/>
        <v>25.434782608695652</v>
      </c>
      <c r="Q1024" s="8" t="s">
        <v>8331</v>
      </c>
      <c r="R1024" s="8" t="s">
        <v>8333</v>
      </c>
      <c r="S1024" s="12">
        <f t="shared" si="62"/>
        <v>41957.645833333328</v>
      </c>
      <c r="T1024" s="12">
        <f t="shared" si="63"/>
        <v>41926.604166666664</v>
      </c>
    </row>
    <row r="1025" spans="1:20" ht="45" x14ac:dyDescent="0.25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8220</v>
      </c>
      <c r="G1025" t="s">
        <v>8223</v>
      </c>
      <c r="H1025" t="s">
        <v>8245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8274</v>
      </c>
      <c r="O1025" s="5">
        <f t="shared" si="60"/>
        <v>1.7000000000000001E-2</v>
      </c>
      <c r="P1025">
        <f t="shared" si="61"/>
        <v>34</v>
      </c>
      <c r="Q1025" s="8" t="s">
        <v>8318</v>
      </c>
      <c r="R1025" s="8" t="s">
        <v>8328</v>
      </c>
      <c r="S1025" s="12">
        <f t="shared" si="62"/>
        <v>40892.810127314813</v>
      </c>
      <c r="T1025" s="12">
        <f t="shared" si="63"/>
        <v>40862.810127314813</v>
      </c>
    </row>
    <row r="1026" spans="1:20" x14ac:dyDescent="0.25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8220</v>
      </c>
      <c r="G1026" t="s">
        <v>8236</v>
      </c>
      <c r="H1026" t="s">
        <v>8248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8290</v>
      </c>
      <c r="O1026" s="5">
        <f t="shared" ref="O1026:O1089" si="64">E1026/D1026</f>
        <v>1.7000000000000001E-2</v>
      </c>
      <c r="P1026">
        <f t="shared" si="61"/>
        <v>510</v>
      </c>
      <c r="Q1026" s="8" t="s">
        <v>8334</v>
      </c>
      <c r="R1026" s="8" t="s">
        <v>8336</v>
      </c>
      <c r="S1026" s="12">
        <f t="shared" si="62"/>
        <v>42270.607222222221</v>
      </c>
      <c r="T1026" s="12">
        <f t="shared" si="63"/>
        <v>42240.607222222221</v>
      </c>
    </row>
    <row r="1027" spans="1:20" ht="45" x14ac:dyDescent="0.25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8220</v>
      </c>
      <c r="G1027" t="s">
        <v>8223</v>
      </c>
      <c r="H1027" t="s">
        <v>8245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8281</v>
      </c>
      <c r="O1027" s="5">
        <f t="shared" si="64"/>
        <v>1.7098591549295775E-2</v>
      </c>
      <c r="P1027">
        <f t="shared" ref="P1027:P1090" si="65">E1027/L1027</f>
        <v>25.291666666666668</v>
      </c>
      <c r="Q1027" s="8" t="s">
        <v>8331</v>
      </c>
      <c r="R1027" s="8" t="s">
        <v>8332</v>
      </c>
      <c r="S1027" s="12">
        <f t="shared" ref="S1027:S1090" si="66">(I1027/86400)+25569+(-6/24)</f>
        <v>41531.296759259261</v>
      </c>
      <c r="T1027" s="12">
        <f t="shared" ref="T1027:T1090" si="67">(J1027/86400)+25569+(-6/24)</f>
        <v>41499.296759259261</v>
      </c>
    </row>
    <row r="1028" spans="1:20" ht="60" x14ac:dyDescent="0.25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8272</v>
      </c>
      <c r="O1028" s="5">
        <f t="shared" si="64"/>
        <v>1.7219999999999999E-2</v>
      </c>
      <c r="P1028">
        <f t="shared" si="65"/>
        <v>50.647058823529413</v>
      </c>
      <c r="Q1028" s="8" t="s">
        <v>8311</v>
      </c>
      <c r="R1028" s="8" t="s">
        <v>8317</v>
      </c>
      <c r="S1028" s="12">
        <f t="shared" si="66"/>
        <v>42120.622210648144</v>
      </c>
      <c r="T1028" s="12">
        <f t="shared" si="67"/>
        <v>42060.663877314815</v>
      </c>
    </row>
    <row r="1029" spans="1:20" ht="60" x14ac:dyDescent="0.25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8220</v>
      </c>
      <c r="G1029" t="s">
        <v>8223</v>
      </c>
      <c r="H1029" t="s">
        <v>8245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8293</v>
      </c>
      <c r="O1029" s="5">
        <f t="shared" si="64"/>
        <v>1.7319999999999999E-2</v>
      </c>
      <c r="P1029">
        <f t="shared" si="65"/>
        <v>108.25</v>
      </c>
      <c r="Q1029" s="8" t="s">
        <v>8311</v>
      </c>
      <c r="R1029" s="8" t="s">
        <v>8345</v>
      </c>
      <c r="S1029" s="12">
        <f t="shared" si="66"/>
        <v>42733.667824074073</v>
      </c>
      <c r="T1029" s="12">
        <f t="shared" si="67"/>
        <v>42703.667824074073</v>
      </c>
    </row>
    <row r="1030" spans="1:20" ht="45" x14ac:dyDescent="0.25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8220</v>
      </c>
      <c r="G1030" t="s">
        <v>8223</v>
      </c>
      <c r="H1030" t="s">
        <v>8245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8281</v>
      </c>
      <c r="O1030" s="5">
        <f t="shared" si="64"/>
        <v>1.7333333333333333E-2</v>
      </c>
      <c r="P1030">
        <f t="shared" si="65"/>
        <v>34.666666666666664</v>
      </c>
      <c r="Q1030" s="8" t="s">
        <v>8331</v>
      </c>
      <c r="R1030" s="8" t="s">
        <v>8332</v>
      </c>
      <c r="S1030" s="12">
        <f t="shared" si="66"/>
        <v>41391.636469907404</v>
      </c>
      <c r="T1030" s="12">
        <f t="shared" si="67"/>
        <v>41361.636469907404</v>
      </c>
    </row>
    <row r="1031" spans="1:20" ht="60" x14ac:dyDescent="0.25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8220</v>
      </c>
      <c r="G1031" t="s">
        <v>8223</v>
      </c>
      <c r="H1031" t="s">
        <v>8245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8283</v>
      </c>
      <c r="O1031" s="5">
        <f t="shared" si="64"/>
        <v>1.7333333333333333E-2</v>
      </c>
      <c r="P1031">
        <f t="shared" si="65"/>
        <v>13</v>
      </c>
      <c r="Q1031" s="8" t="s">
        <v>8321</v>
      </c>
      <c r="R1031" s="8" t="s">
        <v>8322</v>
      </c>
      <c r="S1031" s="12">
        <f t="shared" si="66"/>
        <v>42442.614861111113</v>
      </c>
      <c r="T1031" s="12">
        <f t="shared" si="67"/>
        <v>42382.656527777777</v>
      </c>
    </row>
    <row r="1032" spans="1:20" ht="30" x14ac:dyDescent="0.25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8220</v>
      </c>
      <c r="G1032" t="s">
        <v>8224</v>
      </c>
      <c r="H1032" t="s">
        <v>8246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8284</v>
      </c>
      <c r="O1032" s="5">
        <f t="shared" si="64"/>
        <v>1.7457500000000001E-2</v>
      </c>
      <c r="P1032">
        <f t="shared" si="65"/>
        <v>11.638333333333334</v>
      </c>
      <c r="Q1032" s="8" t="s">
        <v>8334</v>
      </c>
      <c r="R1032" s="8" t="s">
        <v>8338</v>
      </c>
      <c r="S1032" s="12">
        <f t="shared" si="66"/>
        <v>41954.634351851855</v>
      </c>
      <c r="T1032" s="12">
        <f t="shared" si="67"/>
        <v>41934.592685185184</v>
      </c>
    </row>
    <row r="1033" spans="1:20" ht="60" x14ac:dyDescent="0.25">
      <c r="A1033">
        <v>3887</v>
      </c>
      <c r="B1033" s="3" t="s">
        <v>3884</v>
      </c>
      <c r="C1033" s="3" t="s">
        <v>7995</v>
      </c>
      <c r="D1033">
        <v>2000</v>
      </c>
      <c r="E1033">
        <v>35</v>
      </c>
      <c r="F1033" t="s">
        <v>8219</v>
      </c>
      <c r="G1033" t="s">
        <v>8223</v>
      </c>
      <c r="H1033" t="s">
        <v>8245</v>
      </c>
      <c r="I1033">
        <v>1430517600</v>
      </c>
      <c r="J1033">
        <v>1426538129</v>
      </c>
      <c r="K1033" t="b">
        <v>0</v>
      </c>
      <c r="L1033">
        <v>2</v>
      </c>
      <c r="M1033" t="b">
        <v>0</v>
      </c>
      <c r="N1033" t="s">
        <v>8304</v>
      </c>
      <c r="O1033" s="5">
        <f t="shared" si="64"/>
        <v>1.7500000000000002E-2</v>
      </c>
      <c r="P1033">
        <f t="shared" si="65"/>
        <v>17.5</v>
      </c>
      <c r="Q1033" s="8" t="s">
        <v>8323</v>
      </c>
      <c r="R1033" s="8" t="s">
        <v>8325</v>
      </c>
      <c r="S1033" s="12">
        <f t="shared" si="66"/>
        <v>42125.666666666672</v>
      </c>
      <c r="T1033" s="12">
        <f t="shared" si="67"/>
        <v>42079.607974537037</v>
      </c>
    </row>
    <row r="1034" spans="1:20" ht="60" x14ac:dyDescent="0.25">
      <c r="A1034">
        <v>2514</v>
      </c>
      <c r="B1034" s="3" t="s">
        <v>2514</v>
      </c>
      <c r="C1034" s="3" t="s">
        <v>6624</v>
      </c>
      <c r="D1034">
        <v>12000</v>
      </c>
      <c r="E1034">
        <v>210</v>
      </c>
      <c r="F1034" t="s">
        <v>8220</v>
      </c>
      <c r="G1034" t="s">
        <v>8223</v>
      </c>
      <c r="H1034" t="s">
        <v>8245</v>
      </c>
      <c r="I1034">
        <v>1408526477</v>
      </c>
      <c r="J1034">
        <v>1407057677</v>
      </c>
      <c r="K1034" t="b">
        <v>0</v>
      </c>
      <c r="L1034">
        <v>4</v>
      </c>
      <c r="M1034" t="b">
        <v>0</v>
      </c>
      <c r="N1034" t="s">
        <v>8298</v>
      </c>
      <c r="O1034" s="5">
        <f t="shared" si="64"/>
        <v>1.7500000000000002E-2</v>
      </c>
      <c r="P1034">
        <f t="shared" si="65"/>
        <v>52.5</v>
      </c>
      <c r="Q1034" s="8" t="s">
        <v>8321</v>
      </c>
      <c r="R1034" s="8" t="s">
        <v>8340</v>
      </c>
      <c r="S1034" s="12">
        <f t="shared" si="66"/>
        <v>41871.139780092592</v>
      </c>
      <c r="T1034" s="12">
        <f t="shared" si="67"/>
        <v>41854.139780092592</v>
      </c>
    </row>
    <row r="1035" spans="1:20" ht="45" x14ac:dyDescent="0.25">
      <c r="A1035">
        <v>2859</v>
      </c>
      <c r="B1035" s="3" t="s">
        <v>2859</v>
      </c>
      <c r="C1035" s="3" t="s">
        <v>6969</v>
      </c>
      <c r="D1035">
        <v>2000</v>
      </c>
      <c r="E1035">
        <v>35</v>
      </c>
      <c r="F1035" t="s">
        <v>8220</v>
      </c>
      <c r="G1035" t="s">
        <v>8225</v>
      </c>
      <c r="H1035" t="s">
        <v>8247</v>
      </c>
      <c r="I1035">
        <v>1444984904</v>
      </c>
      <c r="J1035">
        <v>1439800904</v>
      </c>
      <c r="K1035" t="b">
        <v>0</v>
      </c>
      <c r="L1035">
        <v>1</v>
      </c>
      <c r="M1035" t="b">
        <v>0</v>
      </c>
      <c r="N1035" t="s">
        <v>8270</v>
      </c>
      <c r="O1035" s="5">
        <f t="shared" si="64"/>
        <v>1.7500000000000002E-2</v>
      </c>
      <c r="P1035">
        <f t="shared" si="65"/>
        <v>35</v>
      </c>
      <c r="Q1035" s="8" t="s">
        <v>8323</v>
      </c>
      <c r="R1035" s="8" t="s">
        <v>8343</v>
      </c>
      <c r="S1035" s="12">
        <f t="shared" si="66"/>
        <v>42293.112314814818</v>
      </c>
      <c r="T1035" s="12">
        <f t="shared" si="67"/>
        <v>42233.112314814818</v>
      </c>
    </row>
    <row r="1036" spans="1:20" ht="60" x14ac:dyDescent="0.25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8220</v>
      </c>
      <c r="G1036" t="s">
        <v>8224</v>
      </c>
      <c r="H1036" t="s">
        <v>8246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8269</v>
      </c>
      <c r="O1036" s="5">
        <f t="shared" si="64"/>
        <v>1.7538461538461537E-2</v>
      </c>
      <c r="P1036">
        <f t="shared" si="65"/>
        <v>12.666666666666666</v>
      </c>
      <c r="Q1036" s="8" t="s">
        <v>8309</v>
      </c>
      <c r="R1036" s="8" t="s">
        <v>8327</v>
      </c>
      <c r="S1036" s="12">
        <f t="shared" si="66"/>
        <v>42021.276655092588</v>
      </c>
      <c r="T1036" s="12">
        <f t="shared" si="67"/>
        <v>41991.276655092588</v>
      </c>
    </row>
    <row r="1037" spans="1:20" ht="45" x14ac:dyDescent="0.25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8220</v>
      </c>
      <c r="G1037" t="s">
        <v>8224</v>
      </c>
      <c r="H1037" t="s">
        <v>8246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8270</v>
      </c>
      <c r="O1037" s="5">
        <f t="shared" si="64"/>
        <v>1.7999999999999999E-2</v>
      </c>
      <c r="P1037">
        <f t="shared" si="65"/>
        <v>30</v>
      </c>
      <c r="Q1037" s="8" t="s">
        <v>8323</v>
      </c>
      <c r="R1037" s="8" t="s">
        <v>8343</v>
      </c>
      <c r="S1037" s="12">
        <f t="shared" si="66"/>
        <v>42386.75</v>
      </c>
      <c r="T1037" s="12">
        <f t="shared" si="67"/>
        <v>42358.434872685189</v>
      </c>
    </row>
    <row r="1038" spans="1:20" ht="45" x14ac:dyDescent="0.25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8219</v>
      </c>
      <c r="G1038" t="s">
        <v>8223</v>
      </c>
      <c r="H1038" t="s">
        <v>8245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8271</v>
      </c>
      <c r="O1038" s="5">
        <f t="shared" si="64"/>
        <v>1.8193398957730169E-2</v>
      </c>
      <c r="P1038">
        <f t="shared" si="65"/>
        <v>224.42857142857142</v>
      </c>
      <c r="Q1038" s="8" t="s">
        <v>8311</v>
      </c>
      <c r="R1038" s="8" t="s">
        <v>8312</v>
      </c>
      <c r="S1038" s="12">
        <f t="shared" si="66"/>
        <v>42104.685740740737</v>
      </c>
      <c r="T1038" s="12">
        <f t="shared" si="67"/>
        <v>42074.685740740737</v>
      </c>
    </row>
    <row r="1039" spans="1:20" ht="60" x14ac:dyDescent="0.25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8220</v>
      </c>
      <c r="G1039" t="s">
        <v>8224</v>
      </c>
      <c r="H1039" t="s">
        <v>8246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8270</v>
      </c>
      <c r="O1039" s="5">
        <f t="shared" si="64"/>
        <v>1.8333333333333333E-2</v>
      </c>
      <c r="P1039">
        <f t="shared" si="65"/>
        <v>18.333333333333332</v>
      </c>
      <c r="Q1039" s="8" t="s">
        <v>8323</v>
      </c>
      <c r="R1039" s="8" t="s">
        <v>8343</v>
      </c>
      <c r="S1039" s="12">
        <f t="shared" si="66"/>
        <v>42092.583333333328</v>
      </c>
      <c r="T1039" s="12">
        <f t="shared" si="67"/>
        <v>42069.653437500005</v>
      </c>
    </row>
    <row r="1040" spans="1:20" ht="45" x14ac:dyDescent="0.25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8220</v>
      </c>
      <c r="G1040" t="s">
        <v>8223</v>
      </c>
      <c r="H1040" t="s">
        <v>8245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8283</v>
      </c>
      <c r="O1040" s="5">
        <f t="shared" si="64"/>
        <v>1.84E-2</v>
      </c>
      <c r="P1040">
        <f t="shared" si="65"/>
        <v>76.666666666666671</v>
      </c>
      <c r="Q1040" s="8" t="s">
        <v>8321</v>
      </c>
      <c r="R1040" s="8" t="s">
        <v>8322</v>
      </c>
      <c r="S1040" s="12">
        <f t="shared" si="66"/>
        <v>42234.625868055555</v>
      </c>
      <c r="T1040" s="12">
        <f t="shared" si="67"/>
        <v>42204.625868055555</v>
      </c>
    </row>
    <row r="1041" spans="1:20" ht="60" x14ac:dyDescent="0.25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8220</v>
      </c>
      <c r="G1041" t="s">
        <v>8223</v>
      </c>
      <c r="H1041" t="s">
        <v>8245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8270</v>
      </c>
      <c r="O1041" s="5">
        <f t="shared" si="64"/>
        <v>1.84E-2</v>
      </c>
      <c r="P1041">
        <f t="shared" si="65"/>
        <v>5.75</v>
      </c>
      <c r="Q1041" s="8" t="s">
        <v>8323</v>
      </c>
      <c r="R1041" s="8" t="s">
        <v>8343</v>
      </c>
      <c r="S1041" s="12">
        <f t="shared" si="66"/>
        <v>41908.793530092589</v>
      </c>
      <c r="T1041" s="12">
        <f t="shared" si="67"/>
        <v>41878.793530092589</v>
      </c>
    </row>
    <row r="1042" spans="1:20" ht="45" x14ac:dyDescent="0.25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8219</v>
      </c>
      <c r="G1042" t="s">
        <v>8223</v>
      </c>
      <c r="H1042" t="s">
        <v>8245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8302</v>
      </c>
      <c r="O1042" s="5">
        <f t="shared" si="64"/>
        <v>1.8666666666666668E-2</v>
      </c>
      <c r="P1042">
        <f t="shared" si="65"/>
        <v>93.333333333333329</v>
      </c>
      <c r="Q1042" s="8" t="s">
        <v>8323</v>
      </c>
      <c r="R1042" s="8" t="s">
        <v>8324</v>
      </c>
      <c r="S1042" s="12">
        <f t="shared" si="66"/>
        <v>42090.719583333332</v>
      </c>
      <c r="T1042" s="12">
        <f t="shared" si="67"/>
        <v>42030.761249999996</v>
      </c>
    </row>
    <row r="1043" spans="1:20" ht="30" x14ac:dyDescent="0.25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8219</v>
      </c>
      <c r="G1043" t="s">
        <v>8223</v>
      </c>
      <c r="H1043" t="s">
        <v>8245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8266</v>
      </c>
      <c r="O1043" s="5">
        <f t="shared" si="64"/>
        <v>1.8669999999999999E-2</v>
      </c>
      <c r="P1043">
        <f t="shared" si="65"/>
        <v>311.16666666666669</v>
      </c>
      <c r="Q1043" s="8" t="s">
        <v>8309</v>
      </c>
      <c r="R1043" s="8" t="s">
        <v>8310</v>
      </c>
      <c r="S1043" s="12">
        <f t="shared" si="66"/>
        <v>42662.97792824074</v>
      </c>
      <c r="T1043" s="12">
        <f t="shared" si="67"/>
        <v>42627.97792824074</v>
      </c>
    </row>
    <row r="1044" spans="1:20" ht="60" x14ac:dyDescent="0.25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8219</v>
      </c>
      <c r="G1044" t="s">
        <v>8223</v>
      </c>
      <c r="H1044" t="s">
        <v>8245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8300</v>
      </c>
      <c r="O1044" s="5">
        <f t="shared" si="64"/>
        <v>1.8689285714285714E-2</v>
      </c>
      <c r="P1044">
        <f t="shared" si="65"/>
        <v>307.8235294117647</v>
      </c>
      <c r="Q1044" s="8" t="s">
        <v>8311</v>
      </c>
      <c r="R1044" s="8" t="s">
        <v>8341</v>
      </c>
      <c r="S1044" s="12">
        <f t="shared" si="66"/>
        <v>42355.555659722224</v>
      </c>
      <c r="T1044" s="12">
        <f t="shared" si="67"/>
        <v>42327.555659722224</v>
      </c>
    </row>
    <row r="1045" spans="1:20" ht="60" x14ac:dyDescent="0.25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8220</v>
      </c>
      <c r="G1045" t="s">
        <v>8223</v>
      </c>
      <c r="H1045" t="s">
        <v>8245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8274</v>
      </c>
      <c r="O1045" s="5">
        <f t="shared" si="64"/>
        <v>1.9E-2</v>
      </c>
      <c r="P1045">
        <f t="shared" si="65"/>
        <v>19</v>
      </c>
      <c r="Q1045" s="8" t="s">
        <v>8318</v>
      </c>
      <c r="R1045" s="8" t="s">
        <v>8328</v>
      </c>
      <c r="S1045" s="12">
        <f t="shared" si="66"/>
        <v>41885.733541666668</v>
      </c>
      <c r="T1045" s="12">
        <f t="shared" si="67"/>
        <v>41840.733541666668</v>
      </c>
    </row>
    <row r="1046" spans="1:20" ht="45" x14ac:dyDescent="0.25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8220</v>
      </c>
      <c r="G1046" t="s">
        <v>8223</v>
      </c>
      <c r="H1046" t="s">
        <v>8245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8270</v>
      </c>
      <c r="O1046" s="5">
        <f t="shared" si="64"/>
        <v>1.9E-2</v>
      </c>
      <c r="P1046">
        <f t="shared" si="65"/>
        <v>15.833333333333334</v>
      </c>
      <c r="Q1046" s="8" t="s">
        <v>8323</v>
      </c>
      <c r="R1046" s="8" t="s">
        <v>8343</v>
      </c>
      <c r="S1046" s="12">
        <f t="shared" si="66"/>
        <v>41810.795173611114</v>
      </c>
      <c r="T1046" s="12">
        <f t="shared" si="67"/>
        <v>41780.795173611114</v>
      </c>
    </row>
    <row r="1047" spans="1:20" ht="45" x14ac:dyDescent="0.25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8220</v>
      </c>
      <c r="G1047" t="s">
        <v>8223</v>
      </c>
      <c r="H1047" t="s">
        <v>8245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8272</v>
      </c>
      <c r="O1047" s="5">
        <f t="shared" si="64"/>
        <v>1.9066666666666666E-2</v>
      </c>
      <c r="P1047">
        <f t="shared" si="65"/>
        <v>57.2</v>
      </c>
      <c r="Q1047" s="8" t="s">
        <v>8311</v>
      </c>
      <c r="R1047" s="8" t="s">
        <v>8317</v>
      </c>
      <c r="S1047" s="12">
        <f t="shared" si="66"/>
        <v>42622.500555555554</v>
      </c>
      <c r="T1047" s="12">
        <f t="shared" si="67"/>
        <v>42592.500555555554</v>
      </c>
    </row>
    <row r="1048" spans="1:20" ht="60" x14ac:dyDescent="0.25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8220</v>
      </c>
      <c r="G1048" t="s">
        <v>8225</v>
      </c>
      <c r="H1048" t="s">
        <v>8247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8272</v>
      </c>
      <c r="O1048" s="5">
        <f t="shared" si="64"/>
        <v>1.9259999999999999E-2</v>
      </c>
      <c r="P1048">
        <f t="shared" si="65"/>
        <v>160.5</v>
      </c>
      <c r="Q1048" s="8" t="s">
        <v>8311</v>
      </c>
      <c r="R1048" s="8" t="s">
        <v>8317</v>
      </c>
      <c r="S1048" s="12">
        <f t="shared" si="66"/>
        <v>42229.808993055558</v>
      </c>
      <c r="T1048" s="12">
        <f t="shared" si="67"/>
        <v>42184.808993055558</v>
      </c>
    </row>
    <row r="1049" spans="1:20" ht="30" x14ac:dyDescent="0.25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8220</v>
      </c>
      <c r="G1049" t="s">
        <v>8223</v>
      </c>
      <c r="H1049" t="s">
        <v>8245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8272</v>
      </c>
      <c r="O1049" s="5">
        <f t="shared" si="64"/>
        <v>1.9416666666666665E-2</v>
      </c>
      <c r="P1049">
        <f t="shared" si="65"/>
        <v>33.285714285714285</v>
      </c>
      <c r="Q1049" s="8" t="s">
        <v>8311</v>
      </c>
      <c r="R1049" s="8" t="s">
        <v>8317</v>
      </c>
      <c r="S1049" s="12">
        <f t="shared" si="66"/>
        <v>42691.344131944439</v>
      </c>
      <c r="T1049" s="12">
        <f t="shared" si="67"/>
        <v>42660.302465277782</v>
      </c>
    </row>
    <row r="1050" spans="1:20" ht="45" x14ac:dyDescent="0.25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8220</v>
      </c>
      <c r="G1050" t="s">
        <v>8223</v>
      </c>
      <c r="H1050" t="s">
        <v>8245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8270</v>
      </c>
      <c r="O1050" s="5">
        <f t="shared" si="64"/>
        <v>1.9666666666666666E-2</v>
      </c>
      <c r="P1050">
        <f t="shared" si="65"/>
        <v>59</v>
      </c>
      <c r="Q1050" s="8" t="s">
        <v>8323</v>
      </c>
      <c r="R1050" s="8" t="s">
        <v>8343</v>
      </c>
      <c r="S1050" s="12">
        <f t="shared" si="66"/>
        <v>42796.958333333328</v>
      </c>
      <c r="T1050" s="12">
        <f t="shared" si="67"/>
        <v>42766.781678240739</v>
      </c>
    </row>
    <row r="1051" spans="1:20" ht="45" x14ac:dyDescent="0.25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8220</v>
      </c>
      <c r="G1051" t="s">
        <v>8223</v>
      </c>
      <c r="H1051" t="s">
        <v>8245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8284</v>
      </c>
      <c r="O1051" s="5">
        <f t="shared" si="64"/>
        <v>1.9900000000000001E-2</v>
      </c>
      <c r="P1051">
        <f t="shared" si="65"/>
        <v>66.333333333333329</v>
      </c>
      <c r="Q1051" s="8" t="s">
        <v>8334</v>
      </c>
      <c r="R1051" s="8" t="s">
        <v>8338</v>
      </c>
      <c r="S1051" s="12">
        <f t="shared" si="66"/>
        <v>42090.571701388893</v>
      </c>
      <c r="T1051" s="12">
        <f t="shared" si="67"/>
        <v>42045.61336805555</v>
      </c>
    </row>
    <row r="1052" spans="1:20" ht="30" x14ac:dyDescent="0.25">
      <c r="A1052">
        <v>600</v>
      </c>
      <c r="B1052" s="3" t="s">
        <v>601</v>
      </c>
      <c r="C1052" s="3" t="s">
        <v>4710</v>
      </c>
      <c r="D1052">
        <v>5000</v>
      </c>
      <c r="E1052">
        <v>100</v>
      </c>
      <c r="F1052" t="s">
        <v>8219</v>
      </c>
      <c r="G1052" t="s">
        <v>8223</v>
      </c>
      <c r="H1052" t="s">
        <v>8245</v>
      </c>
      <c r="I1052">
        <v>1431198562</v>
      </c>
      <c r="J1052">
        <v>1426014562</v>
      </c>
      <c r="K1052" t="b">
        <v>0</v>
      </c>
      <c r="L1052">
        <v>1</v>
      </c>
      <c r="M1052" t="b">
        <v>0</v>
      </c>
      <c r="N1052" t="s">
        <v>8271</v>
      </c>
      <c r="O1052" s="5">
        <f t="shared" si="64"/>
        <v>0.02</v>
      </c>
      <c r="P1052">
        <f t="shared" si="65"/>
        <v>100</v>
      </c>
      <c r="Q1052" s="8" t="s">
        <v>8311</v>
      </c>
      <c r="R1052" s="8" t="s">
        <v>8312</v>
      </c>
      <c r="S1052" s="12">
        <f t="shared" si="66"/>
        <v>42133.548171296294</v>
      </c>
      <c r="T1052" s="12">
        <f t="shared" si="67"/>
        <v>42073.548171296294</v>
      </c>
    </row>
    <row r="1053" spans="1:20" ht="60" x14ac:dyDescent="0.25">
      <c r="A1053">
        <v>218</v>
      </c>
      <c r="B1053" s="3" t="s">
        <v>220</v>
      </c>
      <c r="C1053" s="3" t="s">
        <v>4328</v>
      </c>
      <c r="D1053">
        <v>5000</v>
      </c>
      <c r="E1053">
        <v>100</v>
      </c>
      <c r="F1053" t="s">
        <v>8220</v>
      </c>
      <c r="G1053" t="s">
        <v>8223</v>
      </c>
      <c r="H1053" t="s">
        <v>8245</v>
      </c>
      <c r="I1053">
        <v>1431702289</v>
      </c>
      <c r="J1053">
        <v>1426518289</v>
      </c>
      <c r="K1053" t="b">
        <v>0</v>
      </c>
      <c r="L1053">
        <v>1</v>
      </c>
      <c r="M1053" t="b">
        <v>0</v>
      </c>
      <c r="N1053" t="s">
        <v>8267</v>
      </c>
      <c r="O1053" s="5">
        <f t="shared" si="64"/>
        <v>0.02</v>
      </c>
      <c r="P1053">
        <f t="shared" si="65"/>
        <v>100</v>
      </c>
      <c r="Q1053" s="8" t="s">
        <v>8309</v>
      </c>
      <c r="R1053" s="8" t="s">
        <v>8326</v>
      </c>
      <c r="S1053" s="12">
        <f t="shared" si="66"/>
        <v>42139.378344907411</v>
      </c>
      <c r="T1053" s="12">
        <f t="shared" si="67"/>
        <v>42079.378344907411</v>
      </c>
    </row>
    <row r="1054" spans="1:20" ht="60" x14ac:dyDescent="0.25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8220</v>
      </c>
      <c r="G1054" t="s">
        <v>8224</v>
      </c>
      <c r="H1054" t="s">
        <v>8246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8281</v>
      </c>
      <c r="O1054" s="5">
        <f t="shared" si="64"/>
        <v>0.02</v>
      </c>
      <c r="P1054">
        <f t="shared" si="65"/>
        <v>1</v>
      </c>
      <c r="Q1054" s="8" t="s">
        <v>8331</v>
      </c>
      <c r="R1054" s="8" t="s">
        <v>8332</v>
      </c>
      <c r="S1054" s="12">
        <f t="shared" si="66"/>
        <v>42096.441921296297</v>
      </c>
      <c r="T1054" s="12">
        <f t="shared" si="67"/>
        <v>42066.483587962968</v>
      </c>
    </row>
    <row r="1055" spans="1:20" ht="60" x14ac:dyDescent="0.25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8220</v>
      </c>
      <c r="G1055" t="s">
        <v>8223</v>
      </c>
      <c r="H1055" t="s">
        <v>8245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8303</v>
      </c>
      <c r="O1055" s="5">
        <f t="shared" si="64"/>
        <v>0.02</v>
      </c>
      <c r="P1055">
        <f t="shared" si="65"/>
        <v>25</v>
      </c>
      <c r="Q1055" s="8" t="s">
        <v>8318</v>
      </c>
      <c r="R1055" s="8" t="s">
        <v>8342</v>
      </c>
      <c r="S1055" s="12">
        <f t="shared" si="66"/>
        <v>40766.418032407411</v>
      </c>
      <c r="T1055" s="12">
        <f t="shared" si="67"/>
        <v>40736.418032407411</v>
      </c>
    </row>
    <row r="1056" spans="1:20" ht="60" x14ac:dyDescent="0.25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8220</v>
      </c>
      <c r="G1056" t="s">
        <v>8223</v>
      </c>
      <c r="H1056" t="s">
        <v>8245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8270</v>
      </c>
      <c r="O1056" s="5">
        <f t="shared" si="64"/>
        <v>0.02</v>
      </c>
      <c r="P1056">
        <f t="shared" si="65"/>
        <v>25</v>
      </c>
      <c r="Q1056" s="8" t="s">
        <v>8323</v>
      </c>
      <c r="R1056" s="8" t="s">
        <v>8343</v>
      </c>
      <c r="S1056" s="12">
        <f t="shared" si="66"/>
        <v>41887.964629629627</v>
      </c>
      <c r="T1056" s="12">
        <f t="shared" si="67"/>
        <v>41857.964629629627</v>
      </c>
    </row>
    <row r="1057" spans="1:20" ht="60" x14ac:dyDescent="0.25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8220</v>
      </c>
      <c r="G1057" t="s">
        <v>8224</v>
      </c>
      <c r="H1057" t="s">
        <v>8246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8270</v>
      </c>
      <c r="O1057" s="5">
        <f t="shared" si="64"/>
        <v>0.02</v>
      </c>
      <c r="P1057">
        <f t="shared" si="65"/>
        <v>10</v>
      </c>
      <c r="Q1057" s="8" t="s">
        <v>8323</v>
      </c>
      <c r="R1057" s="8" t="s">
        <v>8343</v>
      </c>
      <c r="S1057" s="12">
        <f t="shared" si="66"/>
        <v>42146.625</v>
      </c>
      <c r="T1057" s="12">
        <f t="shared" si="67"/>
        <v>42128.181064814809</v>
      </c>
    </row>
    <row r="1058" spans="1:20" ht="60" x14ac:dyDescent="0.25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8220</v>
      </c>
      <c r="G1058" t="s">
        <v>8223</v>
      </c>
      <c r="H1058" t="s">
        <v>8245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8270</v>
      </c>
      <c r="O1058" s="5">
        <f t="shared" si="64"/>
        <v>0.02</v>
      </c>
      <c r="P1058">
        <f t="shared" si="65"/>
        <v>1.5</v>
      </c>
      <c r="Q1058" s="8" t="s">
        <v>8323</v>
      </c>
      <c r="R1058" s="8" t="s">
        <v>8343</v>
      </c>
      <c r="S1058" s="12">
        <f t="shared" si="66"/>
        <v>42322.708333333328</v>
      </c>
      <c r="T1058" s="12">
        <f t="shared" si="67"/>
        <v>42306.939270833333</v>
      </c>
    </row>
    <row r="1059" spans="1:20" ht="60" x14ac:dyDescent="0.25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8220</v>
      </c>
      <c r="G1059" t="s">
        <v>8223</v>
      </c>
      <c r="H1059" t="s">
        <v>8245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8269</v>
      </c>
      <c r="O1059" s="5">
        <f t="shared" si="64"/>
        <v>2.0066666666666667E-2</v>
      </c>
      <c r="P1059">
        <f t="shared" si="65"/>
        <v>50.166666666666664</v>
      </c>
      <c r="Q1059" s="8" t="s">
        <v>8309</v>
      </c>
      <c r="R1059" s="8" t="s">
        <v>8327</v>
      </c>
      <c r="S1059" s="12">
        <f t="shared" si="66"/>
        <v>42237.241388888884</v>
      </c>
      <c r="T1059" s="12">
        <f t="shared" si="67"/>
        <v>42177.241388888884</v>
      </c>
    </row>
    <row r="1060" spans="1:20" ht="45" x14ac:dyDescent="0.25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8220</v>
      </c>
      <c r="G1060" t="s">
        <v>8239</v>
      </c>
      <c r="H1060" t="s">
        <v>8256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8284</v>
      </c>
      <c r="O1060" s="5">
        <f t="shared" si="64"/>
        <v>2.036E-2</v>
      </c>
      <c r="P1060">
        <f t="shared" si="65"/>
        <v>84.833333333333329</v>
      </c>
      <c r="Q1060" s="8" t="s">
        <v>8334</v>
      </c>
      <c r="R1060" s="8" t="s">
        <v>8338</v>
      </c>
      <c r="S1060" s="12">
        <f t="shared" si="66"/>
        <v>42576.541666666672</v>
      </c>
      <c r="T1060" s="12">
        <f t="shared" si="67"/>
        <v>42548.626192129625</v>
      </c>
    </row>
    <row r="1061" spans="1:20" ht="60" x14ac:dyDescent="0.25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8220</v>
      </c>
      <c r="G1061" t="s">
        <v>8223</v>
      </c>
      <c r="H1061" t="s">
        <v>8245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8277</v>
      </c>
      <c r="O1061" s="5">
        <f t="shared" si="64"/>
        <v>2.0454545454545454E-2</v>
      </c>
      <c r="P1061">
        <f t="shared" si="65"/>
        <v>22.5</v>
      </c>
      <c r="Q1061" s="8" t="s">
        <v>8315</v>
      </c>
      <c r="R1061" s="8" t="s">
        <v>8329</v>
      </c>
      <c r="S1061" s="12">
        <f t="shared" si="66"/>
        <v>41290.523113425923</v>
      </c>
      <c r="T1061" s="12">
        <f t="shared" si="67"/>
        <v>41230.523113425923</v>
      </c>
    </row>
    <row r="1062" spans="1:20" ht="60" x14ac:dyDescent="0.25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8220</v>
      </c>
      <c r="G1062" t="s">
        <v>8223</v>
      </c>
      <c r="H1062" t="s">
        <v>8245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8270</v>
      </c>
      <c r="O1062" s="5">
        <f t="shared" si="64"/>
        <v>2.0500000000000001E-2</v>
      </c>
      <c r="P1062">
        <f t="shared" si="65"/>
        <v>10.25</v>
      </c>
      <c r="Q1062" s="8" t="s">
        <v>8323</v>
      </c>
      <c r="R1062" s="8" t="s">
        <v>8343</v>
      </c>
      <c r="S1062" s="12">
        <f t="shared" si="66"/>
        <v>41906.666678240741</v>
      </c>
      <c r="T1062" s="12">
        <f t="shared" si="67"/>
        <v>41883.666678240741</v>
      </c>
    </row>
    <row r="1063" spans="1:20" ht="45" x14ac:dyDescent="0.25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8219</v>
      </c>
      <c r="G1063" t="s">
        <v>8223</v>
      </c>
      <c r="H1063" t="s">
        <v>8245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8300</v>
      </c>
      <c r="O1063" s="5">
        <f t="shared" si="64"/>
        <v>2.053E-2</v>
      </c>
      <c r="P1063">
        <f t="shared" si="65"/>
        <v>39.480769230769234</v>
      </c>
      <c r="Q1063" s="8" t="s">
        <v>8311</v>
      </c>
      <c r="R1063" s="8" t="s">
        <v>8341</v>
      </c>
      <c r="S1063" s="12">
        <f t="shared" si="66"/>
        <v>42804.542071759264</v>
      </c>
      <c r="T1063" s="12">
        <f t="shared" si="67"/>
        <v>42774.542071759264</v>
      </c>
    </row>
    <row r="1064" spans="1:20" ht="60" x14ac:dyDescent="0.25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8220</v>
      </c>
      <c r="G1064" t="s">
        <v>8223</v>
      </c>
      <c r="H1064" t="s">
        <v>8245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8272</v>
      </c>
      <c r="O1064" s="5">
        <f t="shared" si="64"/>
        <v>2.0549999999999999E-2</v>
      </c>
      <c r="P1064">
        <f t="shared" si="65"/>
        <v>51.375</v>
      </c>
      <c r="Q1064" s="8" t="s">
        <v>8311</v>
      </c>
      <c r="R1064" s="8" t="s">
        <v>8317</v>
      </c>
      <c r="S1064" s="12">
        <f t="shared" si="66"/>
        <v>42316.806631944448</v>
      </c>
      <c r="T1064" s="12">
        <f t="shared" si="67"/>
        <v>42256.764965277776</v>
      </c>
    </row>
    <row r="1065" spans="1:20" ht="60" x14ac:dyDescent="0.25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8220</v>
      </c>
      <c r="G1065" t="s">
        <v>8223</v>
      </c>
      <c r="H1065" t="s">
        <v>8245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8284</v>
      </c>
      <c r="O1065" s="5">
        <f t="shared" si="64"/>
        <v>2.0833333333333332E-2</v>
      </c>
      <c r="P1065">
        <f t="shared" si="65"/>
        <v>6.25</v>
      </c>
      <c r="Q1065" s="8" t="s">
        <v>8334</v>
      </c>
      <c r="R1065" s="8" t="s">
        <v>8338</v>
      </c>
      <c r="S1065" s="12">
        <f t="shared" si="66"/>
        <v>41850.502268518518</v>
      </c>
      <c r="T1065" s="12">
        <f t="shared" si="67"/>
        <v>41820.502268518518</v>
      </c>
    </row>
    <row r="1066" spans="1:20" ht="60" x14ac:dyDescent="0.25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8220</v>
      </c>
      <c r="G1066" t="s">
        <v>8228</v>
      </c>
      <c r="H1066" t="s">
        <v>8250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8274</v>
      </c>
      <c r="O1066" s="5">
        <f t="shared" si="64"/>
        <v>2.1000000000000001E-2</v>
      </c>
      <c r="P1066">
        <f t="shared" si="65"/>
        <v>17.5</v>
      </c>
      <c r="Q1066" s="8" t="s">
        <v>8318</v>
      </c>
      <c r="R1066" s="8" t="s">
        <v>8328</v>
      </c>
      <c r="S1066" s="12">
        <f t="shared" si="66"/>
        <v>41580.672974537039</v>
      </c>
      <c r="T1066" s="12">
        <f t="shared" si="67"/>
        <v>41550.672974537039</v>
      </c>
    </row>
    <row r="1067" spans="1:20" ht="45" x14ac:dyDescent="0.25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8220</v>
      </c>
      <c r="G1067" t="s">
        <v>8224</v>
      </c>
      <c r="H1067" t="s">
        <v>8246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8270</v>
      </c>
      <c r="O1067" s="5">
        <f t="shared" si="64"/>
        <v>2.1000000000000001E-2</v>
      </c>
      <c r="P1067">
        <f t="shared" si="65"/>
        <v>15.75</v>
      </c>
      <c r="Q1067" s="8" t="s">
        <v>8323</v>
      </c>
      <c r="R1067" s="8" t="s">
        <v>8343</v>
      </c>
      <c r="S1067" s="12">
        <f t="shared" si="66"/>
        <v>42188.365682870368</v>
      </c>
      <c r="T1067" s="12">
        <f t="shared" si="67"/>
        <v>42128.365682870368</v>
      </c>
    </row>
    <row r="1068" spans="1:20" ht="60" x14ac:dyDescent="0.25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8220</v>
      </c>
      <c r="G1068" t="s">
        <v>8223</v>
      </c>
      <c r="H1068" t="s">
        <v>8245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8270</v>
      </c>
      <c r="O1068" s="5">
        <f t="shared" si="64"/>
        <v>2.1049999999999999E-2</v>
      </c>
      <c r="P1068">
        <f t="shared" si="65"/>
        <v>70.166666666666671</v>
      </c>
      <c r="Q1068" s="8" t="s">
        <v>8323</v>
      </c>
      <c r="R1068" s="8" t="s">
        <v>8343</v>
      </c>
      <c r="S1068" s="12">
        <f t="shared" si="66"/>
        <v>42278.377013888894</v>
      </c>
      <c r="T1068" s="12">
        <f t="shared" si="67"/>
        <v>42248.377013888894</v>
      </c>
    </row>
    <row r="1069" spans="1:20" ht="60" x14ac:dyDescent="0.25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8220</v>
      </c>
      <c r="G1069" t="s">
        <v>8223</v>
      </c>
      <c r="H1069" t="s">
        <v>8245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8281</v>
      </c>
      <c r="O1069" s="5">
        <f t="shared" si="64"/>
        <v>2.1129899999999997E-2</v>
      </c>
      <c r="P1069">
        <f t="shared" si="65"/>
        <v>21.34333333333333</v>
      </c>
      <c r="Q1069" s="8" t="s">
        <v>8331</v>
      </c>
      <c r="R1069" s="8" t="s">
        <v>8332</v>
      </c>
      <c r="S1069" s="12">
        <f t="shared" si="66"/>
        <v>41673.237175925926</v>
      </c>
      <c r="T1069" s="12">
        <f t="shared" si="67"/>
        <v>41643.237175925926</v>
      </c>
    </row>
    <row r="1070" spans="1:20" ht="45" x14ac:dyDescent="0.25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8220</v>
      </c>
      <c r="G1070" t="s">
        <v>8223</v>
      </c>
      <c r="H1070" t="s">
        <v>8245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8303</v>
      </c>
      <c r="O1070" s="5">
        <f t="shared" si="64"/>
        <v>2.12E-2</v>
      </c>
      <c r="P1070">
        <f t="shared" si="65"/>
        <v>53</v>
      </c>
      <c r="Q1070" s="8" t="s">
        <v>8318</v>
      </c>
      <c r="R1070" s="8" t="s">
        <v>8342</v>
      </c>
      <c r="S1070" s="12">
        <f t="shared" si="66"/>
        <v>42330.377557870372</v>
      </c>
      <c r="T1070" s="12">
        <f t="shared" si="67"/>
        <v>42300.335891203707</v>
      </c>
    </row>
    <row r="1071" spans="1:20" ht="30" x14ac:dyDescent="0.25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8220</v>
      </c>
      <c r="G1071" t="s">
        <v>8223</v>
      </c>
      <c r="H1071" t="s">
        <v>8245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8270</v>
      </c>
      <c r="O1071" s="5">
        <f t="shared" si="64"/>
        <v>2.1333333333333333E-2</v>
      </c>
      <c r="P1071">
        <f t="shared" si="65"/>
        <v>8</v>
      </c>
      <c r="Q1071" s="8" t="s">
        <v>8323</v>
      </c>
      <c r="R1071" s="8" t="s">
        <v>8343</v>
      </c>
      <c r="S1071" s="12">
        <f t="shared" si="66"/>
        <v>42244.83116898148</v>
      </c>
      <c r="T1071" s="12">
        <f t="shared" si="67"/>
        <v>42229.83116898148</v>
      </c>
    </row>
    <row r="1072" spans="1:20" ht="60" x14ac:dyDescent="0.25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8220</v>
      </c>
      <c r="G1072" t="s">
        <v>8235</v>
      </c>
      <c r="H1072" t="s">
        <v>8248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8304</v>
      </c>
      <c r="O1072" s="5">
        <f t="shared" si="64"/>
        <v>2.1428571428571429E-2</v>
      </c>
      <c r="P1072">
        <f t="shared" si="65"/>
        <v>7.5</v>
      </c>
      <c r="Q1072" s="8" t="s">
        <v>8323</v>
      </c>
      <c r="R1072" s="8" t="s">
        <v>8325</v>
      </c>
      <c r="S1072" s="12">
        <f t="shared" si="66"/>
        <v>42338.458333333328</v>
      </c>
      <c r="T1072" s="12">
        <f t="shared" si="67"/>
        <v>42297.566284722227</v>
      </c>
    </row>
    <row r="1073" spans="1:20" ht="60" x14ac:dyDescent="0.25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8219</v>
      </c>
      <c r="G1073" t="s">
        <v>8223</v>
      </c>
      <c r="H1073" t="s">
        <v>8245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8302</v>
      </c>
      <c r="O1073" s="5">
        <f t="shared" si="64"/>
        <v>2.1919999999999999E-2</v>
      </c>
      <c r="P1073">
        <f t="shared" si="65"/>
        <v>18.896551724137932</v>
      </c>
      <c r="Q1073" s="8" t="s">
        <v>8323</v>
      </c>
      <c r="R1073" s="8" t="s">
        <v>8324</v>
      </c>
      <c r="S1073" s="12">
        <f t="shared" si="66"/>
        <v>41917.552928240737</v>
      </c>
      <c r="T1073" s="12">
        <f t="shared" si="67"/>
        <v>41872.552928240737</v>
      </c>
    </row>
    <row r="1074" spans="1:20" ht="60" x14ac:dyDescent="0.25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8220</v>
      </c>
      <c r="G1074" t="s">
        <v>8223</v>
      </c>
      <c r="H1074" t="s">
        <v>8245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8277</v>
      </c>
      <c r="O1074" s="5">
        <f t="shared" si="64"/>
        <v>2.1999999999999999E-2</v>
      </c>
      <c r="P1074">
        <f t="shared" si="65"/>
        <v>55</v>
      </c>
      <c r="Q1074" s="8" t="s">
        <v>8315</v>
      </c>
      <c r="R1074" s="8" t="s">
        <v>8329</v>
      </c>
      <c r="S1074" s="12">
        <f t="shared" si="66"/>
        <v>41964.751423611116</v>
      </c>
      <c r="T1074" s="12">
        <f t="shared" si="67"/>
        <v>41934.709756944445</v>
      </c>
    </row>
    <row r="1075" spans="1:20" ht="45" x14ac:dyDescent="0.25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8220</v>
      </c>
      <c r="G1075" t="s">
        <v>8223</v>
      </c>
      <c r="H1075" t="s">
        <v>8245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8270</v>
      </c>
      <c r="O1075" s="5">
        <f t="shared" si="64"/>
        <v>2.1999999999999999E-2</v>
      </c>
      <c r="P1075">
        <f t="shared" si="65"/>
        <v>27.5</v>
      </c>
      <c r="Q1075" s="8" t="s">
        <v>8323</v>
      </c>
      <c r="R1075" s="8" t="s">
        <v>8343</v>
      </c>
      <c r="S1075" s="12">
        <f t="shared" si="66"/>
        <v>42014.791666666672</v>
      </c>
      <c r="T1075" s="12">
        <f t="shared" si="67"/>
        <v>41990.772488425922</v>
      </c>
    </row>
    <row r="1076" spans="1:20" ht="45" x14ac:dyDescent="0.25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8219</v>
      </c>
      <c r="G1076" t="s">
        <v>8223</v>
      </c>
      <c r="H1076" t="s">
        <v>8245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8272</v>
      </c>
      <c r="O1076" s="5">
        <f t="shared" si="64"/>
        <v>2.2157147647256063E-2</v>
      </c>
      <c r="P1076">
        <f t="shared" si="65"/>
        <v>3304</v>
      </c>
      <c r="Q1076" s="8" t="s">
        <v>8311</v>
      </c>
      <c r="R1076" s="8" t="s">
        <v>8317</v>
      </c>
      <c r="S1076" s="12">
        <f t="shared" si="66"/>
        <v>42808.768055555556</v>
      </c>
      <c r="T1076" s="12">
        <f t="shared" si="67"/>
        <v>42748.80972222222</v>
      </c>
    </row>
    <row r="1077" spans="1:20" ht="30" x14ac:dyDescent="0.25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8220</v>
      </c>
      <c r="G1077" t="s">
        <v>8223</v>
      </c>
      <c r="H1077" t="s">
        <v>8245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8269</v>
      </c>
      <c r="O1077" s="5">
        <f t="shared" si="64"/>
        <v>2.2302681818181819E-2</v>
      </c>
      <c r="P1077">
        <f t="shared" si="65"/>
        <v>39.569274193548388</v>
      </c>
      <c r="Q1077" s="8" t="s">
        <v>8309</v>
      </c>
      <c r="R1077" s="8" t="s">
        <v>8327</v>
      </c>
      <c r="S1077" s="12">
        <f t="shared" si="66"/>
        <v>41792.915972222225</v>
      </c>
      <c r="T1077" s="12">
        <f t="shared" si="67"/>
        <v>41757.725011574075</v>
      </c>
    </row>
    <row r="1078" spans="1:20" ht="45" x14ac:dyDescent="0.25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8219</v>
      </c>
      <c r="G1078" t="s">
        <v>8223</v>
      </c>
      <c r="H1078" t="s">
        <v>8245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8283</v>
      </c>
      <c r="O1078" s="5">
        <f t="shared" si="64"/>
        <v>2.2307692307692306E-2</v>
      </c>
      <c r="P1078">
        <f t="shared" si="65"/>
        <v>72.5</v>
      </c>
      <c r="Q1078" s="8" t="s">
        <v>8321</v>
      </c>
      <c r="R1078" s="8" t="s">
        <v>8322</v>
      </c>
      <c r="S1078" s="12">
        <f t="shared" si="66"/>
        <v>42263.855462962965</v>
      </c>
      <c r="T1078" s="12">
        <f t="shared" si="67"/>
        <v>42233.855462962965</v>
      </c>
    </row>
    <row r="1079" spans="1:20" ht="60" x14ac:dyDescent="0.25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8220</v>
      </c>
      <c r="G1079" t="s">
        <v>8223</v>
      </c>
      <c r="H1079" t="s">
        <v>8245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8274</v>
      </c>
      <c r="O1079" s="5">
        <f t="shared" si="64"/>
        <v>2.2388059701492536E-2</v>
      </c>
      <c r="P1079">
        <f t="shared" si="65"/>
        <v>50</v>
      </c>
      <c r="Q1079" s="8" t="s">
        <v>8318</v>
      </c>
      <c r="R1079" s="8" t="s">
        <v>8328</v>
      </c>
      <c r="S1079" s="12">
        <f t="shared" si="66"/>
        <v>42175.545983796299</v>
      </c>
      <c r="T1079" s="12">
        <f t="shared" si="67"/>
        <v>42130.545983796299</v>
      </c>
    </row>
    <row r="1080" spans="1:20" ht="45" x14ac:dyDescent="0.25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8220</v>
      </c>
      <c r="G1080" t="s">
        <v>8223</v>
      </c>
      <c r="H1080" t="s">
        <v>8245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8277</v>
      </c>
      <c r="O1080" s="5">
        <f t="shared" si="64"/>
        <v>2.2444444444444444E-2</v>
      </c>
      <c r="P1080">
        <f t="shared" si="65"/>
        <v>50.5</v>
      </c>
      <c r="Q1080" s="8" t="s">
        <v>8315</v>
      </c>
      <c r="R1080" s="8" t="s">
        <v>8329</v>
      </c>
      <c r="S1080" s="12">
        <f t="shared" si="66"/>
        <v>42629.715324074074</v>
      </c>
      <c r="T1080" s="12">
        <f t="shared" si="67"/>
        <v>42599.715324074074</v>
      </c>
    </row>
    <row r="1081" spans="1:20" ht="60" x14ac:dyDescent="0.25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8220</v>
      </c>
      <c r="G1081" t="s">
        <v>8224</v>
      </c>
      <c r="H1081" t="s">
        <v>8246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8269</v>
      </c>
      <c r="O1081" s="5">
        <f t="shared" si="64"/>
        <v>2.2499999999999999E-2</v>
      </c>
      <c r="P1081">
        <f t="shared" si="65"/>
        <v>9</v>
      </c>
      <c r="Q1081" s="8" t="s">
        <v>8309</v>
      </c>
      <c r="R1081" s="8" t="s">
        <v>8327</v>
      </c>
      <c r="S1081" s="12">
        <f t="shared" si="66"/>
        <v>41564.318113425928</v>
      </c>
      <c r="T1081" s="12">
        <f t="shared" si="67"/>
        <v>41534.318113425928</v>
      </c>
    </row>
    <row r="1082" spans="1:20" ht="60" x14ac:dyDescent="0.25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8220</v>
      </c>
      <c r="G1082" t="s">
        <v>8223</v>
      </c>
      <c r="H1082" t="s">
        <v>8245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8270</v>
      </c>
      <c r="O1082" s="5">
        <f t="shared" si="64"/>
        <v>2.265E-2</v>
      </c>
      <c r="P1082">
        <f t="shared" si="65"/>
        <v>32.357142857142854</v>
      </c>
      <c r="Q1082" s="8" t="s">
        <v>8323</v>
      </c>
      <c r="R1082" s="8" t="s">
        <v>8343</v>
      </c>
      <c r="S1082" s="12">
        <f t="shared" si="66"/>
        <v>42631.577141203699</v>
      </c>
      <c r="T1082" s="12">
        <f t="shared" si="67"/>
        <v>42601.577141203699</v>
      </c>
    </row>
    <row r="1083" spans="1:20" ht="45" x14ac:dyDescent="0.25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8220</v>
      </c>
      <c r="G1083" t="s">
        <v>8223</v>
      </c>
      <c r="H1083" t="s">
        <v>8245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8269</v>
      </c>
      <c r="O1083" s="5">
        <f t="shared" si="64"/>
        <v>2.2727272727272728E-2</v>
      </c>
      <c r="P1083">
        <f t="shared" si="65"/>
        <v>113.63636363636364</v>
      </c>
      <c r="Q1083" s="8" t="s">
        <v>8309</v>
      </c>
      <c r="R1083" s="8" t="s">
        <v>8327</v>
      </c>
      <c r="S1083" s="12">
        <f t="shared" si="66"/>
        <v>40810.460104166668</v>
      </c>
      <c r="T1083" s="12">
        <f t="shared" si="67"/>
        <v>40750.460104166668</v>
      </c>
    </row>
    <row r="1084" spans="1:20" ht="45" x14ac:dyDescent="0.25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8220</v>
      </c>
      <c r="G1084" t="s">
        <v>8224</v>
      </c>
      <c r="H1084" t="s">
        <v>8246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8281</v>
      </c>
      <c r="O1084" s="5">
        <f t="shared" si="64"/>
        <v>2.3E-2</v>
      </c>
      <c r="P1084">
        <f t="shared" si="65"/>
        <v>23</v>
      </c>
      <c r="Q1084" s="8" t="s">
        <v>8331</v>
      </c>
      <c r="R1084" s="8" t="s">
        <v>8332</v>
      </c>
      <c r="S1084" s="12">
        <f t="shared" si="66"/>
        <v>42460.45584490741</v>
      </c>
      <c r="T1084" s="12">
        <f t="shared" si="67"/>
        <v>42430.497511574074</v>
      </c>
    </row>
    <row r="1085" spans="1:20" ht="45" x14ac:dyDescent="0.25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8220</v>
      </c>
      <c r="G1085" t="s">
        <v>8224</v>
      </c>
      <c r="H1085" t="s">
        <v>8246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8290</v>
      </c>
      <c r="O1085" s="5">
        <f t="shared" si="64"/>
        <v>2.3076923076923078E-2</v>
      </c>
      <c r="P1085">
        <f t="shared" si="65"/>
        <v>25</v>
      </c>
      <c r="Q1085" s="8" t="s">
        <v>8334</v>
      </c>
      <c r="R1085" s="8" t="s">
        <v>8336</v>
      </c>
      <c r="S1085" s="12">
        <f t="shared" si="66"/>
        <v>41986.221863425926</v>
      </c>
      <c r="T1085" s="12">
        <f t="shared" si="67"/>
        <v>41941.180196759262</v>
      </c>
    </row>
    <row r="1086" spans="1:20" ht="60" x14ac:dyDescent="0.25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8220</v>
      </c>
      <c r="G1086" t="s">
        <v>8223</v>
      </c>
      <c r="H1086" t="s">
        <v>8245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8272</v>
      </c>
      <c r="O1086" s="5">
        <f t="shared" si="64"/>
        <v>2.3220000000000001E-2</v>
      </c>
      <c r="P1086">
        <f t="shared" si="65"/>
        <v>37.451612903225808</v>
      </c>
      <c r="Q1086" s="8" t="s">
        <v>8311</v>
      </c>
      <c r="R1086" s="8" t="s">
        <v>8317</v>
      </c>
      <c r="S1086" s="12">
        <f t="shared" si="66"/>
        <v>42775.846585648149</v>
      </c>
      <c r="T1086" s="12">
        <f t="shared" si="67"/>
        <v>42745.846585648149</v>
      </c>
    </row>
    <row r="1087" spans="1:20" ht="60" x14ac:dyDescent="0.25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8219</v>
      </c>
      <c r="G1087" t="s">
        <v>8223</v>
      </c>
      <c r="H1087" t="s">
        <v>8245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8272</v>
      </c>
      <c r="O1087" s="5">
        <f t="shared" si="64"/>
        <v>2.3306666666666667E-2</v>
      </c>
      <c r="P1087">
        <f t="shared" si="65"/>
        <v>116.53333333333333</v>
      </c>
      <c r="Q1087" s="8" t="s">
        <v>8311</v>
      </c>
      <c r="R1087" s="8" t="s">
        <v>8317</v>
      </c>
      <c r="S1087" s="12">
        <f t="shared" si="66"/>
        <v>42657.392754629633</v>
      </c>
      <c r="T1087" s="12">
        <f t="shared" si="67"/>
        <v>42612.392754629633</v>
      </c>
    </row>
    <row r="1088" spans="1:20" ht="60" x14ac:dyDescent="0.25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8220</v>
      </c>
      <c r="G1088" t="s">
        <v>8223</v>
      </c>
      <c r="H1088" t="s">
        <v>8245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8272</v>
      </c>
      <c r="O1088" s="5">
        <f t="shared" si="64"/>
        <v>2.3345000000000001E-2</v>
      </c>
      <c r="P1088">
        <f t="shared" si="65"/>
        <v>424.45454545454544</v>
      </c>
      <c r="Q1088" s="8" t="s">
        <v>8311</v>
      </c>
      <c r="R1088" s="8" t="s">
        <v>8317</v>
      </c>
      <c r="S1088" s="12">
        <f t="shared" si="66"/>
        <v>41973.707638888889</v>
      </c>
      <c r="T1088" s="12">
        <f t="shared" si="67"/>
        <v>41921.013078703705</v>
      </c>
    </row>
    <row r="1089" spans="1:20" ht="60" x14ac:dyDescent="0.25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8219</v>
      </c>
      <c r="G1089" t="s">
        <v>8223</v>
      </c>
      <c r="H1089" t="s">
        <v>8245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8266</v>
      </c>
      <c r="O1089" s="5">
        <f t="shared" si="64"/>
        <v>2.375E-2</v>
      </c>
      <c r="P1089">
        <f t="shared" si="65"/>
        <v>47.5</v>
      </c>
      <c r="Q1089" s="8" t="s">
        <v>8309</v>
      </c>
      <c r="R1089" s="8" t="s">
        <v>8310</v>
      </c>
      <c r="S1089" s="12">
        <f t="shared" si="66"/>
        <v>42097.332650462966</v>
      </c>
      <c r="T1089" s="12">
        <f t="shared" si="67"/>
        <v>42067.37431712963</v>
      </c>
    </row>
    <row r="1090" spans="1:20" ht="30" x14ac:dyDescent="0.25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8220</v>
      </c>
      <c r="G1090" t="s">
        <v>8223</v>
      </c>
      <c r="H1090" t="s">
        <v>8245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8270</v>
      </c>
      <c r="O1090" s="5">
        <f t="shared" ref="O1090:O1153" si="68">E1090/D1090</f>
        <v>2.3764705882352941E-2</v>
      </c>
      <c r="P1090">
        <f t="shared" si="65"/>
        <v>202</v>
      </c>
      <c r="Q1090" s="8" t="s">
        <v>8323</v>
      </c>
      <c r="R1090" s="8" t="s">
        <v>8343</v>
      </c>
      <c r="S1090" s="12">
        <f t="shared" si="66"/>
        <v>42651.139340277776</v>
      </c>
      <c r="T1090" s="12">
        <f t="shared" si="67"/>
        <v>42621.139340277776</v>
      </c>
    </row>
    <row r="1091" spans="1:20" ht="45" x14ac:dyDescent="0.25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8220</v>
      </c>
      <c r="G1091" t="s">
        <v>8223</v>
      </c>
      <c r="H1091" t="s">
        <v>8245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8269</v>
      </c>
      <c r="O1091" s="5">
        <f t="shared" si="68"/>
        <v>2.4E-2</v>
      </c>
      <c r="P1091">
        <f t="shared" ref="P1091:P1154" si="69">E1091/L1091</f>
        <v>4.8</v>
      </c>
      <c r="Q1091" s="8" t="s">
        <v>8309</v>
      </c>
      <c r="R1091" s="8" t="s">
        <v>8327</v>
      </c>
      <c r="S1091" s="12">
        <f t="shared" ref="S1091:S1154" si="70">(I1091/86400)+25569+(-6/24)</f>
        <v>41527.857256944444</v>
      </c>
      <c r="T1091" s="12">
        <f t="shared" ref="T1091:T1154" si="71">(J1091/86400)+25569+(-6/24)</f>
        <v>41512.857256944444</v>
      </c>
    </row>
    <row r="1092" spans="1:20" ht="45" x14ac:dyDescent="0.25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8220</v>
      </c>
      <c r="G1092" t="s">
        <v>8225</v>
      </c>
      <c r="H1092" t="s">
        <v>8247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8274</v>
      </c>
      <c r="O1092" s="5">
        <f t="shared" si="68"/>
        <v>2.4E-2</v>
      </c>
      <c r="P1092">
        <f t="shared" si="69"/>
        <v>60</v>
      </c>
      <c r="Q1092" s="8" t="s">
        <v>8318</v>
      </c>
      <c r="R1092" s="8" t="s">
        <v>8328</v>
      </c>
      <c r="S1092" s="12">
        <f t="shared" si="70"/>
        <v>41644.313194444447</v>
      </c>
      <c r="T1092" s="12">
        <f t="shared" si="71"/>
        <v>41614.313194444447</v>
      </c>
    </row>
    <row r="1093" spans="1:20" ht="60" x14ac:dyDescent="0.25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8220</v>
      </c>
      <c r="G1093" t="s">
        <v>8224</v>
      </c>
      <c r="H1093" t="s">
        <v>8246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8270</v>
      </c>
      <c r="O1093" s="5">
        <f t="shared" si="68"/>
        <v>2.4E-2</v>
      </c>
      <c r="P1093">
        <f t="shared" si="69"/>
        <v>15</v>
      </c>
      <c r="Q1093" s="8" t="s">
        <v>8323</v>
      </c>
      <c r="R1093" s="8" t="s">
        <v>8343</v>
      </c>
      <c r="S1093" s="12">
        <f t="shared" si="70"/>
        <v>42238.565891203703</v>
      </c>
      <c r="T1093" s="12">
        <f t="shared" si="71"/>
        <v>42178.565891203703</v>
      </c>
    </row>
    <row r="1094" spans="1:20" ht="60" x14ac:dyDescent="0.25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8220</v>
      </c>
      <c r="G1094" t="s">
        <v>8225</v>
      </c>
      <c r="H1094" t="s">
        <v>8247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8281</v>
      </c>
      <c r="O1094" s="5">
        <f t="shared" si="68"/>
        <v>2.4222222222222221E-2</v>
      </c>
      <c r="P1094">
        <f t="shared" si="69"/>
        <v>36.333333333333336</v>
      </c>
      <c r="Q1094" s="8" t="s">
        <v>8331</v>
      </c>
      <c r="R1094" s="8" t="s">
        <v>8332</v>
      </c>
      <c r="S1094" s="12">
        <f t="shared" si="70"/>
        <v>41733.874756944446</v>
      </c>
      <c r="T1094" s="12">
        <f t="shared" si="71"/>
        <v>41703.91642361111</v>
      </c>
    </row>
    <row r="1095" spans="1:20" ht="60" x14ac:dyDescent="0.25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8219</v>
      </c>
      <c r="G1095" t="s">
        <v>8223</v>
      </c>
      <c r="H1095" t="s">
        <v>8245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8272</v>
      </c>
      <c r="O1095" s="5">
        <f t="shared" si="68"/>
        <v>2.4299999999999999E-2</v>
      </c>
      <c r="P1095">
        <f t="shared" si="69"/>
        <v>60.75</v>
      </c>
      <c r="Q1095" s="8" t="s">
        <v>8311</v>
      </c>
      <c r="R1095" s="8" t="s">
        <v>8317</v>
      </c>
      <c r="S1095" s="12">
        <f t="shared" si="70"/>
        <v>42733.836053240739</v>
      </c>
      <c r="T1095" s="12">
        <f t="shared" si="71"/>
        <v>42703.836053240739</v>
      </c>
    </row>
    <row r="1096" spans="1:20" ht="45" x14ac:dyDescent="0.25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8220</v>
      </c>
      <c r="G1096" t="s">
        <v>8223</v>
      </c>
      <c r="H1096" t="s">
        <v>8245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8283</v>
      </c>
      <c r="O1096" s="5">
        <f t="shared" si="68"/>
        <v>2.4340000000000001E-2</v>
      </c>
      <c r="P1096">
        <f t="shared" si="69"/>
        <v>202.83333333333334</v>
      </c>
      <c r="Q1096" s="8" t="s">
        <v>8321</v>
      </c>
      <c r="R1096" s="8" t="s">
        <v>8322</v>
      </c>
      <c r="S1096" s="12">
        <f t="shared" si="70"/>
        <v>42368.425381944442</v>
      </c>
      <c r="T1096" s="12">
        <f t="shared" si="71"/>
        <v>42338.425381944442</v>
      </c>
    </row>
    <row r="1097" spans="1:20" ht="60" x14ac:dyDescent="0.25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8220</v>
      </c>
      <c r="G1097" t="s">
        <v>8223</v>
      </c>
      <c r="H1097" t="s">
        <v>8245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8278</v>
      </c>
      <c r="O1097" s="5">
        <f t="shared" si="68"/>
        <v>2.4375000000000001E-2</v>
      </c>
      <c r="P1097">
        <f t="shared" si="69"/>
        <v>27.857142857142858</v>
      </c>
      <c r="Q1097" s="8" t="s">
        <v>8315</v>
      </c>
      <c r="R1097" s="8" t="s">
        <v>8330</v>
      </c>
      <c r="S1097" s="12">
        <f t="shared" si="70"/>
        <v>40475.877650462964</v>
      </c>
      <c r="T1097" s="12">
        <f t="shared" si="71"/>
        <v>40430.877650462964</v>
      </c>
    </row>
    <row r="1098" spans="1:20" ht="60" x14ac:dyDescent="0.25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8220</v>
      </c>
      <c r="G1098" t="s">
        <v>8223</v>
      </c>
      <c r="H1098" t="s">
        <v>8245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8302</v>
      </c>
      <c r="O1098" s="5">
        <f t="shared" si="68"/>
        <v>2.4400000000000002E-2</v>
      </c>
      <c r="P1098">
        <f t="shared" si="69"/>
        <v>67.777777777777771</v>
      </c>
      <c r="Q1098" s="8" t="s">
        <v>8323</v>
      </c>
      <c r="R1098" s="8" t="s">
        <v>8324</v>
      </c>
      <c r="S1098" s="12">
        <f t="shared" si="70"/>
        <v>42276.633784722224</v>
      </c>
      <c r="T1098" s="12">
        <f t="shared" si="71"/>
        <v>42246.633784722224</v>
      </c>
    </row>
    <row r="1099" spans="1:20" ht="60" x14ac:dyDescent="0.25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8220</v>
      </c>
      <c r="G1099" t="s">
        <v>8223</v>
      </c>
      <c r="H1099" t="s">
        <v>8245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8270</v>
      </c>
      <c r="O1099" s="5">
        <f t="shared" si="68"/>
        <v>2.4500000000000001E-2</v>
      </c>
      <c r="P1099">
        <f t="shared" si="69"/>
        <v>163.33333333333334</v>
      </c>
      <c r="Q1099" s="8" t="s">
        <v>8323</v>
      </c>
      <c r="R1099" s="8" t="s">
        <v>8343</v>
      </c>
      <c r="S1099" s="12">
        <f t="shared" si="70"/>
        <v>42553.489212962959</v>
      </c>
      <c r="T1099" s="12">
        <f t="shared" si="71"/>
        <v>42523.489212962959</v>
      </c>
    </row>
    <row r="1100" spans="1:20" ht="60" x14ac:dyDescent="0.25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8219</v>
      </c>
      <c r="G1100" t="s">
        <v>8228</v>
      </c>
      <c r="H1100" t="s">
        <v>8250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8289</v>
      </c>
      <c r="O1100" s="5">
        <f t="shared" si="68"/>
        <v>2.4777777777777777E-2</v>
      </c>
      <c r="P1100">
        <f t="shared" si="69"/>
        <v>74.333333333333329</v>
      </c>
      <c r="Q1100" s="8" t="s">
        <v>8318</v>
      </c>
      <c r="R1100" s="8" t="s">
        <v>8320</v>
      </c>
      <c r="S1100" s="12">
        <f t="shared" si="70"/>
        <v>42825.915972222225</v>
      </c>
      <c r="T1100" s="12">
        <f t="shared" si="71"/>
        <v>42785.750023148154</v>
      </c>
    </row>
    <row r="1101" spans="1:20" ht="45" x14ac:dyDescent="0.25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8220</v>
      </c>
      <c r="G1101" t="s">
        <v>8229</v>
      </c>
      <c r="H1101" t="s">
        <v>8248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8272</v>
      </c>
      <c r="O1101" s="5">
        <f t="shared" si="68"/>
        <v>2.4840000000000001E-2</v>
      </c>
      <c r="P1101">
        <f t="shared" si="69"/>
        <v>155.25</v>
      </c>
      <c r="Q1101" s="8" t="s">
        <v>8311</v>
      </c>
      <c r="R1101" s="8" t="s">
        <v>8317</v>
      </c>
      <c r="S1101" s="12">
        <f t="shared" si="70"/>
        <v>42784.749305555553</v>
      </c>
      <c r="T1101" s="12">
        <f t="shared" si="71"/>
        <v>42732.622986111106</v>
      </c>
    </row>
    <row r="1102" spans="1:20" ht="60" x14ac:dyDescent="0.25">
      <c r="A1102">
        <v>1565</v>
      </c>
      <c r="B1102" s="3" t="s">
        <v>1566</v>
      </c>
      <c r="C1102" s="3" t="s">
        <v>5675</v>
      </c>
      <c r="D1102">
        <v>4000</v>
      </c>
      <c r="E1102">
        <v>100</v>
      </c>
      <c r="F1102" t="s">
        <v>8219</v>
      </c>
      <c r="G1102" t="s">
        <v>8223</v>
      </c>
      <c r="H1102" t="s">
        <v>8245</v>
      </c>
      <c r="I1102">
        <v>1307554261</v>
      </c>
      <c r="J1102">
        <v>1304962261</v>
      </c>
      <c r="K1102" t="b">
        <v>0</v>
      </c>
      <c r="L1102">
        <v>1</v>
      </c>
      <c r="M1102" t="b">
        <v>0</v>
      </c>
      <c r="N1102" t="s">
        <v>8289</v>
      </c>
      <c r="O1102" s="5">
        <f t="shared" si="68"/>
        <v>2.5000000000000001E-2</v>
      </c>
      <c r="P1102">
        <f t="shared" si="69"/>
        <v>100</v>
      </c>
      <c r="Q1102" s="8" t="s">
        <v>8318</v>
      </c>
      <c r="R1102" s="8" t="s">
        <v>8320</v>
      </c>
      <c r="S1102" s="12">
        <f t="shared" si="70"/>
        <v>40702.479872685188</v>
      </c>
      <c r="T1102" s="12">
        <f t="shared" si="71"/>
        <v>40672.479872685188</v>
      </c>
    </row>
    <row r="1103" spans="1:20" ht="60" x14ac:dyDescent="0.25">
      <c r="A1103">
        <v>2382</v>
      </c>
      <c r="B1103" s="3" t="s">
        <v>2383</v>
      </c>
      <c r="C1103" s="3" t="s">
        <v>6492</v>
      </c>
      <c r="D1103">
        <v>3000</v>
      </c>
      <c r="E1103">
        <v>75</v>
      </c>
      <c r="F1103" t="s">
        <v>8219</v>
      </c>
      <c r="G1103" t="s">
        <v>8223</v>
      </c>
      <c r="H1103" t="s">
        <v>8245</v>
      </c>
      <c r="I1103">
        <v>1438662603</v>
      </c>
      <c r="J1103">
        <v>1436502603</v>
      </c>
      <c r="K1103" t="b">
        <v>0</v>
      </c>
      <c r="L1103">
        <v>2</v>
      </c>
      <c r="M1103" t="b">
        <v>0</v>
      </c>
      <c r="N1103" t="s">
        <v>8271</v>
      </c>
      <c r="O1103" s="5">
        <f t="shared" si="68"/>
        <v>2.5000000000000001E-2</v>
      </c>
      <c r="P1103">
        <f t="shared" si="69"/>
        <v>37.5</v>
      </c>
      <c r="Q1103" s="8" t="s">
        <v>8311</v>
      </c>
      <c r="R1103" s="8" t="s">
        <v>8312</v>
      </c>
      <c r="S1103" s="12">
        <f t="shared" si="70"/>
        <v>42219.937534722223</v>
      </c>
      <c r="T1103" s="12">
        <f t="shared" si="71"/>
        <v>42194.937534722223</v>
      </c>
    </row>
    <row r="1104" spans="1:20" ht="30" x14ac:dyDescent="0.25">
      <c r="A1104">
        <v>556</v>
      </c>
      <c r="B1104" s="3" t="s">
        <v>557</v>
      </c>
      <c r="C1104" s="3" t="s">
        <v>4666</v>
      </c>
      <c r="D1104">
        <v>8000</v>
      </c>
      <c r="E1104">
        <v>200</v>
      </c>
      <c r="F1104" t="s">
        <v>8220</v>
      </c>
      <c r="G1104" t="s">
        <v>8223</v>
      </c>
      <c r="H1104" t="s">
        <v>8245</v>
      </c>
      <c r="I1104">
        <v>1452112717</v>
      </c>
      <c r="J1104">
        <v>1449520717</v>
      </c>
      <c r="K1104" t="b">
        <v>0</v>
      </c>
      <c r="L1104">
        <v>1</v>
      </c>
      <c r="M1104" t="b">
        <v>0</v>
      </c>
      <c r="N1104" t="s">
        <v>8271</v>
      </c>
      <c r="O1104" s="5">
        <f t="shared" si="68"/>
        <v>2.5000000000000001E-2</v>
      </c>
      <c r="P1104">
        <f t="shared" si="69"/>
        <v>200</v>
      </c>
      <c r="Q1104" s="8" t="s">
        <v>8311</v>
      </c>
      <c r="R1104" s="8" t="s">
        <v>8312</v>
      </c>
      <c r="S1104" s="12">
        <f t="shared" si="70"/>
        <v>42375.610150462962</v>
      </c>
      <c r="T1104" s="12">
        <f t="shared" si="71"/>
        <v>42345.610150462962</v>
      </c>
    </row>
    <row r="1105" spans="1:20" ht="45" x14ac:dyDescent="0.25">
      <c r="A1105">
        <v>1100</v>
      </c>
      <c r="B1105" s="3" t="s">
        <v>1101</v>
      </c>
      <c r="C1105" s="3" t="s">
        <v>5210</v>
      </c>
      <c r="D1105">
        <v>4000</v>
      </c>
      <c r="E1105">
        <v>100</v>
      </c>
      <c r="F1105" t="s">
        <v>8220</v>
      </c>
      <c r="G1105" t="s">
        <v>8235</v>
      </c>
      <c r="H1105" t="s">
        <v>8248</v>
      </c>
      <c r="I1105">
        <v>1455417571</v>
      </c>
      <c r="J1105">
        <v>1452825571</v>
      </c>
      <c r="K1105" t="b">
        <v>0</v>
      </c>
      <c r="L1105">
        <v>10</v>
      </c>
      <c r="M1105" t="b">
        <v>0</v>
      </c>
      <c r="N1105" t="s">
        <v>8281</v>
      </c>
      <c r="O1105" s="5">
        <f t="shared" si="68"/>
        <v>2.5000000000000001E-2</v>
      </c>
      <c r="P1105">
        <f t="shared" si="69"/>
        <v>10</v>
      </c>
      <c r="Q1105" s="8" t="s">
        <v>8331</v>
      </c>
      <c r="R1105" s="8" t="s">
        <v>8332</v>
      </c>
      <c r="S1105" s="12">
        <f t="shared" si="70"/>
        <v>42413.860775462963</v>
      </c>
      <c r="T1105" s="12">
        <f t="shared" si="71"/>
        <v>42383.860775462963</v>
      </c>
    </row>
    <row r="1106" spans="1:20" ht="60" x14ac:dyDescent="0.25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8220</v>
      </c>
      <c r="G1106" t="s">
        <v>8223</v>
      </c>
      <c r="H1106" t="s">
        <v>8245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8302</v>
      </c>
      <c r="O1106" s="5">
        <f t="shared" si="68"/>
        <v>2.5000000000000001E-2</v>
      </c>
      <c r="P1106">
        <f t="shared" si="69"/>
        <v>12.5</v>
      </c>
      <c r="Q1106" s="8" t="s">
        <v>8323</v>
      </c>
      <c r="R1106" s="8" t="s">
        <v>8324</v>
      </c>
      <c r="S1106" s="12">
        <f t="shared" si="70"/>
        <v>42327.614780092597</v>
      </c>
      <c r="T1106" s="12">
        <f t="shared" si="71"/>
        <v>42297.573113425926</v>
      </c>
    </row>
    <row r="1107" spans="1:20" ht="60" x14ac:dyDescent="0.25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8220</v>
      </c>
      <c r="G1107" t="s">
        <v>8227</v>
      </c>
      <c r="H1107" t="s">
        <v>8249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8302</v>
      </c>
      <c r="O1107" s="5">
        <f t="shared" si="68"/>
        <v>2.5000000000000001E-2</v>
      </c>
      <c r="P1107">
        <f t="shared" si="69"/>
        <v>200</v>
      </c>
      <c r="Q1107" s="8" t="s">
        <v>8323</v>
      </c>
      <c r="R1107" s="8" t="s">
        <v>8324</v>
      </c>
      <c r="S1107" s="12">
        <f t="shared" si="70"/>
        <v>42256.688414351855</v>
      </c>
      <c r="T1107" s="12">
        <f t="shared" si="71"/>
        <v>42226.688414351855</v>
      </c>
    </row>
    <row r="1108" spans="1:20" ht="75" x14ac:dyDescent="0.25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8220</v>
      </c>
      <c r="G1108" t="s">
        <v>8223</v>
      </c>
      <c r="H1108" t="s">
        <v>8245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8270</v>
      </c>
      <c r="O1108" s="5">
        <f t="shared" si="68"/>
        <v>2.5000000000000001E-2</v>
      </c>
      <c r="P1108">
        <f t="shared" si="69"/>
        <v>25</v>
      </c>
      <c r="Q1108" s="8" t="s">
        <v>8323</v>
      </c>
      <c r="R1108" s="8" t="s">
        <v>8343</v>
      </c>
      <c r="S1108" s="12">
        <f t="shared" si="70"/>
        <v>42089.679062499999</v>
      </c>
      <c r="T1108" s="12">
        <f t="shared" si="71"/>
        <v>42059.720729166671</v>
      </c>
    </row>
    <row r="1109" spans="1:20" ht="45" x14ac:dyDescent="0.25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8220</v>
      </c>
      <c r="G1109" t="s">
        <v>8228</v>
      </c>
      <c r="H1109" t="s">
        <v>8250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8270</v>
      </c>
      <c r="O1109" s="5">
        <f t="shared" si="68"/>
        <v>2.5000000000000001E-2</v>
      </c>
      <c r="P1109">
        <f t="shared" si="69"/>
        <v>35.714285714285715</v>
      </c>
      <c r="Q1109" s="8" t="s">
        <v>8323</v>
      </c>
      <c r="R1109" s="8" t="s">
        <v>8343</v>
      </c>
      <c r="S1109" s="12">
        <f t="shared" si="70"/>
        <v>41897.875</v>
      </c>
      <c r="T1109" s="12">
        <f t="shared" si="71"/>
        <v>41866.390648148146</v>
      </c>
    </row>
    <row r="1110" spans="1:20" ht="45" x14ac:dyDescent="0.25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8220</v>
      </c>
      <c r="G1110" t="s">
        <v>8223</v>
      </c>
      <c r="H1110" t="s">
        <v>8245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8270</v>
      </c>
      <c r="O1110" s="5">
        <f t="shared" si="68"/>
        <v>2.5333333333333333E-2</v>
      </c>
      <c r="P1110">
        <f t="shared" si="69"/>
        <v>23.75</v>
      </c>
      <c r="Q1110" s="8" t="s">
        <v>8323</v>
      </c>
      <c r="R1110" s="8" t="s">
        <v>8343</v>
      </c>
      <c r="S1110" s="12">
        <f t="shared" si="70"/>
        <v>42460.915972222225</v>
      </c>
      <c r="T1110" s="12">
        <f t="shared" si="71"/>
        <v>42445.810694444444</v>
      </c>
    </row>
    <row r="1111" spans="1:20" ht="60" x14ac:dyDescent="0.25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8220</v>
      </c>
      <c r="G1111" t="s">
        <v>8228</v>
      </c>
      <c r="H1111" t="s">
        <v>8250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8298</v>
      </c>
      <c r="O1111" s="5">
        <f t="shared" si="68"/>
        <v>2.5545454545454545E-2</v>
      </c>
      <c r="P1111">
        <f t="shared" si="69"/>
        <v>40.142857142857146</v>
      </c>
      <c r="Q1111" s="8" t="s">
        <v>8321</v>
      </c>
      <c r="R1111" s="8" t="s">
        <v>8340</v>
      </c>
      <c r="S1111" s="12">
        <f t="shared" si="70"/>
        <v>42274.526666666672</v>
      </c>
      <c r="T1111" s="12">
        <f t="shared" si="71"/>
        <v>42244.526666666672</v>
      </c>
    </row>
    <row r="1112" spans="1:20" ht="60" x14ac:dyDescent="0.25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8220</v>
      </c>
      <c r="G1112" t="s">
        <v>8223</v>
      </c>
      <c r="H1112" t="s">
        <v>8245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8272</v>
      </c>
      <c r="O1112" s="5">
        <f t="shared" si="68"/>
        <v>2.6069999999999999E-2</v>
      </c>
      <c r="P1112">
        <f t="shared" si="69"/>
        <v>108.625</v>
      </c>
      <c r="Q1112" s="8" t="s">
        <v>8311</v>
      </c>
      <c r="R1112" s="8" t="s">
        <v>8317</v>
      </c>
      <c r="S1112" s="12">
        <f t="shared" si="70"/>
        <v>42549.446585648147</v>
      </c>
      <c r="T1112" s="12">
        <f t="shared" si="71"/>
        <v>42489.446585648147</v>
      </c>
    </row>
    <row r="1113" spans="1:20" ht="60" x14ac:dyDescent="0.25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8220</v>
      </c>
      <c r="G1113" t="s">
        <v>8235</v>
      </c>
      <c r="H1113" t="s">
        <v>8248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8281</v>
      </c>
      <c r="O1113" s="5">
        <f t="shared" si="68"/>
        <v>2.6076923076923077E-2</v>
      </c>
      <c r="P1113">
        <f t="shared" si="69"/>
        <v>37.666666666666664</v>
      </c>
      <c r="Q1113" s="8" t="s">
        <v>8331</v>
      </c>
      <c r="R1113" s="8" t="s">
        <v>8332</v>
      </c>
      <c r="S1113" s="12">
        <f t="shared" si="70"/>
        <v>42504.316388888888</v>
      </c>
      <c r="T1113" s="12">
        <f t="shared" si="71"/>
        <v>42479.316388888888</v>
      </c>
    </row>
    <row r="1114" spans="1:20" ht="30" x14ac:dyDescent="0.25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8219</v>
      </c>
      <c r="G1114" t="s">
        <v>8223</v>
      </c>
      <c r="H1114" t="s">
        <v>8245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8271</v>
      </c>
      <c r="O1114" s="5">
        <f t="shared" si="68"/>
        <v>2.6200000000000001E-2</v>
      </c>
      <c r="P1114">
        <f t="shared" si="69"/>
        <v>16.375</v>
      </c>
      <c r="Q1114" s="8" t="s">
        <v>8311</v>
      </c>
      <c r="R1114" s="8" t="s">
        <v>8312</v>
      </c>
      <c r="S1114" s="12">
        <f t="shared" si="70"/>
        <v>42239.107731481483</v>
      </c>
      <c r="T1114" s="12">
        <f t="shared" si="71"/>
        <v>42194.107731481483</v>
      </c>
    </row>
    <row r="1115" spans="1:20" ht="45" x14ac:dyDescent="0.25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8219</v>
      </c>
      <c r="G1115" t="s">
        <v>8223</v>
      </c>
      <c r="H1115" t="s">
        <v>8245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8280</v>
      </c>
      <c r="O1115" s="5">
        <f t="shared" si="68"/>
        <v>2.6599999999999999E-2</v>
      </c>
      <c r="P1115">
        <f t="shared" si="69"/>
        <v>33.25</v>
      </c>
      <c r="Q1115" s="8" t="s">
        <v>8313</v>
      </c>
      <c r="R1115" s="8" t="s">
        <v>8314</v>
      </c>
      <c r="S1115" s="12">
        <f t="shared" si="70"/>
        <v>41874.624421296292</v>
      </c>
      <c r="T1115" s="12">
        <f t="shared" si="71"/>
        <v>41844.624421296292</v>
      </c>
    </row>
    <row r="1116" spans="1:20" ht="45" x14ac:dyDescent="0.25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8220</v>
      </c>
      <c r="G1116" t="s">
        <v>8223</v>
      </c>
      <c r="H1116" t="s">
        <v>8245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8281</v>
      </c>
      <c r="O1116" s="5">
        <f t="shared" si="68"/>
        <v>2.6660714285714284E-2</v>
      </c>
      <c r="P1116">
        <f t="shared" si="69"/>
        <v>17.987951807228917</v>
      </c>
      <c r="Q1116" s="8" t="s">
        <v>8331</v>
      </c>
      <c r="R1116" s="8" t="s">
        <v>8332</v>
      </c>
      <c r="S1116" s="12">
        <f t="shared" si="70"/>
        <v>41533.60423611111</v>
      </c>
      <c r="T1116" s="12">
        <f t="shared" si="71"/>
        <v>41488.60423611111</v>
      </c>
    </row>
    <row r="1117" spans="1:20" ht="45" x14ac:dyDescent="0.25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8219</v>
      </c>
      <c r="G1117" t="s">
        <v>8223</v>
      </c>
      <c r="H1117" t="s">
        <v>8245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8266</v>
      </c>
      <c r="O1117" s="5">
        <f t="shared" si="68"/>
        <v>2.6666666666666668E-2</v>
      </c>
      <c r="P1117">
        <f t="shared" si="69"/>
        <v>13.333333333333334</v>
      </c>
      <c r="Q1117" s="8" t="s">
        <v>8309</v>
      </c>
      <c r="R1117" s="8" t="s">
        <v>8310</v>
      </c>
      <c r="S1117" s="12">
        <f t="shared" si="70"/>
        <v>42158.297395833331</v>
      </c>
      <c r="T1117" s="12">
        <f t="shared" si="71"/>
        <v>42115.297395833331</v>
      </c>
    </row>
    <row r="1118" spans="1:20" ht="45" x14ac:dyDescent="0.25">
      <c r="A1118">
        <v>1015</v>
      </c>
      <c r="B1118" s="3" t="s">
        <v>1016</v>
      </c>
      <c r="C1118" s="3" t="s">
        <v>5125</v>
      </c>
      <c r="D1118">
        <v>9000</v>
      </c>
      <c r="E1118">
        <v>240</v>
      </c>
      <c r="F1118" t="s">
        <v>8219</v>
      </c>
      <c r="G1118" t="s">
        <v>8239</v>
      </c>
      <c r="H1118" t="s">
        <v>8256</v>
      </c>
      <c r="I1118">
        <v>1448489095</v>
      </c>
      <c r="J1118">
        <v>1445893495</v>
      </c>
      <c r="K1118" t="b">
        <v>0</v>
      </c>
      <c r="L1118">
        <v>6</v>
      </c>
      <c r="M1118" t="b">
        <v>0</v>
      </c>
      <c r="N1118" t="s">
        <v>8272</v>
      </c>
      <c r="O1118" s="5">
        <f t="shared" si="68"/>
        <v>2.6666666666666668E-2</v>
      </c>
      <c r="P1118">
        <f t="shared" si="69"/>
        <v>40</v>
      </c>
      <c r="Q1118" s="8" t="s">
        <v>8311</v>
      </c>
      <c r="R1118" s="8" t="s">
        <v>8317</v>
      </c>
      <c r="S1118" s="12">
        <f t="shared" si="70"/>
        <v>42333.670081018514</v>
      </c>
      <c r="T1118" s="12">
        <f t="shared" si="71"/>
        <v>42303.628414351857</v>
      </c>
    </row>
    <row r="1119" spans="1:20" ht="45" x14ac:dyDescent="0.25">
      <c r="A1119">
        <v>3871</v>
      </c>
      <c r="B1119" s="3" t="s">
        <v>3868</v>
      </c>
      <c r="C1119" s="3" t="s">
        <v>7980</v>
      </c>
      <c r="D1119">
        <v>1500</v>
      </c>
      <c r="E1119">
        <v>40</v>
      </c>
      <c r="F1119" t="s">
        <v>8219</v>
      </c>
      <c r="G1119" t="s">
        <v>8223</v>
      </c>
      <c r="H1119" t="s">
        <v>8245</v>
      </c>
      <c r="I1119">
        <v>1490809450</v>
      </c>
      <c r="J1119">
        <v>1485629050</v>
      </c>
      <c r="K1119" t="b">
        <v>0</v>
      </c>
      <c r="L1119">
        <v>3</v>
      </c>
      <c r="M1119" t="b">
        <v>0</v>
      </c>
      <c r="N1119" t="s">
        <v>8304</v>
      </c>
      <c r="O1119" s="5">
        <f t="shared" si="68"/>
        <v>2.6666666666666668E-2</v>
      </c>
      <c r="P1119">
        <f t="shared" si="69"/>
        <v>13.333333333333334</v>
      </c>
      <c r="Q1119" s="8" t="s">
        <v>8323</v>
      </c>
      <c r="R1119" s="8" t="s">
        <v>8325</v>
      </c>
      <c r="S1119" s="12">
        <f t="shared" si="70"/>
        <v>42823.489004629635</v>
      </c>
      <c r="T1119" s="12">
        <f t="shared" si="71"/>
        <v>42763.530671296292</v>
      </c>
    </row>
    <row r="1120" spans="1:20" ht="60" x14ac:dyDescent="0.25">
      <c r="A1120">
        <v>779</v>
      </c>
      <c r="B1120" s="3" t="s">
        <v>780</v>
      </c>
      <c r="C1120" s="3" t="s">
        <v>4889</v>
      </c>
      <c r="D1120">
        <v>15000</v>
      </c>
      <c r="E1120">
        <v>400</v>
      </c>
      <c r="F1120" t="s">
        <v>8220</v>
      </c>
      <c r="G1120" t="s">
        <v>8223</v>
      </c>
      <c r="H1120" t="s">
        <v>8245</v>
      </c>
      <c r="I1120">
        <v>1287115200</v>
      </c>
      <c r="J1120">
        <v>1284567905</v>
      </c>
      <c r="K1120" t="b">
        <v>0</v>
      </c>
      <c r="L1120">
        <v>6</v>
      </c>
      <c r="M1120" t="b">
        <v>0</v>
      </c>
      <c r="N1120" t="s">
        <v>8274</v>
      </c>
      <c r="O1120" s="5">
        <f t="shared" si="68"/>
        <v>2.6666666666666668E-2</v>
      </c>
      <c r="P1120">
        <f t="shared" si="69"/>
        <v>66.666666666666671</v>
      </c>
      <c r="Q1120" s="8" t="s">
        <v>8318</v>
      </c>
      <c r="R1120" s="8" t="s">
        <v>8328</v>
      </c>
      <c r="S1120" s="12">
        <f t="shared" si="70"/>
        <v>40465.916666666664</v>
      </c>
      <c r="T1120" s="12">
        <f t="shared" si="71"/>
        <v>40436.43408564815</v>
      </c>
    </row>
    <row r="1121" spans="1:20" ht="45" x14ac:dyDescent="0.25">
      <c r="A1121">
        <v>925</v>
      </c>
      <c r="B1121" s="3" t="s">
        <v>926</v>
      </c>
      <c r="C1121" s="3" t="s">
        <v>5035</v>
      </c>
      <c r="D1121">
        <v>6000</v>
      </c>
      <c r="E1121">
        <v>160</v>
      </c>
      <c r="F1121" t="s">
        <v>8220</v>
      </c>
      <c r="G1121" t="s">
        <v>8223</v>
      </c>
      <c r="H1121" t="s">
        <v>8245</v>
      </c>
      <c r="I1121">
        <v>1385590111</v>
      </c>
      <c r="J1121">
        <v>1382994511</v>
      </c>
      <c r="K1121" t="b">
        <v>0</v>
      </c>
      <c r="L1121">
        <v>5</v>
      </c>
      <c r="M1121" t="b">
        <v>0</v>
      </c>
      <c r="N1121" t="s">
        <v>8277</v>
      </c>
      <c r="O1121" s="5">
        <f t="shared" si="68"/>
        <v>2.6666666666666668E-2</v>
      </c>
      <c r="P1121">
        <f t="shared" si="69"/>
        <v>32</v>
      </c>
      <c r="Q1121" s="8" t="s">
        <v>8315</v>
      </c>
      <c r="R1121" s="8" t="s">
        <v>8329</v>
      </c>
      <c r="S1121" s="12">
        <f t="shared" si="70"/>
        <v>41605.672581018516</v>
      </c>
      <c r="T1121" s="12">
        <f t="shared" si="71"/>
        <v>41575.630914351852</v>
      </c>
    </row>
    <row r="1122" spans="1:20" ht="45" x14ac:dyDescent="0.25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8220</v>
      </c>
      <c r="G1122" t="s">
        <v>8237</v>
      </c>
      <c r="H1122" t="s">
        <v>8255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8270</v>
      </c>
      <c r="O1122" s="5">
        <f t="shared" si="68"/>
        <v>2.6666666666666668E-2</v>
      </c>
      <c r="P1122">
        <f t="shared" si="69"/>
        <v>800</v>
      </c>
      <c r="Q1122" s="8" t="s">
        <v>8323</v>
      </c>
      <c r="R1122" s="8" t="s">
        <v>8343</v>
      </c>
      <c r="S1122" s="12">
        <f t="shared" si="70"/>
        <v>42722.781828703708</v>
      </c>
      <c r="T1122" s="12">
        <f t="shared" si="71"/>
        <v>42692.781828703708</v>
      </c>
    </row>
    <row r="1123" spans="1:20" ht="60" x14ac:dyDescent="0.25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8220</v>
      </c>
      <c r="G1123" t="s">
        <v>8226</v>
      </c>
      <c r="H1123" t="s">
        <v>8248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8272</v>
      </c>
      <c r="O1123" s="5">
        <f t="shared" si="68"/>
        <v>2.6866666666666667E-2</v>
      </c>
      <c r="P1123">
        <f t="shared" si="69"/>
        <v>13</v>
      </c>
      <c r="Q1123" s="8" t="s">
        <v>8311</v>
      </c>
      <c r="R1123" s="8" t="s">
        <v>8317</v>
      </c>
      <c r="S1123" s="12">
        <f t="shared" si="70"/>
        <v>42745.438437500001</v>
      </c>
      <c r="T1123" s="12">
        <f t="shared" si="71"/>
        <v>42715.438437500001</v>
      </c>
    </row>
    <row r="1124" spans="1:20" ht="60" x14ac:dyDescent="0.25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8220</v>
      </c>
      <c r="G1124" t="s">
        <v>8224</v>
      </c>
      <c r="H1124" t="s">
        <v>8246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8293</v>
      </c>
      <c r="O1124" s="5">
        <f t="shared" si="68"/>
        <v>2.696969696969697E-2</v>
      </c>
      <c r="P1124">
        <f t="shared" si="69"/>
        <v>106.8</v>
      </c>
      <c r="Q1124" s="8" t="s">
        <v>8311</v>
      </c>
      <c r="R1124" s="8" t="s">
        <v>8345</v>
      </c>
      <c r="S1124" s="12">
        <f t="shared" si="70"/>
        <v>42146.291666666672</v>
      </c>
      <c r="T1124" s="12">
        <f t="shared" si="71"/>
        <v>42116.29315972222</v>
      </c>
    </row>
    <row r="1125" spans="1:20" ht="60" x14ac:dyDescent="0.25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8220</v>
      </c>
      <c r="G1125" t="s">
        <v>8225</v>
      </c>
      <c r="H1125" t="s">
        <v>8247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8281</v>
      </c>
      <c r="O1125" s="5">
        <f t="shared" si="68"/>
        <v>2.7E-2</v>
      </c>
      <c r="P1125">
        <f t="shared" si="69"/>
        <v>16.2</v>
      </c>
      <c r="Q1125" s="8" t="s">
        <v>8331</v>
      </c>
      <c r="R1125" s="8" t="s">
        <v>8332</v>
      </c>
      <c r="S1125" s="12">
        <f t="shared" si="70"/>
        <v>41689.131041666667</v>
      </c>
      <c r="T1125" s="12">
        <f t="shared" si="71"/>
        <v>41661.131041666667</v>
      </c>
    </row>
    <row r="1126" spans="1:20" ht="45" x14ac:dyDescent="0.25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8220</v>
      </c>
      <c r="G1126" t="s">
        <v>8223</v>
      </c>
      <c r="H1126" t="s">
        <v>8245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8270</v>
      </c>
      <c r="O1126" s="5">
        <f t="shared" si="68"/>
        <v>2.7E-2</v>
      </c>
      <c r="P1126">
        <f t="shared" si="69"/>
        <v>23.625</v>
      </c>
      <c r="Q1126" s="8" t="s">
        <v>8323</v>
      </c>
      <c r="R1126" s="8" t="s">
        <v>8343</v>
      </c>
      <c r="S1126" s="12">
        <f t="shared" si="70"/>
        <v>41916.040972222225</v>
      </c>
      <c r="T1126" s="12">
        <f t="shared" si="71"/>
        <v>41884.971550925926</v>
      </c>
    </row>
    <row r="1127" spans="1:20" ht="45" x14ac:dyDescent="0.25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8220</v>
      </c>
      <c r="G1127" t="s">
        <v>8223</v>
      </c>
      <c r="H1127" t="s">
        <v>8245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8284</v>
      </c>
      <c r="O1127" s="5">
        <f t="shared" si="68"/>
        <v>2.7025E-2</v>
      </c>
      <c r="P1127">
        <f t="shared" si="69"/>
        <v>49.136363636363633</v>
      </c>
      <c r="Q1127" s="8" t="s">
        <v>8334</v>
      </c>
      <c r="R1127" s="8" t="s">
        <v>8338</v>
      </c>
      <c r="S1127" s="12">
        <f t="shared" si="70"/>
        <v>42017.568969907406</v>
      </c>
      <c r="T1127" s="12">
        <f t="shared" si="71"/>
        <v>41987.568969907406</v>
      </c>
    </row>
    <row r="1128" spans="1:20" ht="60" x14ac:dyDescent="0.25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8220</v>
      </c>
      <c r="G1128" t="s">
        <v>8224</v>
      </c>
      <c r="H1128" t="s">
        <v>8246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8271</v>
      </c>
      <c r="O1128" s="5">
        <f t="shared" si="68"/>
        <v>2.7199999999999998E-2</v>
      </c>
      <c r="P1128">
        <f t="shared" si="69"/>
        <v>8.5</v>
      </c>
      <c r="Q1128" s="8" t="s">
        <v>8311</v>
      </c>
      <c r="R1128" s="8" t="s">
        <v>8312</v>
      </c>
      <c r="S1128" s="12">
        <f t="shared" si="70"/>
        <v>42193.386828703704</v>
      </c>
      <c r="T1128" s="12">
        <f t="shared" si="71"/>
        <v>42163.386828703704</v>
      </c>
    </row>
    <row r="1129" spans="1:20" x14ac:dyDescent="0.25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8219</v>
      </c>
      <c r="G1129" t="s">
        <v>8223</v>
      </c>
      <c r="H1129" t="s">
        <v>8245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8300</v>
      </c>
      <c r="O1129" s="5">
        <f t="shared" si="68"/>
        <v>2.720408163265306E-2</v>
      </c>
      <c r="P1129">
        <f t="shared" si="69"/>
        <v>133.30000000000001</v>
      </c>
      <c r="Q1129" s="8" t="s">
        <v>8311</v>
      </c>
      <c r="R1129" s="8" t="s">
        <v>8341</v>
      </c>
      <c r="S1129" s="12">
        <f t="shared" si="70"/>
        <v>42111.819560185184</v>
      </c>
      <c r="T1129" s="12">
        <f t="shared" si="71"/>
        <v>42081.819560185184</v>
      </c>
    </row>
    <row r="1130" spans="1:20" ht="30" x14ac:dyDescent="0.25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8220</v>
      </c>
      <c r="G1130" t="s">
        <v>8223</v>
      </c>
      <c r="H1130" t="s">
        <v>8245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8286</v>
      </c>
      <c r="O1130" s="5">
        <f t="shared" si="68"/>
        <v>2.7272727272727271E-2</v>
      </c>
      <c r="P1130">
        <f t="shared" si="69"/>
        <v>1</v>
      </c>
      <c r="Q1130" s="8" t="s">
        <v>8318</v>
      </c>
      <c r="R1130" s="8" t="s">
        <v>8319</v>
      </c>
      <c r="S1130" s="12">
        <f t="shared" si="70"/>
        <v>42549.417662037042</v>
      </c>
      <c r="T1130" s="12">
        <f t="shared" si="71"/>
        <v>42524.417662037042</v>
      </c>
    </row>
    <row r="1131" spans="1:20" ht="60" x14ac:dyDescent="0.25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8220</v>
      </c>
      <c r="G1131" t="s">
        <v>8223</v>
      </c>
      <c r="H1131" t="s">
        <v>8245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8270</v>
      </c>
      <c r="O1131" s="5">
        <f t="shared" si="68"/>
        <v>2.7300000000000001E-2</v>
      </c>
      <c r="P1131">
        <f t="shared" si="69"/>
        <v>27.3</v>
      </c>
      <c r="Q1131" s="8" t="s">
        <v>8323</v>
      </c>
      <c r="R1131" s="8" t="s">
        <v>8343</v>
      </c>
      <c r="S1131" s="12">
        <f t="shared" si="70"/>
        <v>42475.59175925926</v>
      </c>
      <c r="T1131" s="12">
        <f t="shared" si="71"/>
        <v>42415.633425925931</v>
      </c>
    </row>
    <row r="1132" spans="1:20" ht="60" x14ac:dyDescent="0.25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8220</v>
      </c>
      <c r="G1132" t="s">
        <v>8224</v>
      </c>
      <c r="H1132" t="s">
        <v>8246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8267</v>
      </c>
      <c r="O1132" s="5">
        <f t="shared" si="68"/>
        <v>2.75E-2</v>
      </c>
      <c r="P1132">
        <f t="shared" si="69"/>
        <v>15.714285714285714</v>
      </c>
      <c r="Q1132" s="8" t="s">
        <v>8309</v>
      </c>
      <c r="R1132" s="8" t="s">
        <v>8326</v>
      </c>
      <c r="S1132" s="12">
        <f t="shared" si="70"/>
        <v>42062.57576388889</v>
      </c>
      <c r="T1132" s="12">
        <f t="shared" si="71"/>
        <v>42032.57576388889</v>
      </c>
    </row>
    <row r="1133" spans="1:20" ht="60" x14ac:dyDescent="0.25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8220</v>
      </c>
      <c r="G1133" t="s">
        <v>8223</v>
      </c>
      <c r="H1133" t="s">
        <v>8245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8270</v>
      </c>
      <c r="O1133" s="5">
        <f t="shared" si="68"/>
        <v>2.75E-2</v>
      </c>
      <c r="P1133">
        <f t="shared" si="69"/>
        <v>52.8</v>
      </c>
      <c r="Q1133" s="8" t="s">
        <v>8323</v>
      </c>
      <c r="R1133" s="8" t="s">
        <v>8343</v>
      </c>
      <c r="S1133" s="12">
        <f t="shared" si="70"/>
        <v>42529.48170138889</v>
      </c>
      <c r="T1133" s="12">
        <f t="shared" si="71"/>
        <v>42499.48170138889</v>
      </c>
    </row>
    <row r="1134" spans="1:20" ht="60" x14ac:dyDescent="0.25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8219</v>
      </c>
      <c r="G1134" t="s">
        <v>8223</v>
      </c>
      <c r="H1134" t="s">
        <v>8245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8285</v>
      </c>
      <c r="O1134" s="5">
        <f t="shared" si="68"/>
        <v>2.787363950092912E-2</v>
      </c>
      <c r="P1134">
        <f t="shared" si="69"/>
        <v>35</v>
      </c>
      <c r="Q1134" s="8" t="s">
        <v>8315</v>
      </c>
      <c r="R1134" s="8" t="s">
        <v>8316</v>
      </c>
      <c r="S1134" s="12">
        <f t="shared" si="70"/>
        <v>41622.885405092595</v>
      </c>
      <c r="T1134" s="12">
        <f t="shared" si="71"/>
        <v>41582.885405092595</v>
      </c>
    </row>
    <row r="1135" spans="1:20" ht="60" x14ac:dyDescent="0.25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8220</v>
      </c>
      <c r="G1135" t="s">
        <v>8223</v>
      </c>
      <c r="H1135" t="s">
        <v>8245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8278</v>
      </c>
      <c r="O1135" s="5">
        <f t="shared" si="68"/>
        <v>2.8000000000000001E-2</v>
      </c>
      <c r="P1135">
        <f t="shared" si="69"/>
        <v>35</v>
      </c>
      <c r="Q1135" s="8" t="s">
        <v>8315</v>
      </c>
      <c r="R1135" s="8" t="s">
        <v>8330</v>
      </c>
      <c r="S1135" s="12">
        <f t="shared" si="70"/>
        <v>40923.508217592593</v>
      </c>
      <c r="T1135" s="12">
        <f t="shared" si="71"/>
        <v>40878.508217592593</v>
      </c>
    </row>
    <row r="1136" spans="1:20" ht="45" x14ac:dyDescent="0.25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8219</v>
      </c>
      <c r="G1136" t="s">
        <v>8223</v>
      </c>
      <c r="H1136" t="s">
        <v>8245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8272</v>
      </c>
      <c r="O1136" s="5">
        <f t="shared" si="68"/>
        <v>2.8420000000000001E-2</v>
      </c>
      <c r="P1136">
        <f t="shared" si="69"/>
        <v>74.78947368421052</v>
      </c>
      <c r="Q1136" s="8" t="s">
        <v>8311</v>
      </c>
      <c r="R1136" s="8" t="s">
        <v>8317</v>
      </c>
      <c r="S1136" s="12">
        <f t="shared" si="70"/>
        <v>42466.815462962964</v>
      </c>
      <c r="T1136" s="12">
        <f t="shared" si="71"/>
        <v>42421.857129629629</v>
      </c>
    </row>
    <row r="1137" spans="1:20" ht="60" x14ac:dyDescent="0.25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8220</v>
      </c>
      <c r="G1137" t="s">
        <v>8228</v>
      </c>
      <c r="H1137" t="s">
        <v>8250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8270</v>
      </c>
      <c r="O1137" s="5">
        <f t="shared" si="68"/>
        <v>2.8500000000000001E-2</v>
      </c>
      <c r="P1137">
        <f t="shared" si="69"/>
        <v>57</v>
      </c>
      <c r="Q1137" s="8" t="s">
        <v>8323</v>
      </c>
      <c r="R1137" s="8" t="s">
        <v>8343</v>
      </c>
      <c r="S1137" s="12">
        <f t="shared" si="70"/>
        <v>41813.416666666664</v>
      </c>
      <c r="T1137" s="12">
        <f t="shared" si="71"/>
        <v>41779.445092592592</v>
      </c>
    </row>
    <row r="1138" spans="1:20" ht="45" x14ac:dyDescent="0.25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8220</v>
      </c>
      <c r="G1138" t="s">
        <v>8223</v>
      </c>
      <c r="H1138" t="s">
        <v>8245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8269</v>
      </c>
      <c r="O1138" s="5">
        <f t="shared" si="68"/>
        <v>2.87E-2</v>
      </c>
      <c r="P1138">
        <f t="shared" si="69"/>
        <v>61.5</v>
      </c>
      <c r="Q1138" s="8" t="s">
        <v>8309</v>
      </c>
      <c r="R1138" s="8" t="s">
        <v>8327</v>
      </c>
      <c r="S1138" s="12">
        <f t="shared" si="70"/>
        <v>41899.448136574072</v>
      </c>
      <c r="T1138" s="12">
        <f t="shared" si="71"/>
        <v>41869.448136574072</v>
      </c>
    </row>
    <row r="1139" spans="1:20" ht="30" x14ac:dyDescent="0.25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8219</v>
      </c>
      <c r="G1139" t="s">
        <v>8236</v>
      </c>
      <c r="H1139" t="s">
        <v>8248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8286</v>
      </c>
      <c r="O1139" s="5">
        <f t="shared" si="68"/>
        <v>2.9000000000000001E-2</v>
      </c>
      <c r="P1139">
        <f t="shared" si="69"/>
        <v>48.333333333333336</v>
      </c>
      <c r="Q1139" s="8" t="s">
        <v>8318</v>
      </c>
      <c r="R1139" s="8" t="s">
        <v>8319</v>
      </c>
      <c r="S1139" s="12">
        <f t="shared" si="70"/>
        <v>42738.418576388889</v>
      </c>
      <c r="T1139" s="12">
        <f t="shared" si="71"/>
        <v>42708.418576388889</v>
      </c>
    </row>
    <row r="1140" spans="1:20" ht="45" x14ac:dyDescent="0.25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8220</v>
      </c>
      <c r="G1140" t="s">
        <v>8223</v>
      </c>
      <c r="H1140" t="s">
        <v>8245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8283</v>
      </c>
      <c r="O1140" s="5">
        <f t="shared" si="68"/>
        <v>2.9250000000000002E-2</v>
      </c>
      <c r="P1140">
        <f t="shared" si="69"/>
        <v>65</v>
      </c>
      <c r="Q1140" s="8" t="s">
        <v>8321</v>
      </c>
      <c r="R1140" s="8" t="s">
        <v>8322</v>
      </c>
      <c r="S1140" s="12">
        <f t="shared" si="70"/>
        <v>42200.478460648148</v>
      </c>
      <c r="T1140" s="12">
        <f t="shared" si="71"/>
        <v>42170.478460648148</v>
      </c>
    </row>
    <row r="1141" spans="1:20" ht="60" x14ac:dyDescent="0.25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8220</v>
      </c>
      <c r="G1141" t="s">
        <v>8223</v>
      </c>
      <c r="H1141" t="s">
        <v>8245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8281</v>
      </c>
      <c r="O1141" s="5">
        <f t="shared" si="68"/>
        <v>2.93E-2</v>
      </c>
      <c r="P1141">
        <f t="shared" si="69"/>
        <v>34.88095238095238</v>
      </c>
      <c r="Q1141" s="8" t="s">
        <v>8331</v>
      </c>
      <c r="R1141" s="8" t="s">
        <v>8332</v>
      </c>
      <c r="S1141" s="12">
        <f t="shared" si="70"/>
        <v>41012.345312500001</v>
      </c>
      <c r="T1141" s="12">
        <f t="shared" si="71"/>
        <v>40952.386979166666</v>
      </c>
    </row>
    <row r="1142" spans="1:20" ht="60" x14ac:dyDescent="0.25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8220</v>
      </c>
      <c r="G1142" t="s">
        <v>8224</v>
      </c>
      <c r="H1142" t="s">
        <v>8246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8284</v>
      </c>
      <c r="O1142" s="5">
        <f t="shared" si="68"/>
        <v>2.955E-2</v>
      </c>
      <c r="P1142">
        <f t="shared" si="69"/>
        <v>73.875</v>
      </c>
      <c r="Q1142" s="8" t="s">
        <v>8334</v>
      </c>
      <c r="R1142" s="8" t="s">
        <v>8338</v>
      </c>
      <c r="S1142" s="12">
        <f t="shared" si="70"/>
        <v>41912.388298611113</v>
      </c>
      <c r="T1142" s="12">
        <f t="shared" si="71"/>
        <v>41877.388298611113</v>
      </c>
    </row>
    <row r="1143" spans="1:20" ht="60" x14ac:dyDescent="0.25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8220</v>
      </c>
      <c r="G1143" t="s">
        <v>8223</v>
      </c>
      <c r="H1143" t="s">
        <v>8245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8278</v>
      </c>
      <c r="O1143" s="5">
        <f t="shared" si="68"/>
        <v>2.9894179894179893E-2</v>
      </c>
      <c r="P1143">
        <f t="shared" si="69"/>
        <v>14.125</v>
      </c>
      <c r="Q1143" s="8" t="s">
        <v>8315</v>
      </c>
      <c r="R1143" s="8" t="s">
        <v>8330</v>
      </c>
      <c r="S1143" s="12">
        <f t="shared" si="70"/>
        <v>41212.07104166667</v>
      </c>
      <c r="T1143" s="12">
        <f t="shared" si="71"/>
        <v>41179.07104166667</v>
      </c>
    </row>
    <row r="1144" spans="1:20" ht="60" x14ac:dyDescent="0.25">
      <c r="A1144">
        <v>617</v>
      </c>
      <c r="B1144" s="3" t="s">
        <v>618</v>
      </c>
      <c r="C1144" s="3" t="s">
        <v>4727</v>
      </c>
      <c r="D1144">
        <v>2000</v>
      </c>
      <c r="E1144">
        <v>60</v>
      </c>
      <c r="F1144" t="s">
        <v>8219</v>
      </c>
      <c r="G1144" t="s">
        <v>8224</v>
      </c>
      <c r="H1144" t="s">
        <v>8246</v>
      </c>
      <c r="I1144">
        <v>1431072843</v>
      </c>
      <c r="J1144">
        <v>1427184843</v>
      </c>
      <c r="K1144" t="b">
        <v>0</v>
      </c>
      <c r="L1144">
        <v>3</v>
      </c>
      <c r="M1144" t="b">
        <v>0</v>
      </c>
      <c r="N1144" t="s">
        <v>8271</v>
      </c>
      <c r="O1144" s="5">
        <f t="shared" si="68"/>
        <v>0.03</v>
      </c>
      <c r="P1144">
        <f t="shared" si="69"/>
        <v>20</v>
      </c>
      <c r="Q1144" s="8" t="s">
        <v>8311</v>
      </c>
      <c r="R1144" s="8" t="s">
        <v>8312</v>
      </c>
      <c r="S1144" s="12">
        <f t="shared" si="70"/>
        <v>42132.093090277776</v>
      </c>
      <c r="T1144" s="12">
        <f t="shared" si="71"/>
        <v>42087.093090277776</v>
      </c>
    </row>
    <row r="1145" spans="1:20" ht="60" x14ac:dyDescent="0.25">
      <c r="A1145">
        <v>2343</v>
      </c>
      <c r="B1145" s="3" t="s">
        <v>2344</v>
      </c>
      <c r="C1145" s="3" t="s">
        <v>6453</v>
      </c>
      <c r="D1145">
        <v>10000</v>
      </c>
      <c r="E1145">
        <v>300</v>
      </c>
      <c r="F1145" t="s">
        <v>8219</v>
      </c>
      <c r="G1145" t="s">
        <v>8223</v>
      </c>
      <c r="H1145" t="s">
        <v>8245</v>
      </c>
      <c r="I1145">
        <v>1452282420</v>
      </c>
      <c r="J1145">
        <v>1447962505</v>
      </c>
      <c r="K1145" t="b">
        <v>0</v>
      </c>
      <c r="L1145">
        <v>1</v>
      </c>
      <c r="M1145" t="b">
        <v>0</v>
      </c>
      <c r="N1145" t="s">
        <v>8271</v>
      </c>
      <c r="O1145" s="5">
        <f t="shared" si="68"/>
        <v>0.03</v>
      </c>
      <c r="P1145">
        <f t="shared" si="69"/>
        <v>300</v>
      </c>
      <c r="Q1145" s="8" t="s">
        <v>8311</v>
      </c>
      <c r="R1145" s="8" t="s">
        <v>8312</v>
      </c>
      <c r="S1145" s="12">
        <f t="shared" si="70"/>
        <v>42377.57430555555</v>
      </c>
      <c r="T1145" s="12">
        <f t="shared" si="71"/>
        <v>42327.575289351851</v>
      </c>
    </row>
    <row r="1146" spans="1:20" ht="45" x14ac:dyDescent="0.25">
      <c r="A1146">
        <v>511</v>
      </c>
      <c r="B1146" s="3" t="s">
        <v>512</v>
      </c>
      <c r="C1146" s="3" t="s">
        <v>4621</v>
      </c>
      <c r="D1146">
        <v>5000</v>
      </c>
      <c r="E1146">
        <v>150</v>
      </c>
      <c r="F1146" t="s">
        <v>8220</v>
      </c>
      <c r="G1146" t="s">
        <v>8223</v>
      </c>
      <c r="H1146" t="s">
        <v>8245</v>
      </c>
      <c r="I1146">
        <v>1365228982</v>
      </c>
      <c r="J1146">
        <v>1362640582</v>
      </c>
      <c r="K1146" t="b">
        <v>0</v>
      </c>
      <c r="L1146">
        <v>5</v>
      </c>
      <c r="M1146" t="b">
        <v>0</v>
      </c>
      <c r="N1146" t="s">
        <v>8269</v>
      </c>
      <c r="O1146" s="5">
        <f t="shared" si="68"/>
        <v>0.03</v>
      </c>
      <c r="P1146">
        <f t="shared" si="69"/>
        <v>30</v>
      </c>
      <c r="Q1146" s="8" t="s">
        <v>8309</v>
      </c>
      <c r="R1146" s="8" t="s">
        <v>8327</v>
      </c>
      <c r="S1146" s="12">
        <f t="shared" si="70"/>
        <v>41370.011365740742</v>
      </c>
      <c r="T1146" s="12">
        <f t="shared" si="71"/>
        <v>41340.053032407406</v>
      </c>
    </row>
    <row r="1147" spans="1:20" ht="60" x14ac:dyDescent="0.25">
      <c r="A1147">
        <v>1438</v>
      </c>
      <c r="B1147" s="3" t="s">
        <v>1439</v>
      </c>
      <c r="C1147" s="3" t="s">
        <v>5548</v>
      </c>
      <c r="D1147">
        <v>20000</v>
      </c>
      <c r="E1147">
        <v>600</v>
      </c>
      <c r="F1147" t="s">
        <v>8220</v>
      </c>
      <c r="G1147" t="s">
        <v>8231</v>
      </c>
      <c r="H1147" t="s">
        <v>8252</v>
      </c>
      <c r="I1147">
        <v>1461765300</v>
      </c>
      <c r="J1147">
        <v>1459198499</v>
      </c>
      <c r="K1147" t="b">
        <v>0</v>
      </c>
      <c r="L1147">
        <v>8</v>
      </c>
      <c r="M1147" t="b">
        <v>0</v>
      </c>
      <c r="N1147" t="s">
        <v>8286</v>
      </c>
      <c r="O1147" s="5">
        <f t="shared" si="68"/>
        <v>0.03</v>
      </c>
      <c r="P1147">
        <f t="shared" si="69"/>
        <v>75</v>
      </c>
      <c r="Q1147" s="8" t="s">
        <v>8318</v>
      </c>
      <c r="R1147" s="8" t="s">
        <v>8319</v>
      </c>
      <c r="S1147" s="12">
        <f t="shared" si="70"/>
        <v>42487.329861111109</v>
      </c>
      <c r="T1147" s="12">
        <f t="shared" si="71"/>
        <v>42457.621516203704</v>
      </c>
    </row>
    <row r="1148" spans="1:20" ht="45" x14ac:dyDescent="0.25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8220</v>
      </c>
      <c r="G1148" t="s">
        <v>8223</v>
      </c>
      <c r="H1148" t="s">
        <v>8245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8303</v>
      </c>
      <c r="O1148" s="5">
        <f t="shared" si="68"/>
        <v>0.03</v>
      </c>
      <c r="P1148">
        <f t="shared" si="69"/>
        <v>75</v>
      </c>
      <c r="Q1148" s="8" t="s">
        <v>8318</v>
      </c>
      <c r="R1148" s="8" t="s">
        <v>8342</v>
      </c>
      <c r="S1148" s="12">
        <f t="shared" si="70"/>
        <v>40892.763356481482</v>
      </c>
      <c r="T1148" s="12">
        <f t="shared" si="71"/>
        <v>40862.763356481482</v>
      </c>
    </row>
    <row r="1149" spans="1:20" ht="60" x14ac:dyDescent="0.25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8220</v>
      </c>
      <c r="G1149" t="s">
        <v>8234</v>
      </c>
      <c r="H1149" t="s">
        <v>8254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8302</v>
      </c>
      <c r="O1149" s="5">
        <f t="shared" si="68"/>
        <v>0.03</v>
      </c>
      <c r="P1149">
        <f t="shared" si="69"/>
        <v>300</v>
      </c>
      <c r="Q1149" s="8" t="s">
        <v>8323</v>
      </c>
      <c r="R1149" s="8" t="s">
        <v>8324</v>
      </c>
      <c r="S1149" s="12">
        <f t="shared" si="70"/>
        <v>42526.197071759263</v>
      </c>
      <c r="T1149" s="12">
        <f t="shared" si="71"/>
        <v>42496.197071759263</v>
      </c>
    </row>
    <row r="1150" spans="1:20" ht="60" x14ac:dyDescent="0.25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8220</v>
      </c>
      <c r="G1150" t="s">
        <v>8223</v>
      </c>
      <c r="H1150" t="s">
        <v>8245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8302</v>
      </c>
      <c r="O1150" s="5">
        <f t="shared" si="68"/>
        <v>3.0066666666666665E-2</v>
      </c>
      <c r="P1150">
        <f t="shared" si="69"/>
        <v>41</v>
      </c>
      <c r="Q1150" s="8" t="s">
        <v>8323</v>
      </c>
      <c r="R1150" s="8" t="s">
        <v>8324</v>
      </c>
      <c r="S1150" s="12">
        <f t="shared" si="70"/>
        <v>41859.685717592591</v>
      </c>
      <c r="T1150" s="12">
        <f t="shared" si="71"/>
        <v>41829.685717592591</v>
      </c>
    </row>
    <row r="1151" spans="1:20" ht="45" x14ac:dyDescent="0.25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8219</v>
      </c>
      <c r="G1151" t="s">
        <v>8223</v>
      </c>
      <c r="H1151" t="s">
        <v>8245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8285</v>
      </c>
      <c r="O1151" s="5">
        <f t="shared" si="68"/>
        <v>3.0124999999999999E-2</v>
      </c>
      <c r="P1151">
        <f t="shared" si="69"/>
        <v>30.125</v>
      </c>
      <c r="Q1151" s="8" t="s">
        <v>8315</v>
      </c>
      <c r="R1151" s="8" t="s">
        <v>8316</v>
      </c>
      <c r="S1151" s="12">
        <f t="shared" si="70"/>
        <v>41467.660416666666</v>
      </c>
      <c r="T1151" s="12">
        <f t="shared" si="71"/>
        <v>41408.790011574078</v>
      </c>
    </row>
    <row r="1152" spans="1:20" ht="45" x14ac:dyDescent="0.25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8220</v>
      </c>
      <c r="G1152" t="s">
        <v>8223</v>
      </c>
      <c r="H1152" t="s">
        <v>8245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8277</v>
      </c>
      <c r="O1152" s="5">
        <f t="shared" si="68"/>
        <v>3.0153846153846153E-2</v>
      </c>
      <c r="P1152">
        <f t="shared" si="69"/>
        <v>32.666666666666664</v>
      </c>
      <c r="Q1152" s="8" t="s">
        <v>8315</v>
      </c>
      <c r="R1152" s="8" t="s">
        <v>8329</v>
      </c>
      <c r="S1152" s="12">
        <f t="shared" si="70"/>
        <v>40566.989884259259</v>
      </c>
      <c r="T1152" s="12">
        <f t="shared" si="71"/>
        <v>40506.989884259259</v>
      </c>
    </row>
    <row r="1153" spans="1:20" ht="60" x14ac:dyDescent="0.25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8220</v>
      </c>
      <c r="G1153" t="s">
        <v>8223</v>
      </c>
      <c r="H1153" t="s">
        <v>8245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8272</v>
      </c>
      <c r="O1153" s="5">
        <f t="shared" si="68"/>
        <v>3.058E-2</v>
      </c>
      <c r="P1153">
        <f t="shared" si="69"/>
        <v>84.944444444444443</v>
      </c>
      <c r="Q1153" s="8" t="s">
        <v>8311</v>
      </c>
      <c r="R1153" s="8" t="s">
        <v>8317</v>
      </c>
      <c r="S1153" s="12">
        <f t="shared" si="70"/>
        <v>41952.533321759256</v>
      </c>
      <c r="T1153" s="12">
        <f t="shared" si="71"/>
        <v>41922.491655092592</v>
      </c>
    </row>
    <row r="1154" spans="1:20" ht="60" x14ac:dyDescent="0.25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8220</v>
      </c>
      <c r="G1154" t="s">
        <v>8223</v>
      </c>
      <c r="H1154" t="s">
        <v>8245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8283</v>
      </c>
      <c r="O1154" s="5">
        <f t="shared" ref="O1154:O1217" si="72">E1154/D1154</f>
        <v>3.0666666666666665E-2</v>
      </c>
      <c r="P1154">
        <f t="shared" si="69"/>
        <v>35.384615384615387</v>
      </c>
      <c r="Q1154" s="8" t="s">
        <v>8321</v>
      </c>
      <c r="R1154" s="8" t="s">
        <v>8322</v>
      </c>
      <c r="S1154" s="12">
        <f t="shared" si="70"/>
        <v>42237.915972222225</v>
      </c>
      <c r="T1154" s="12">
        <f t="shared" si="71"/>
        <v>42198.445138888885</v>
      </c>
    </row>
    <row r="1155" spans="1:20" ht="45" x14ac:dyDescent="0.25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8220</v>
      </c>
      <c r="G1155" t="s">
        <v>8223</v>
      </c>
      <c r="H1155" t="s">
        <v>8245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8270</v>
      </c>
      <c r="O1155" s="5">
        <f t="shared" si="72"/>
        <v>3.0833333333333334E-2</v>
      </c>
      <c r="P1155">
        <f t="shared" ref="P1155:P1218" si="73">E1155/L1155</f>
        <v>61.666666666666664</v>
      </c>
      <c r="Q1155" s="8" t="s">
        <v>8323</v>
      </c>
      <c r="R1155" s="8" t="s">
        <v>8343</v>
      </c>
      <c r="S1155" s="12">
        <f t="shared" ref="S1155:S1218" si="74">(I1155/86400)+25569+(-6/24)</f>
        <v>42254.506909722222</v>
      </c>
      <c r="T1155" s="12">
        <f t="shared" ref="T1155:T1218" si="75">(J1155/86400)+25569+(-6/24)</f>
        <v>42224.506909722222</v>
      </c>
    </row>
    <row r="1156" spans="1:20" ht="45" x14ac:dyDescent="0.25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8219</v>
      </c>
      <c r="G1156" t="s">
        <v>8223</v>
      </c>
      <c r="H1156" t="s">
        <v>8245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8272</v>
      </c>
      <c r="O1156" s="5">
        <f t="shared" si="72"/>
        <v>3.1050000000000001E-2</v>
      </c>
      <c r="P1156">
        <f t="shared" si="73"/>
        <v>88.714285714285708</v>
      </c>
      <c r="Q1156" s="8" t="s">
        <v>8311</v>
      </c>
      <c r="R1156" s="8" t="s">
        <v>8317</v>
      </c>
      <c r="S1156" s="12">
        <f t="shared" si="74"/>
        <v>42565.242280092592</v>
      </c>
      <c r="T1156" s="12">
        <f t="shared" si="75"/>
        <v>42535.242280092592</v>
      </c>
    </row>
    <row r="1157" spans="1:20" ht="45" x14ac:dyDescent="0.25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8220</v>
      </c>
      <c r="G1157" t="s">
        <v>8223</v>
      </c>
      <c r="H1157" t="s">
        <v>8245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8270</v>
      </c>
      <c r="O1157" s="5">
        <f t="shared" si="72"/>
        <v>3.1333333333333331E-2</v>
      </c>
      <c r="P1157">
        <f t="shared" si="73"/>
        <v>15.666666666666666</v>
      </c>
      <c r="Q1157" s="8" t="s">
        <v>8323</v>
      </c>
      <c r="R1157" s="8" t="s">
        <v>8343</v>
      </c>
      <c r="S1157" s="12">
        <f t="shared" si="74"/>
        <v>42058.885879629626</v>
      </c>
      <c r="T1157" s="12">
        <f t="shared" si="75"/>
        <v>42028.885879629626</v>
      </c>
    </row>
    <row r="1158" spans="1:20" ht="60" x14ac:dyDescent="0.25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8219</v>
      </c>
      <c r="G1158" t="s">
        <v>8223</v>
      </c>
      <c r="H1158" t="s">
        <v>8245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8266</v>
      </c>
      <c r="O1158" s="5">
        <f t="shared" si="72"/>
        <v>3.1413333333333335E-2</v>
      </c>
      <c r="P1158">
        <f t="shared" si="73"/>
        <v>81.241379310344826</v>
      </c>
      <c r="Q1158" s="8" t="s">
        <v>8309</v>
      </c>
      <c r="R1158" s="8" t="s">
        <v>8310</v>
      </c>
      <c r="S1158" s="12">
        <f t="shared" si="74"/>
        <v>42216.957638888889</v>
      </c>
      <c r="T1158" s="12">
        <f t="shared" si="75"/>
        <v>42186.007418981477</v>
      </c>
    </row>
    <row r="1159" spans="1:20" ht="45" x14ac:dyDescent="0.25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8221</v>
      </c>
      <c r="G1159" t="s">
        <v>8223</v>
      </c>
      <c r="H1159" t="s">
        <v>8245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8297</v>
      </c>
      <c r="O1159" s="5">
        <f t="shared" si="72"/>
        <v>3.1481481481481478E-2</v>
      </c>
      <c r="P1159">
        <f t="shared" si="73"/>
        <v>21.25</v>
      </c>
      <c r="Q1159" s="8" t="s">
        <v>8321</v>
      </c>
      <c r="R1159" s="8" t="s">
        <v>8346</v>
      </c>
      <c r="S1159" s="12">
        <f t="shared" si="74"/>
        <v>42834.603807870371</v>
      </c>
      <c r="T1159" s="12">
        <f t="shared" si="75"/>
        <v>42804.645474537036</v>
      </c>
    </row>
    <row r="1160" spans="1:20" ht="60" x14ac:dyDescent="0.25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8220</v>
      </c>
      <c r="G1160" t="s">
        <v>8224</v>
      </c>
      <c r="H1160" t="s">
        <v>8246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8295</v>
      </c>
      <c r="O1160" s="5">
        <f t="shared" si="72"/>
        <v>3.1875000000000001E-2</v>
      </c>
      <c r="P1160">
        <f t="shared" si="73"/>
        <v>12.75</v>
      </c>
      <c r="Q1160" s="8" t="s">
        <v>8334</v>
      </c>
      <c r="R1160" s="8" t="s">
        <v>8339</v>
      </c>
      <c r="S1160" s="12">
        <f t="shared" si="74"/>
        <v>42584.708333333328</v>
      </c>
      <c r="T1160" s="12">
        <f t="shared" si="75"/>
        <v>42555.448738425926</v>
      </c>
    </row>
    <row r="1161" spans="1:20" ht="60" x14ac:dyDescent="0.25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8220</v>
      </c>
      <c r="G1161" t="s">
        <v>8223</v>
      </c>
      <c r="H1161" t="s">
        <v>8245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8269</v>
      </c>
      <c r="O1161" s="5">
        <f t="shared" si="72"/>
        <v>3.2000000000000001E-2</v>
      </c>
      <c r="P1161">
        <f t="shared" si="73"/>
        <v>64</v>
      </c>
      <c r="Q1161" s="8" t="s">
        <v>8309</v>
      </c>
      <c r="R1161" s="8" t="s">
        <v>8327</v>
      </c>
      <c r="S1161" s="12">
        <f t="shared" si="74"/>
        <v>41201.708993055552</v>
      </c>
      <c r="T1161" s="12">
        <f t="shared" si="75"/>
        <v>41156.708993055552</v>
      </c>
    </row>
    <row r="1162" spans="1:20" ht="45" x14ac:dyDescent="0.25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8220</v>
      </c>
      <c r="G1162" t="s">
        <v>8223</v>
      </c>
      <c r="H1162" t="s">
        <v>8245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8277</v>
      </c>
      <c r="O1162" s="5">
        <f t="shared" si="72"/>
        <v>3.2000000000000001E-2</v>
      </c>
      <c r="P1162">
        <f t="shared" si="73"/>
        <v>40</v>
      </c>
      <c r="Q1162" s="8" t="s">
        <v>8315</v>
      </c>
      <c r="R1162" s="8" t="s">
        <v>8329</v>
      </c>
      <c r="S1162" s="12">
        <f t="shared" si="74"/>
        <v>41174.850694444445</v>
      </c>
      <c r="T1162" s="12">
        <f t="shared" si="75"/>
        <v>41149.546064814815</v>
      </c>
    </row>
    <row r="1163" spans="1:20" ht="45" x14ac:dyDescent="0.25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8220</v>
      </c>
      <c r="G1163" t="s">
        <v>8223</v>
      </c>
      <c r="H1163" t="s">
        <v>8245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8270</v>
      </c>
      <c r="O1163" s="5">
        <f t="shared" si="72"/>
        <v>3.2000000000000001E-2</v>
      </c>
      <c r="P1163">
        <f t="shared" si="73"/>
        <v>10.666666666666666</v>
      </c>
      <c r="Q1163" s="8" t="s">
        <v>8323</v>
      </c>
      <c r="R1163" s="8" t="s">
        <v>8343</v>
      </c>
      <c r="S1163" s="12">
        <f t="shared" si="74"/>
        <v>42223.375</v>
      </c>
      <c r="T1163" s="12">
        <f t="shared" si="75"/>
        <v>42209.42288194444</v>
      </c>
    </row>
    <row r="1164" spans="1:20" ht="60" x14ac:dyDescent="0.25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8220</v>
      </c>
      <c r="G1164" t="s">
        <v>8224</v>
      </c>
      <c r="H1164" t="s">
        <v>8246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8270</v>
      </c>
      <c r="O1164" s="5">
        <f t="shared" si="72"/>
        <v>3.214285714285714E-2</v>
      </c>
      <c r="P1164">
        <f t="shared" si="73"/>
        <v>15</v>
      </c>
      <c r="Q1164" s="8" t="s">
        <v>8323</v>
      </c>
      <c r="R1164" s="8" t="s">
        <v>8343</v>
      </c>
      <c r="S1164" s="12">
        <f t="shared" si="74"/>
        <v>42336.371458333335</v>
      </c>
      <c r="T1164" s="12">
        <f t="shared" si="75"/>
        <v>42311.371458333335</v>
      </c>
    </row>
    <row r="1165" spans="1:20" ht="60" x14ac:dyDescent="0.25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8220</v>
      </c>
      <c r="G1165" t="s">
        <v>8223</v>
      </c>
      <c r="H1165" t="s">
        <v>8245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8267</v>
      </c>
      <c r="O1165" s="5">
        <f t="shared" si="72"/>
        <v>3.2500000000000001E-2</v>
      </c>
      <c r="P1165">
        <f t="shared" si="73"/>
        <v>32.5</v>
      </c>
      <c r="Q1165" s="8" t="s">
        <v>8309</v>
      </c>
      <c r="R1165" s="8" t="s">
        <v>8326</v>
      </c>
      <c r="S1165" s="12">
        <f t="shared" si="74"/>
        <v>42245.977777777778</v>
      </c>
      <c r="T1165" s="12">
        <f t="shared" si="75"/>
        <v>42216.727812500001</v>
      </c>
    </row>
    <row r="1166" spans="1:20" ht="60" x14ac:dyDescent="0.25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8220</v>
      </c>
      <c r="G1166" t="s">
        <v>8223</v>
      </c>
      <c r="H1166" t="s">
        <v>8245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8278</v>
      </c>
      <c r="O1166" s="5">
        <f t="shared" si="72"/>
        <v>3.2500000000000001E-2</v>
      </c>
      <c r="P1166">
        <f t="shared" si="73"/>
        <v>28.888888888888889</v>
      </c>
      <c r="Q1166" s="8" t="s">
        <v>8315</v>
      </c>
      <c r="R1166" s="8" t="s">
        <v>8330</v>
      </c>
      <c r="S1166" s="12">
        <f t="shared" si="74"/>
        <v>41871.781597222223</v>
      </c>
      <c r="T1166" s="12">
        <f t="shared" si="75"/>
        <v>41841.781597222223</v>
      </c>
    </row>
    <row r="1167" spans="1:20" ht="60" x14ac:dyDescent="0.25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8220</v>
      </c>
      <c r="G1167" t="s">
        <v>8223</v>
      </c>
      <c r="H1167" t="s">
        <v>8245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8277</v>
      </c>
      <c r="O1167" s="5">
        <f t="shared" si="72"/>
        <v>3.2500000000000001E-2</v>
      </c>
      <c r="P1167">
        <f t="shared" si="73"/>
        <v>65</v>
      </c>
      <c r="Q1167" s="8" t="s">
        <v>8315</v>
      </c>
      <c r="R1167" s="8" t="s">
        <v>8329</v>
      </c>
      <c r="S1167" s="12">
        <f t="shared" si="74"/>
        <v>41112.916666666664</v>
      </c>
      <c r="T1167" s="12">
        <f t="shared" si="75"/>
        <v>41081.44027777778</v>
      </c>
    </row>
    <row r="1168" spans="1:20" ht="30" x14ac:dyDescent="0.25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8220</v>
      </c>
      <c r="G1168" t="s">
        <v>8223</v>
      </c>
      <c r="H1168" t="s">
        <v>8245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8270</v>
      </c>
      <c r="O1168" s="5">
        <f t="shared" si="72"/>
        <v>3.2500000000000001E-2</v>
      </c>
      <c r="P1168">
        <f t="shared" si="73"/>
        <v>39</v>
      </c>
      <c r="Q1168" s="8" t="s">
        <v>8323</v>
      </c>
      <c r="R1168" s="8" t="s">
        <v>8343</v>
      </c>
      <c r="S1168" s="12">
        <f t="shared" si="74"/>
        <v>42063.083333333328</v>
      </c>
      <c r="T1168" s="12">
        <f t="shared" si="75"/>
        <v>42031.583587962959</v>
      </c>
    </row>
    <row r="1169" spans="1:20" ht="45" x14ac:dyDescent="0.25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8220</v>
      </c>
      <c r="G1169" t="s">
        <v>8224</v>
      </c>
      <c r="H1169" t="s">
        <v>8246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8304</v>
      </c>
      <c r="O1169" s="5">
        <f t="shared" si="72"/>
        <v>3.267605633802817E-2</v>
      </c>
      <c r="P1169">
        <f t="shared" si="73"/>
        <v>29</v>
      </c>
      <c r="Q1169" s="8" t="s">
        <v>8323</v>
      </c>
      <c r="R1169" s="8" t="s">
        <v>8325</v>
      </c>
      <c r="S1169" s="12">
        <f t="shared" si="74"/>
        <v>42170.548819444448</v>
      </c>
      <c r="T1169" s="12">
        <f t="shared" si="75"/>
        <v>42138.548819444448</v>
      </c>
    </row>
    <row r="1170" spans="1:20" ht="60" x14ac:dyDescent="0.25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8219</v>
      </c>
      <c r="G1170" t="s">
        <v>8225</v>
      </c>
      <c r="H1170" t="s">
        <v>8247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8271</v>
      </c>
      <c r="O1170" s="5">
        <f t="shared" si="72"/>
        <v>3.272727272727273E-2</v>
      </c>
      <c r="P1170">
        <f t="shared" si="73"/>
        <v>30</v>
      </c>
      <c r="Q1170" s="8" t="s">
        <v>8311</v>
      </c>
      <c r="R1170" s="8" t="s">
        <v>8312</v>
      </c>
      <c r="S1170" s="12">
        <f t="shared" si="74"/>
        <v>42117.819108796291</v>
      </c>
      <c r="T1170" s="12">
        <f t="shared" si="75"/>
        <v>42087.819108796291</v>
      </c>
    </row>
    <row r="1171" spans="1:20" ht="60" x14ac:dyDescent="0.25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8220</v>
      </c>
      <c r="G1171" t="s">
        <v>8223</v>
      </c>
      <c r="H1171" t="s">
        <v>8245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8269</v>
      </c>
      <c r="O1171" s="5">
        <f t="shared" si="72"/>
        <v>3.2804E-2</v>
      </c>
      <c r="P1171">
        <f t="shared" si="73"/>
        <v>20.502500000000001</v>
      </c>
      <c r="Q1171" s="8" t="s">
        <v>8309</v>
      </c>
      <c r="R1171" s="8" t="s">
        <v>8327</v>
      </c>
      <c r="S1171" s="12">
        <f t="shared" si="74"/>
        <v>41773.508043981477</v>
      </c>
      <c r="T1171" s="12">
        <f t="shared" si="75"/>
        <v>41753.508043981477</v>
      </c>
    </row>
    <row r="1172" spans="1:20" ht="60" x14ac:dyDescent="0.25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8219</v>
      </c>
      <c r="G1172" t="s">
        <v>8223</v>
      </c>
      <c r="H1172" t="s">
        <v>8245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8272</v>
      </c>
      <c r="O1172" s="5">
        <f t="shared" si="72"/>
        <v>3.3033333333333331E-2</v>
      </c>
      <c r="P1172">
        <f t="shared" si="73"/>
        <v>66.066666666666663</v>
      </c>
      <c r="Q1172" s="8" t="s">
        <v>8311</v>
      </c>
      <c r="R1172" s="8" t="s">
        <v>8317</v>
      </c>
      <c r="S1172" s="12">
        <f t="shared" si="74"/>
        <v>42218.553622685184</v>
      </c>
      <c r="T1172" s="12">
        <f t="shared" si="75"/>
        <v>42188.553622685184</v>
      </c>
    </row>
    <row r="1173" spans="1:20" ht="60" x14ac:dyDescent="0.25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8220</v>
      </c>
      <c r="G1173" t="s">
        <v>8223</v>
      </c>
      <c r="H1173" t="s">
        <v>8245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8269</v>
      </c>
      <c r="O1173" s="5">
        <f t="shared" si="72"/>
        <v>3.307692307692308E-2</v>
      </c>
      <c r="P1173">
        <f t="shared" si="73"/>
        <v>53.75</v>
      </c>
      <c r="Q1173" s="8" t="s">
        <v>8309</v>
      </c>
      <c r="R1173" s="8" t="s">
        <v>8327</v>
      </c>
      <c r="S1173" s="12">
        <f t="shared" si="74"/>
        <v>40306.677777777775</v>
      </c>
      <c r="T1173" s="12">
        <f t="shared" si="75"/>
        <v>40247.636006944442</v>
      </c>
    </row>
    <row r="1174" spans="1:20" ht="45" x14ac:dyDescent="0.25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8220</v>
      </c>
      <c r="G1174" t="s">
        <v>8228</v>
      </c>
      <c r="H1174" t="s">
        <v>8250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8269</v>
      </c>
      <c r="O1174" s="5">
        <f t="shared" si="72"/>
        <v>3.3333333333333333E-2</v>
      </c>
      <c r="P1174">
        <f t="shared" si="73"/>
        <v>16.666666666666668</v>
      </c>
      <c r="Q1174" s="8" t="s">
        <v>8309</v>
      </c>
      <c r="R1174" s="8" t="s">
        <v>8327</v>
      </c>
      <c r="S1174" s="12">
        <f t="shared" si="74"/>
        <v>41860.363969907405</v>
      </c>
      <c r="T1174" s="12">
        <f t="shared" si="75"/>
        <v>41830.363969907405</v>
      </c>
    </row>
    <row r="1175" spans="1:20" ht="60" x14ac:dyDescent="0.25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8220</v>
      </c>
      <c r="G1175" t="s">
        <v>8223</v>
      </c>
      <c r="H1175" t="s">
        <v>8245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8271</v>
      </c>
      <c r="O1175" s="5">
        <f t="shared" si="72"/>
        <v>3.3333333333333333E-2</v>
      </c>
      <c r="P1175">
        <f t="shared" si="73"/>
        <v>250</v>
      </c>
      <c r="Q1175" s="8" t="s">
        <v>8311</v>
      </c>
      <c r="R1175" s="8" t="s">
        <v>8312</v>
      </c>
      <c r="S1175" s="12">
        <f t="shared" si="74"/>
        <v>41975.982175925921</v>
      </c>
      <c r="T1175" s="12">
        <f t="shared" si="75"/>
        <v>41945.982175925928</v>
      </c>
    </row>
    <row r="1176" spans="1:20" ht="60" x14ac:dyDescent="0.25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8220</v>
      </c>
      <c r="G1176" t="s">
        <v>8223</v>
      </c>
      <c r="H1176" t="s">
        <v>8245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8274</v>
      </c>
      <c r="O1176" s="5">
        <f t="shared" si="72"/>
        <v>3.3333333333333333E-2</v>
      </c>
      <c r="P1176">
        <f t="shared" si="73"/>
        <v>50</v>
      </c>
      <c r="Q1176" s="8" t="s">
        <v>8318</v>
      </c>
      <c r="R1176" s="8" t="s">
        <v>8328</v>
      </c>
      <c r="S1176" s="12">
        <f t="shared" si="74"/>
        <v>40117.915972222225</v>
      </c>
      <c r="T1176" s="12">
        <f t="shared" si="75"/>
        <v>40067.806932870371</v>
      </c>
    </row>
    <row r="1177" spans="1:20" ht="45" x14ac:dyDescent="0.25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8220</v>
      </c>
      <c r="G1177" t="s">
        <v>8223</v>
      </c>
      <c r="H1177" t="s">
        <v>8245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8284</v>
      </c>
      <c r="O1177" s="5">
        <f t="shared" si="72"/>
        <v>3.3333333333333333E-2</v>
      </c>
      <c r="P1177">
        <f t="shared" si="73"/>
        <v>7.5</v>
      </c>
      <c r="Q1177" s="8" t="s">
        <v>8334</v>
      </c>
      <c r="R1177" s="8" t="s">
        <v>8338</v>
      </c>
      <c r="S1177" s="12">
        <f t="shared" si="74"/>
        <v>41872.66002314815</v>
      </c>
      <c r="T1177" s="12">
        <f t="shared" si="75"/>
        <v>41860.66002314815</v>
      </c>
    </row>
    <row r="1178" spans="1:20" ht="45" x14ac:dyDescent="0.25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8221</v>
      </c>
      <c r="G1178" t="s">
        <v>8223</v>
      </c>
      <c r="H1178" t="s">
        <v>8245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8270</v>
      </c>
      <c r="O1178" s="5">
        <f t="shared" si="72"/>
        <v>3.3333333333333333E-2</v>
      </c>
      <c r="P1178">
        <f t="shared" si="73"/>
        <v>50</v>
      </c>
      <c r="Q1178" s="8" t="s">
        <v>8323</v>
      </c>
      <c r="R1178" s="8" t="s">
        <v>8343</v>
      </c>
      <c r="S1178" s="12">
        <f t="shared" si="74"/>
        <v>42858.55</v>
      </c>
      <c r="T1178" s="12">
        <f t="shared" si="75"/>
        <v>42807.635057870371</v>
      </c>
    </row>
    <row r="1179" spans="1:20" ht="45" x14ac:dyDescent="0.25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8220</v>
      </c>
      <c r="G1179" t="s">
        <v>8224</v>
      </c>
      <c r="H1179" t="s">
        <v>8246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8302</v>
      </c>
      <c r="O1179" s="5">
        <f t="shared" si="72"/>
        <v>3.3399999999999999E-2</v>
      </c>
      <c r="P1179">
        <f t="shared" si="73"/>
        <v>20.875</v>
      </c>
      <c r="Q1179" s="8" t="s">
        <v>8323</v>
      </c>
      <c r="R1179" s="8" t="s">
        <v>8324</v>
      </c>
      <c r="S1179" s="12">
        <f t="shared" si="74"/>
        <v>42711.483437499999</v>
      </c>
      <c r="T1179" s="12">
        <f t="shared" si="75"/>
        <v>42690.483437499999</v>
      </c>
    </row>
    <row r="1180" spans="1:20" ht="60" x14ac:dyDescent="0.25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8220</v>
      </c>
      <c r="G1180" t="s">
        <v>8236</v>
      </c>
      <c r="H1180" t="s">
        <v>8248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8271</v>
      </c>
      <c r="O1180" s="5">
        <f t="shared" si="72"/>
        <v>3.3444444444444443E-2</v>
      </c>
      <c r="P1180">
        <f t="shared" si="73"/>
        <v>150.5</v>
      </c>
      <c r="Q1180" s="8" t="s">
        <v>8311</v>
      </c>
      <c r="R1180" s="8" t="s">
        <v>8312</v>
      </c>
      <c r="S1180" s="12">
        <f t="shared" si="74"/>
        <v>42691.561180555553</v>
      </c>
      <c r="T1180" s="12">
        <f t="shared" si="75"/>
        <v>42631.519513888888</v>
      </c>
    </row>
    <row r="1181" spans="1:20" ht="60" x14ac:dyDescent="0.25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8220</v>
      </c>
      <c r="G1181" t="s">
        <v>8223</v>
      </c>
      <c r="H1181" t="s">
        <v>8245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8270</v>
      </c>
      <c r="O1181" s="5">
        <f t="shared" si="72"/>
        <v>3.3666666666666664E-2</v>
      </c>
      <c r="P1181">
        <f t="shared" si="73"/>
        <v>50.5</v>
      </c>
      <c r="Q1181" s="8" t="s">
        <v>8323</v>
      </c>
      <c r="R1181" s="8" t="s">
        <v>8343</v>
      </c>
      <c r="S1181" s="12">
        <f t="shared" si="74"/>
        <v>42644.892870370371</v>
      </c>
      <c r="T1181" s="12">
        <f t="shared" si="75"/>
        <v>42614.892870370371</v>
      </c>
    </row>
    <row r="1182" spans="1:20" ht="45" x14ac:dyDescent="0.25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8220</v>
      </c>
      <c r="G1182" t="s">
        <v>8223</v>
      </c>
      <c r="H1182" t="s">
        <v>8245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8281</v>
      </c>
      <c r="O1182" s="5">
        <f t="shared" si="72"/>
        <v>3.3673333333333333E-2</v>
      </c>
      <c r="P1182">
        <f t="shared" si="73"/>
        <v>34.128378378378379</v>
      </c>
      <c r="Q1182" s="8" t="s">
        <v>8331</v>
      </c>
      <c r="R1182" s="8" t="s">
        <v>8332</v>
      </c>
      <c r="S1182" s="12">
        <f t="shared" si="74"/>
        <v>41490.712754629625</v>
      </c>
      <c r="T1182" s="12">
        <f t="shared" si="75"/>
        <v>41445.712754629625</v>
      </c>
    </row>
    <row r="1183" spans="1:20" ht="60" x14ac:dyDescent="0.25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8220</v>
      </c>
      <c r="G1183" t="s">
        <v>8228</v>
      </c>
      <c r="H1183" t="s">
        <v>8250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8267</v>
      </c>
      <c r="O1183" s="5">
        <f t="shared" si="72"/>
        <v>3.4000000000000002E-2</v>
      </c>
      <c r="P1183">
        <f t="shared" si="73"/>
        <v>25.5</v>
      </c>
      <c r="Q1183" s="8" t="s">
        <v>8309</v>
      </c>
      <c r="R1183" s="8" t="s">
        <v>8326</v>
      </c>
      <c r="S1183" s="12">
        <f t="shared" si="74"/>
        <v>41882.915972222225</v>
      </c>
      <c r="T1183" s="12">
        <f t="shared" si="75"/>
        <v>41825.541226851856</v>
      </c>
    </row>
    <row r="1184" spans="1:20" ht="60" x14ac:dyDescent="0.25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8220</v>
      </c>
      <c r="G1184" t="s">
        <v>8224</v>
      </c>
      <c r="H1184" t="s">
        <v>8246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8304</v>
      </c>
      <c r="O1184" s="5">
        <f t="shared" si="72"/>
        <v>3.4125000000000003E-2</v>
      </c>
      <c r="P1184">
        <f t="shared" si="73"/>
        <v>22.75</v>
      </c>
      <c r="Q1184" s="8" t="s">
        <v>8323</v>
      </c>
      <c r="R1184" s="8" t="s">
        <v>8325</v>
      </c>
      <c r="S1184" s="12">
        <f t="shared" si="74"/>
        <v>42125.124675925923</v>
      </c>
      <c r="T1184" s="12">
        <f t="shared" si="75"/>
        <v>42095.124675925923</v>
      </c>
    </row>
    <row r="1185" spans="1:20" ht="45" x14ac:dyDescent="0.25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8220</v>
      </c>
      <c r="G1185" t="s">
        <v>8228</v>
      </c>
      <c r="H1185" t="s">
        <v>8250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8281</v>
      </c>
      <c r="O1185" s="5">
        <f t="shared" si="72"/>
        <v>3.4200000000000001E-2</v>
      </c>
      <c r="P1185">
        <f t="shared" si="73"/>
        <v>114</v>
      </c>
      <c r="Q1185" s="8" t="s">
        <v>8331</v>
      </c>
      <c r="R1185" s="8" t="s">
        <v>8332</v>
      </c>
      <c r="S1185" s="12">
        <f t="shared" si="74"/>
        <v>42443.379340277781</v>
      </c>
      <c r="T1185" s="12">
        <f t="shared" si="75"/>
        <v>42413.421006944445</v>
      </c>
    </row>
    <row r="1186" spans="1:20" ht="30" x14ac:dyDescent="0.25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8219</v>
      </c>
      <c r="G1186" t="s">
        <v>8223</v>
      </c>
      <c r="H1186" t="s">
        <v>8245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8304</v>
      </c>
      <c r="O1186" s="5">
        <f t="shared" si="72"/>
        <v>3.44748684310884E-2</v>
      </c>
      <c r="P1186">
        <f t="shared" si="73"/>
        <v>30.133333333333333</v>
      </c>
      <c r="Q1186" s="8" t="s">
        <v>8323</v>
      </c>
      <c r="R1186" s="8" t="s">
        <v>8325</v>
      </c>
      <c r="S1186" s="12">
        <f t="shared" si="74"/>
        <v>42076.882638888885</v>
      </c>
      <c r="T1186" s="12">
        <f t="shared" si="75"/>
        <v>42047.474444444444</v>
      </c>
    </row>
    <row r="1187" spans="1:20" ht="60" x14ac:dyDescent="0.25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8220</v>
      </c>
      <c r="G1187" t="s">
        <v>8223</v>
      </c>
      <c r="H1187" t="s">
        <v>8245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8270</v>
      </c>
      <c r="O1187" s="5">
        <f t="shared" si="72"/>
        <v>3.4666666666666665E-2</v>
      </c>
      <c r="P1187">
        <f t="shared" si="73"/>
        <v>47.272727272727273</v>
      </c>
      <c r="Q1187" s="8" t="s">
        <v>8323</v>
      </c>
      <c r="R1187" s="8" t="s">
        <v>8343</v>
      </c>
      <c r="S1187" s="12">
        <f t="shared" si="74"/>
        <v>42709.957638888889</v>
      </c>
      <c r="T1187" s="12">
        <f t="shared" si="75"/>
        <v>42679.708472222221</v>
      </c>
    </row>
    <row r="1188" spans="1:20" ht="75" x14ac:dyDescent="0.25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8220</v>
      </c>
      <c r="G1188" t="s">
        <v>8223</v>
      </c>
      <c r="H1188" t="s">
        <v>8245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8274</v>
      </c>
      <c r="O1188" s="5">
        <f t="shared" si="72"/>
        <v>3.5400000000000001E-2</v>
      </c>
      <c r="P1188">
        <f t="shared" si="73"/>
        <v>59</v>
      </c>
      <c r="Q1188" s="8" t="s">
        <v>8318</v>
      </c>
      <c r="R1188" s="8" t="s">
        <v>8328</v>
      </c>
      <c r="S1188" s="12">
        <f t="shared" si="74"/>
        <v>42144.893634259264</v>
      </c>
      <c r="T1188" s="12">
        <f t="shared" si="75"/>
        <v>42114.893634259264</v>
      </c>
    </row>
    <row r="1189" spans="1:20" ht="60" x14ac:dyDescent="0.25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8220</v>
      </c>
      <c r="G1189" t="s">
        <v>8237</v>
      </c>
      <c r="H1189" t="s">
        <v>8255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8272</v>
      </c>
      <c r="O1189" s="5">
        <f t="shared" si="72"/>
        <v>3.5499999999999997E-2</v>
      </c>
      <c r="P1189">
        <f t="shared" si="73"/>
        <v>591.66666666666663</v>
      </c>
      <c r="Q1189" s="8" t="s">
        <v>8311</v>
      </c>
      <c r="R1189" s="8" t="s">
        <v>8317</v>
      </c>
      <c r="S1189" s="12">
        <f t="shared" si="74"/>
        <v>42771.500613425931</v>
      </c>
      <c r="T1189" s="12">
        <f t="shared" si="75"/>
        <v>42711.500613425931</v>
      </c>
    </row>
    <row r="1190" spans="1:20" ht="45" x14ac:dyDescent="0.25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8219</v>
      </c>
      <c r="G1190" t="s">
        <v>8223</v>
      </c>
      <c r="H1190" t="s">
        <v>8245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8272</v>
      </c>
      <c r="O1190" s="5">
        <f t="shared" si="72"/>
        <v>3.5520833333333335E-2</v>
      </c>
      <c r="P1190">
        <f t="shared" si="73"/>
        <v>41.585365853658537</v>
      </c>
      <c r="Q1190" s="8" t="s">
        <v>8311</v>
      </c>
      <c r="R1190" s="8" t="s">
        <v>8317</v>
      </c>
      <c r="S1190" s="12">
        <f t="shared" si="74"/>
        <v>42153.428645833337</v>
      </c>
      <c r="T1190" s="12">
        <f t="shared" si="75"/>
        <v>42123.428645833337</v>
      </c>
    </row>
    <row r="1191" spans="1:20" ht="45" x14ac:dyDescent="0.25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8220</v>
      </c>
      <c r="G1191" t="s">
        <v>8224</v>
      </c>
      <c r="H1191" t="s">
        <v>8246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8284</v>
      </c>
      <c r="O1191" s="5">
        <f t="shared" si="72"/>
        <v>3.5666666666666666E-2</v>
      </c>
      <c r="P1191">
        <f t="shared" si="73"/>
        <v>26.75</v>
      </c>
      <c r="Q1191" s="8" t="s">
        <v>8334</v>
      </c>
      <c r="R1191" s="8" t="s">
        <v>8338</v>
      </c>
      <c r="S1191" s="12">
        <f t="shared" si="74"/>
        <v>42033.490335648152</v>
      </c>
      <c r="T1191" s="12">
        <f t="shared" si="75"/>
        <v>41973.490335648152</v>
      </c>
    </row>
    <row r="1192" spans="1:20" ht="60" x14ac:dyDescent="0.25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8220</v>
      </c>
      <c r="G1192" t="s">
        <v>8223</v>
      </c>
      <c r="H1192" t="s">
        <v>8245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8302</v>
      </c>
      <c r="O1192" s="5">
        <f t="shared" si="72"/>
        <v>3.608004104669061E-2</v>
      </c>
      <c r="P1192">
        <f t="shared" si="73"/>
        <v>65.111111111111114</v>
      </c>
      <c r="Q1192" s="8" t="s">
        <v>8323</v>
      </c>
      <c r="R1192" s="8" t="s">
        <v>8324</v>
      </c>
      <c r="S1192" s="12">
        <f t="shared" si="74"/>
        <v>42407.76180555555</v>
      </c>
      <c r="T1192" s="12">
        <f t="shared" si="75"/>
        <v>42359.542233796295</v>
      </c>
    </row>
    <row r="1193" spans="1:20" ht="45" x14ac:dyDescent="0.25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8220</v>
      </c>
      <c r="G1193" t="s">
        <v>8223</v>
      </c>
      <c r="H1193" t="s">
        <v>8245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8284</v>
      </c>
      <c r="O1193" s="5">
        <f t="shared" si="72"/>
        <v>3.7400000000000003E-2</v>
      </c>
      <c r="P1193">
        <f t="shared" si="73"/>
        <v>12.466666666666667</v>
      </c>
      <c r="Q1193" s="8" t="s">
        <v>8334</v>
      </c>
      <c r="R1193" s="8" t="s">
        <v>8338</v>
      </c>
      <c r="S1193" s="12">
        <f t="shared" si="74"/>
        <v>41909.310694444444</v>
      </c>
      <c r="T1193" s="12">
        <f t="shared" si="75"/>
        <v>41849.310694444444</v>
      </c>
    </row>
    <row r="1194" spans="1:20" ht="45" x14ac:dyDescent="0.25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8221</v>
      </c>
      <c r="G1194" t="s">
        <v>8223</v>
      </c>
      <c r="H1194" t="s">
        <v>8245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8270</v>
      </c>
      <c r="O1194" s="5">
        <f t="shared" si="72"/>
        <v>3.7499999999999999E-2</v>
      </c>
      <c r="P1194">
        <f t="shared" si="73"/>
        <v>93.75</v>
      </c>
      <c r="Q1194" s="8" t="s">
        <v>8323</v>
      </c>
      <c r="R1194" s="8" t="s">
        <v>8343</v>
      </c>
      <c r="S1194" s="12">
        <f t="shared" si="74"/>
        <v>42838.957638888889</v>
      </c>
      <c r="T1194" s="12">
        <f t="shared" si="75"/>
        <v>42808.390231481477</v>
      </c>
    </row>
    <row r="1195" spans="1:20" ht="60" x14ac:dyDescent="0.25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8220</v>
      </c>
      <c r="G1195" t="s">
        <v>8223</v>
      </c>
      <c r="H1195" t="s">
        <v>8245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8288</v>
      </c>
      <c r="O1195" s="5">
        <f t="shared" si="72"/>
        <v>3.7600000000000001E-2</v>
      </c>
      <c r="P1195">
        <f t="shared" si="73"/>
        <v>23.5</v>
      </c>
      <c r="Q1195" s="8" t="s">
        <v>8334</v>
      </c>
      <c r="R1195" s="8" t="s">
        <v>8335</v>
      </c>
      <c r="S1195" s="12">
        <f t="shared" si="74"/>
        <v>41955.812418981484</v>
      </c>
      <c r="T1195" s="12">
        <f t="shared" si="75"/>
        <v>41935.770752314813</v>
      </c>
    </row>
    <row r="1196" spans="1:20" ht="30" x14ac:dyDescent="0.25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8220</v>
      </c>
      <c r="G1196" t="s">
        <v>8223</v>
      </c>
      <c r="H1196" t="s">
        <v>8245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8270</v>
      </c>
      <c r="O1196" s="5">
        <f t="shared" si="72"/>
        <v>3.7999999999999999E-2</v>
      </c>
      <c r="P1196">
        <f t="shared" si="73"/>
        <v>9.5</v>
      </c>
      <c r="Q1196" s="8" t="s">
        <v>8323</v>
      </c>
      <c r="R1196" s="8" t="s">
        <v>8343</v>
      </c>
      <c r="S1196" s="12">
        <f t="shared" si="74"/>
        <v>42004.874340277776</v>
      </c>
      <c r="T1196" s="12">
        <f t="shared" si="75"/>
        <v>41974.874340277776</v>
      </c>
    </row>
    <row r="1197" spans="1:20" ht="60" x14ac:dyDescent="0.25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8220</v>
      </c>
      <c r="G1197" t="s">
        <v>8223</v>
      </c>
      <c r="H1197" t="s">
        <v>8245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8272</v>
      </c>
      <c r="O1197" s="5">
        <f t="shared" si="72"/>
        <v>3.8206896551724136E-2</v>
      </c>
      <c r="P1197">
        <f t="shared" si="73"/>
        <v>65.17647058823529</v>
      </c>
      <c r="Q1197" s="8" t="s">
        <v>8311</v>
      </c>
      <c r="R1197" s="8" t="s">
        <v>8317</v>
      </c>
      <c r="S1197" s="12">
        <f t="shared" si="74"/>
        <v>42511.126597222217</v>
      </c>
      <c r="T1197" s="12">
        <f t="shared" si="75"/>
        <v>42481.126597222217</v>
      </c>
    </row>
    <row r="1198" spans="1:20" ht="45" x14ac:dyDescent="0.25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8220</v>
      </c>
      <c r="G1198" t="s">
        <v>8223</v>
      </c>
      <c r="H1198" t="s">
        <v>8245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8283</v>
      </c>
      <c r="O1198" s="5">
        <f t="shared" si="72"/>
        <v>3.85E-2</v>
      </c>
      <c r="P1198">
        <f t="shared" si="73"/>
        <v>60.789473684210527</v>
      </c>
      <c r="Q1198" s="8" t="s">
        <v>8321</v>
      </c>
      <c r="R1198" s="8" t="s">
        <v>8322</v>
      </c>
      <c r="S1198" s="12">
        <f t="shared" si="74"/>
        <v>42090.863263888888</v>
      </c>
      <c r="T1198" s="12">
        <f t="shared" si="75"/>
        <v>42060.904930555553</v>
      </c>
    </row>
    <row r="1199" spans="1:20" ht="45" x14ac:dyDescent="0.25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8219</v>
      </c>
      <c r="G1199" t="s">
        <v>8223</v>
      </c>
      <c r="H1199" t="s">
        <v>8245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8285</v>
      </c>
      <c r="O1199" s="5">
        <f t="shared" si="72"/>
        <v>3.8739999999999997E-2</v>
      </c>
      <c r="P1199">
        <f t="shared" si="73"/>
        <v>48.424999999999997</v>
      </c>
      <c r="Q1199" s="8" t="s">
        <v>8315</v>
      </c>
      <c r="R1199" s="8" t="s">
        <v>8316</v>
      </c>
      <c r="S1199" s="12">
        <f t="shared" si="74"/>
        <v>41749.791666666664</v>
      </c>
      <c r="T1199" s="12">
        <f t="shared" si="75"/>
        <v>41715.624780092592</v>
      </c>
    </row>
    <row r="1200" spans="1:20" ht="60" x14ac:dyDescent="0.25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8220</v>
      </c>
      <c r="G1200" t="s">
        <v>8223</v>
      </c>
      <c r="H1200" t="s">
        <v>8245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8283</v>
      </c>
      <c r="O1200" s="5">
        <f t="shared" si="72"/>
        <v>3.8833333333333331E-2</v>
      </c>
      <c r="P1200">
        <f t="shared" si="73"/>
        <v>29.125</v>
      </c>
      <c r="Q1200" s="8" t="s">
        <v>8321</v>
      </c>
      <c r="R1200" s="8" t="s">
        <v>8322</v>
      </c>
      <c r="S1200" s="12">
        <f t="shared" si="74"/>
        <v>42094.301388888889</v>
      </c>
      <c r="T1200" s="12">
        <f t="shared" si="75"/>
        <v>42042.426226851851</v>
      </c>
    </row>
    <row r="1201" spans="1:20" ht="45" x14ac:dyDescent="0.25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8220</v>
      </c>
      <c r="G1201" t="s">
        <v>8224</v>
      </c>
      <c r="H1201" t="s">
        <v>8246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8270</v>
      </c>
      <c r="O1201" s="5">
        <f t="shared" si="72"/>
        <v>3.8860103626943004E-2</v>
      </c>
      <c r="P1201">
        <f t="shared" si="73"/>
        <v>25</v>
      </c>
      <c r="Q1201" s="8" t="s">
        <v>8323</v>
      </c>
      <c r="R1201" s="8" t="s">
        <v>8343</v>
      </c>
      <c r="S1201" s="12">
        <f t="shared" si="74"/>
        <v>41891.450925925928</v>
      </c>
      <c r="T1201" s="12">
        <f t="shared" si="75"/>
        <v>41851.450925925928</v>
      </c>
    </row>
    <row r="1202" spans="1:20" ht="60" x14ac:dyDescent="0.25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8220</v>
      </c>
      <c r="G1202" t="s">
        <v>8223</v>
      </c>
      <c r="H1202" t="s">
        <v>8245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8270</v>
      </c>
      <c r="O1202" s="5">
        <f t="shared" si="72"/>
        <v>3.8875E-2</v>
      </c>
      <c r="P1202">
        <f t="shared" si="73"/>
        <v>23.923076923076923</v>
      </c>
      <c r="Q1202" s="8" t="s">
        <v>8323</v>
      </c>
      <c r="R1202" s="8" t="s">
        <v>8343</v>
      </c>
      <c r="S1202" s="12">
        <f t="shared" si="74"/>
        <v>41887.757071759261</v>
      </c>
      <c r="T1202" s="12">
        <f t="shared" si="75"/>
        <v>41857.757071759261</v>
      </c>
    </row>
    <row r="1203" spans="1:20" ht="45" x14ac:dyDescent="0.25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8219</v>
      </c>
      <c r="G1203" t="s">
        <v>8223</v>
      </c>
      <c r="H1203" t="s">
        <v>8245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8271</v>
      </c>
      <c r="O1203" s="5">
        <f t="shared" si="72"/>
        <v>3.9334666666666664E-2</v>
      </c>
      <c r="P1203">
        <f t="shared" si="73"/>
        <v>45.386153846153846</v>
      </c>
      <c r="Q1203" s="8" t="s">
        <v>8311</v>
      </c>
      <c r="R1203" s="8" t="s">
        <v>8312</v>
      </c>
      <c r="S1203" s="12">
        <f t="shared" si="74"/>
        <v>41865.389155092591</v>
      </c>
      <c r="T1203" s="12">
        <f t="shared" si="75"/>
        <v>41835.389155092591</v>
      </c>
    </row>
    <row r="1204" spans="1:20" ht="45" x14ac:dyDescent="0.25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8220</v>
      </c>
      <c r="G1204" t="s">
        <v>8223</v>
      </c>
      <c r="H1204" t="s">
        <v>8245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8302</v>
      </c>
      <c r="O1204" s="5">
        <f t="shared" si="72"/>
        <v>3.9750000000000001E-2</v>
      </c>
      <c r="P1204">
        <f t="shared" si="73"/>
        <v>56.785714285714285</v>
      </c>
      <c r="Q1204" s="8" t="s">
        <v>8323</v>
      </c>
      <c r="R1204" s="8" t="s">
        <v>8324</v>
      </c>
      <c r="S1204" s="12">
        <f t="shared" si="74"/>
        <v>42144.575532407413</v>
      </c>
      <c r="T1204" s="12">
        <f t="shared" si="75"/>
        <v>42114.575532407413</v>
      </c>
    </row>
    <row r="1205" spans="1:20" ht="60" x14ac:dyDescent="0.25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8220</v>
      </c>
      <c r="G1205" t="s">
        <v>8223</v>
      </c>
      <c r="H1205" t="s">
        <v>8245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8283</v>
      </c>
      <c r="O1205" s="5">
        <f t="shared" si="72"/>
        <v>0.04</v>
      </c>
      <c r="P1205">
        <f t="shared" si="73"/>
        <v>33.333333333333336</v>
      </c>
      <c r="Q1205" s="8" t="s">
        <v>8321</v>
      </c>
      <c r="R1205" s="8" t="s">
        <v>8322</v>
      </c>
      <c r="S1205" s="12">
        <f t="shared" si="74"/>
        <v>42675.915972222225</v>
      </c>
      <c r="T1205" s="12">
        <f t="shared" si="75"/>
        <v>42656.61137731481</v>
      </c>
    </row>
    <row r="1206" spans="1:20" ht="60" x14ac:dyDescent="0.25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8220</v>
      </c>
      <c r="G1206" t="s">
        <v>8228</v>
      </c>
      <c r="H1206" t="s">
        <v>8250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8288</v>
      </c>
      <c r="O1206" s="5">
        <f t="shared" si="72"/>
        <v>0.04</v>
      </c>
      <c r="P1206">
        <f t="shared" si="73"/>
        <v>20</v>
      </c>
      <c r="Q1206" s="8" t="s">
        <v>8334</v>
      </c>
      <c r="R1206" s="8" t="s">
        <v>8335</v>
      </c>
      <c r="S1206" s="12">
        <f t="shared" si="74"/>
        <v>42185.746527777781</v>
      </c>
      <c r="T1206" s="12">
        <f t="shared" si="75"/>
        <v>42170.746527777781</v>
      </c>
    </row>
    <row r="1207" spans="1:20" ht="45" x14ac:dyDescent="0.25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8220</v>
      </c>
      <c r="G1207" t="s">
        <v>8223</v>
      </c>
      <c r="H1207" t="s">
        <v>8245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8288</v>
      </c>
      <c r="O1207" s="5">
        <f t="shared" si="72"/>
        <v>0.04</v>
      </c>
      <c r="P1207">
        <f t="shared" si="73"/>
        <v>100</v>
      </c>
      <c r="Q1207" s="8" t="s">
        <v>8334</v>
      </c>
      <c r="R1207" s="8" t="s">
        <v>8335</v>
      </c>
      <c r="S1207" s="12">
        <f t="shared" si="74"/>
        <v>41902.40315972222</v>
      </c>
      <c r="T1207" s="12">
        <f t="shared" si="75"/>
        <v>41871.40315972222</v>
      </c>
    </row>
    <row r="1208" spans="1:20" ht="60" x14ac:dyDescent="0.25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8220</v>
      </c>
      <c r="G1208" t="s">
        <v>8223</v>
      </c>
      <c r="H1208" t="s">
        <v>8245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8304</v>
      </c>
      <c r="O1208" s="5">
        <f t="shared" si="72"/>
        <v>4.0045454545454544E-2</v>
      </c>
      <c r="P1208">
        <f t="shared" si="73"/>
        <v>55.0625</v>
      </c>
      <c r="Q1208" s="8" t="s">
        <v>8323</v>
      </c>
      <c r="R1208" s="8" t="s">
        <v>8325</v>
      </c>
      <c r="S1208" s="12">
        <f t="shared" si="74"/>
        <v>42014.957638888889</v>
      </c>
      <c r="T1208" s="12">
        <f t="shared" si="75"/>
        <v>41982.487071759257</v>
      </c>
    </row>
    <row r="1209" spans="1:20" ht="45" x14ac:dyDescent="0.25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8220</v>
      </c>
      <c r="G1209" t="s">
        <v>8223</v>
      </c>
      <c r="H1209" t="s">
        <v>8245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8304</v>
      </c>
      <c r="O1209" s="5">
        <f t="shared" si="72"/>
        <v>4.02E-2</v>
      </c>
      <c r="P1209">
        <f t="shared" si="73"/>
        <v>100.5</v>
      </c>
      <c r="Q1209" s="8" t="s">
        <v>8323</v>
      </c>
      <c r="R1209" s="8" t="s">
        <v>8325</v>
      </c>
      <c r="S1209" s="12">
        <f t="shared" si="74"/>
        <v>42440.68105324074</v>
      </c>
      <c r="T1209" s="12">
        <f t="shared" si="75"/>
        <v>42410.68105324074</v>
      </c>
    </row>
    <row r="1210" spans="1:20" ht="45" x14ac:dyDescent="0.25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8220</v>
      </c>
      <c r="G1210" t="s">
        <v>8223</v>
      </c>
      <c r="H1210" t="s">
        <v>8245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8304</v>
      </c>
      <c r="O1210" s="5">
        <f t="shared" si="72"/>
        <v>4.0266666666666666E-2</v>
      </c>
      <c r="P1210">
        <f t="shared" si="73"/>
        <v>37.75</v>
      </c>
      <c r="Q1210" s="8" t="s">
        <v>8323</v>
      </c>
      <c r="R1210" s="8" t="s">
        <v>8325</v>
      </c>
      <c r="S1210" s="12">
        <f t="shared" si="74"/>
        <v>42598.505428240736</v>
      </c>
      <c r="T1210" s="12">
        <f t="shared" si="75"/>
        <v>42538.505428240736</v>
      </c>
    </row>
    <row r="1211" spans="1:20" ht="60" x14ac:dyDescent="0.25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8220</v>
      </c>
      <c r="G1211" t="s">
        <v>8223</v>
      </c>
      <c r="H1211" t="s">
        <v>8245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8267</v>
      </c>
      <c r="O1211" s="5">
        <f t="shared" si="72"/>
        <v>4.0625000000000001E-2</v>
      </c>
      <c r="P1211">
        <f t="shared" si="73"/>
        <v>108.33333333333333</v>
      </c>
      <c r="Q1211" s="8" t="s">
        <v>8309</v>
      </c>
      <c r="R1211" s="8" t="s">
        <v>8326</v>
      </c>
      <c r="S1211" s="12">
        <f t="shared" si="74"/>
        <v>42082.543634259258</v>
      </c>
      <c r="T1211" s="12">
        <f t="shared" si="75"/>
        <v>42052.58530092593</v>
      </c>
    </row>
    <row r="1212" spans="1:20" ht="45" x14ac:dyDescent="0.25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8220</v>
      </c>
      <c r="G1212" t="s">
        <v>8223</v>
      </c>
      <c r="H1212" t="s">
        <v>8245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8270</v>
      </c>
      <c r="O1212" s="5">
        <f t="shared" si="72"/>
        <v>4.0833333333333333E-2</v>
      </c>
      <c r="P1212">
        <f t="shared" si="73"/>
        <v>175</v>
      </c>
      <c r="Q1212" s="8" t="s">
        <v>8323</v>
      </c>
      <c r="R1212" s="8" t="s">
        <v>8343</v>
      </c>
      <c r="S1212" s="12">
        <f t="shared" si="74"/>
        <v>42567.929965277777</v>
      </c>
      <c r="T1212" s="12">
        <f t="shared" si="75"/>
        <v>42507.929965277777</v>
      </c>
    </row>
    <row r="1213" spans="1:20" ht="60" x14ac:dyDescent="0.25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8220</v>
      </c>
      <c r="G1213" t="s">
        <v>8224</v>
      </c>
      <c r="H1213" t="s">
        <v>8246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8302</v>
      </c>
      <c r="O1213" s="5">
        <f t="shared" si="72"/>
        <v>4.1000000000000002E-2</v>
      </c>
      <c r="P1213">
        <f t="shared" si="73"/>
        <v>10.25</v>
      </c>
      <c r="Q1213" s="8" t="s">
        <v>8323</v>
      </c>
      <c r="R1213" s="8" t="s">
        <v>8324</v>
      </c>
      <c r="S1213" s="12">
        <f t="shared" si="74"/>
        <v>42263.666666666672</v>
      </c>
      <c r="T1213" s="12">
        <f t="shared" si="75"/>
        <v>42241.179120370369</v>
      </c>
    </row>
    <row r="1214" spans="1:20" ht="60" x14ac:dyDescent="0.25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8219</v>
      </c>
      <c r="G1214" t="s">
        <v>8223</v>
      </c>
      <c r="H1214" t="s">
        <v>8245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8289</v>
      </c>
      <c r="O1214" s="5">
        <f t="shared" si="72"/>
        <v>4.1176470588235294E-2</v>
      </c>
      <c r="P1214">
        <f t="shared" si="73"/>
        <v>26.923076923076923</v>
      </c>
      <c r="Q1214" s="8" t="s">
        <v>8318</v>
      </c>
      <c r="R1214" s="8" t="s">
        <v>8320</v>
      </c>
      <c r="S1214" s="12">
        <f t="shared" si="74"/>
        <v>41686.75</v>
      </c>
      <c r="T1214" s="12">
        <f t="shared" si="75"/>
        <v>41671.68686342593</v>
      </c>
    </row>
    <row r="1215" spans="1:20" ht="90" x14ac:dyDescent="0.25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8219</v>
      </c>
      <c r="G1215" t="s">
        <v>8223</v>
      </c>
      <c r="H1215" t="s">
        <v>8245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8302</v>
      </c>
      <c r="O1215" s="5">
        <f t="shared" si="72"/>
        <v>4.1599999999999998E-2</v>
      </c>
      <c r="P1215">
        <f t="shared" si="73"/>
        <v>61.176470588235297</v>
      </c>
      <c r="Q1215" s="8" t="s">
        <v>8323</v>
      </c>
      <c r="R1215" s="8" t="s">
        <v>8324</v>
      </c>
      <c r="S1215" s="12">
        <f t="shared" si="74"/>
        <v>42456.726412037038</v>
      </c>
      <c r="T1215" s="12">
        <f t="shared" si="75"/>
        <v>42426.768078703702</v>
      </c>
    </row>
    <row r="1216" spans="1:20" ht="60" x14ac:dyDescent="0.25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8220</v>
      </c>
      <c r="G1216" t="s">
        <v>8223</v>
      </c>
      <c r="H1216" t="s">
        <v>8245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8278</v>
      </c>
      <c r="O1216" s="5">
        <f t="shared" si="72"/>
        <v>4.1666666666666664E-2</v>
      </c>
      <c r="P1216">
        <f t="shared" si="73"/>
        <v>31.25</v>
      </c>
      <c r="Q1216" s="8" t="s">
        <v>8315</v>
      </c>
      <c r="R1216" s="8" t="s">
        <v>8330</v>
      </c>
      <c r="S1216" s="12">
        <f t="shared" si="74"/>
        <v>41599.490497685183</v>
      </c>
      <c r="T1216" s="12">
        <f t="shared" si="75"/>
        <v>41569.448831018519</v>
      </c>
    </row>
    <row r="1217" spans="1:20" ht="45" x14ac:dyDescent="0.25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8220</v>
      </c>
      <c r="G1217" t="s">
        <v>8224</v>
      </c>
      <c r="H1217" t="s">
        <v>8246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8270</v>
      </c>
      <c r="O1217" s="5">
        <f t="shared" si="72"/>
        <v>4.1818181818181817E-2</v>
      </c>
      <c r="P1217">
        <f t="shared" si="73"/>
        <v>23</v>
      </c>
      <c r="Q1217" s="8" t="s">
        <v>8323</v>
      </c>
      <c r="R1217" s="8" t="s">
        <v>8343</v>
      </c>
      <c r="S1217" s="12">
        <f t="shared" si="74"/>
        <v>42431.422372685185</v>
      </c>
      <c r="T1217" s="12">
        <f t="shared" si="75"/>
        <v>42401.422372685185</v>
      </c>
    </row>
    <row r="1218" spans="1:20" ht="60" x14ac:dyDescent="0.25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8220</v>
      </c>
      <c r="G1218" t="s">
        <v>8223</v>
      </c>
      <c r="H1218" t="s">
        <v>8245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8283</v>
      </c>
      <c r="O1218" s="5">
        <f t="shared" ref="O1218:O1281" si="76">E1218/D1218</f>
        <v>4.2000000000000003E-2</v>
      </c>
      <c r="P1218">
        <f t="shared" si="73"/>
        <v>10.5</v>
      </c>
      <c r="Q1218" s="8" t="s">
        <v>8321</v>
      </c>
      <c r="R1218" s="8" t="s">
        <v>8322</v>
      </c>
      <c r="S1218" s="12">
        <f t="shared" si="74"/>
        <v>42747.445833333331</v>
      </c>
      <c r="T1218" s="12">
        <f t="shared" si="75"/>
        <v>42728.577407407407</v>
      </c>
    </row>
    <row r="1219" spans="1:20" ht="60" x14ac:dyDescent="0.25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8220</v>
      </c>
      <c r="G1219" t="s">
        <v>8223</v>
      </c>
      <c r="H1219" t="s">
        <v>8245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8270</v>
      </c>
      <c r="O1219" s="5">
        <f t="shared" si="76"/>
        <v>4.2133333333333335E-2</v>
      </c>
      <c r="P1219">
        <f t="shared" ref="P1219:P1282" si="77">E1219/L1219</f>
        <v>26.333333333333332</v>
      </c>
      <c r="Q1219" s="8" t="s">
        <v>8323</v>
      </c>
      <c r="R1219" s="8" t="s">
        <v>8343</v>
      </c>
      <c r="S1219" s="12">
        <f t="shared" ref="S1219:S1282" si="78">(I1219/86400)+25569+(-6/24)</f>
        <v>42308.414965277778</v>
      </c>
      <c r="T1219" s="12">
        <f t="shared" ref="T1219:T1282" si="79">(J1219/86400)+25569+(-6/24)</f>
        <v>42278.414965277778</v>
      </c>
    </row>
    <row r="1220" spans="1:20" ht="60" x14ac:dyDescent="0.25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8221</v>
      </c>
      <c r="G1220" t="s">
        <v>8223</v>
      </c>
      <c r="H1220" t="s">
        <v>8245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8292</v>
      </c>
      <c r="O1220" s="5">
        <f t="shared" si="76"/>
        <v>4.2311459353574929E-2</v>
      </c>
      <c r="P1220">
        <f t="shared" si="77"/>
        <v>54</v>
      </c>
      <c r="Q1220" s="8" t="s">
        <v>8315</v>
      </c>
      <c r="R1220" s="8" t="s">
        <v>8337</v>
      </c>
      <c r="S1220" s="12">
        <f t="shared" si="78"/>
        <v>42836.613946759258</v>
      </c>
      <c r="T1220" s="12">
        <f t="shared" si="79"/>
        <v>42806.613946759258</v>
      </c>
    </row>
    <row r="1221" spans="1:20" ht="75" x14ac:dyDescent="0.25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8220</v>
      </c>
      <c r="G1221" t="s">
        <v>8224</v>
      </c>
      <c r="H1221" t="s">
        <v>8246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8272</v>
      </c>
      <c r="O1221" s="5">
        <f t="shared" si="76"/>
        <v>4.24E-2</v>
      </c>
      <c r="P1221">
        <f t="shared" si="77"/>
        <v>30.285714285714285</v>
      </c>
      <c r="Q1221" s="8" t="s">
        <v>8311</v>
      </c>
      <c r="R1221" s="8" t="s">
        <v>8317</v>
      </c>
      <c r="S1221" s="12">
        <f t="shared" si="78"/>
        <v>42563.535416666666</v>
      </c>
      <c r="T1221" s="12">
        <f t="shared" si="79"/>
        <v>42538.50680555556</v>
      </c>
    </row>
    <row r="1222" spans="1:20" ht="60" x14ac:dyDescent="0.25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8220</v>
      </c>
      <c r="G1222" t="s">
        <v>8223</v>
      </c>
      <c r="H1222" t="s">
        <v>8245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8302</v>
      </c>
      <c r="O1222" s="5">
        <f t="shared" si="76"/>
        <v>4.2435339894712751E-2</v>
      </c>
      <c r="P1222">
        <f t="shared" si="77"/>
        <v>125.27027027027027</v>
      </c>
      <c r="Q1222" s="8" t="s">
        <v>8323</v>
      </c>
      <c r="R1222" s="8" t="s">
        <v>8324</v>
      </c>
      <c r="S1222" s="12">
        <f t="shared" si="78"/>
        <v>42111.481273148151</v>
      </c>
      <c r="T1222" s="12">
        <f t="shared" si="79"/>
        <v>42081.481273148151</v>
      </c>
    </row>
    <row r="1223" spans="1:20" ht="60" x14ac:dyDescent="0.25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8220</v>
      </c>
      <c r="G1223" t="s">
        <v>8228</v>
      </c>
      <c r="H1223" t="s">
        <v>8250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8304</v>
      </c>
      <c r="O1223" s="5">
        <f t="shared" si="76"/>
        <v>4.2466666666666666E-2</v>
      </c>
      <c r="P1223">
        <f t="shared" si="77"/>
        <v>176.94444444444446</v>
      </c>
      <c r="Q1223" s="8" t="s">
        <v>8323</v>
      </c>
      <c r="R1223" s="8" t="s">
        <v>8325</v>
      </c>
      <c r="S1223" s="12">
        <f t="shared" si="78"/>
        <v>42748.915972222225</v>
      </c>
      <c r="T1223" s="12">
        <f t="shared" si="79"/>
        <v>42700.916365740741</v>
      </c>
    </row>
    <row r="1224" spans="1:20" ht="60" x14ac:dyDescent="0.25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8220</v>
      </c>
      <c r="G1224" t="s">
        <v>8223</v>
      </c>
      <c r="H1224" t="s">
        <v>8245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8302</v>
      </c>
      <c r="O1224" s="5">
        <f t="shared" si="76"/>
        <v>4.2880000000000001E-2</v>
      </c>
      <c r="P1224">
        <f t="shared" si="77"/>
        <v>82.461538461538467</v>
      </c>
      <c r="Q1224" s="8" t="s">
        <v>8323</v>
      </c>
      <c r="R1224" s="8" t="s">
        <v>8324</v>
      </c>
      <c r="S1224" s="12">
        <f t="shared" si="78"/>
        <v>42698.46597222222</v>
      </c>
      <c r="T1224" s="12">
        <f t="shared" si="79"/>
        <v>42649.312118055561</v>
      </c>
    </row>
    <row r="1225" spans="1:20" ht="60" x14ac:dyDescent="0.25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8220</v>
      </c>
      <c r="G1225" t="s">
        <v>8223</v>
      </c>
      <c r="H1225" t="s">
        <v>8245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8295</v>
      </c>
      <c r="O1225" s="5">
        <f t="shared" si="76"/>
        <v>4.2999999999999997E-2</v>
      </c>
      <c r="P1225">
        <f t="shared" si="77"/>
        <v>88.6875</v>
      </c>
      <c r="Q1225" s="8" t="s">
        <v>8334</v>
      </c>
      <c r="R1225" s="8" t="s">
        <v>8339</v>
      </c>
      <c r="S1225" s="12">
        <f t="shared" si="78"/>
        <v>42615.041666666672</v>
      </c>
      <c r="T1225" s="12">
        <f t="shared" si="79"/>
        <v>42592.761782407411</v>
      </c>
    </row>
    <row r="1226" spans="1:20" ht="60" x14ac:dyDescent="0.25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8219</v>
      </c>
      <c r="G1226" t="s">
        <v>8227</v>
      </c>
      <c r="H1226" t="s">
        <v>8249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8271</v>
      </c>
      <c r="O1226" s="5">
        <f t="shared" si="76"/>
        <v>4.3499999999999997E-2</v>
      </c>
      <c r="P1226">
        <f t="shared" si="77"/>
        <v>145</v>
      </c>
      <c r="Q1226" s="8" t="s">
        <v>8311</v>
      </c>
      <c r="R1226" s="8" t="s">
        <v>8312</v>
      </c>
      <c r="S1226" s="12">
        <f t="shared" si="78"/>
        <v>42056.806793981479</v>
      </c>
      <c r="T1226" s="12">
        <f t="shared" si="79"/>
        <v>42026.806793981479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4.3999999999999997E-2</v>
      </c>
      <c r="P1227">
        <f t="shared" si="77"/>
        <v>44</v>
      </c>
      <c r="Q1227" s="8" t="s">
        <v>8315</v>
      </c>
      <c r="R1227" s="8" t="s">
        <v>8316</v>
      </c>
      <c r="S1227" s="12">
        <f t="shared" si="78"/>
        <v>41569.655995370369</v>
      </c>
      <c r="T1227" s="12">
        <f t="shared" si="79"/>
        <v>41509.655995370369</v>
      </c>
    </row>
    <row r="1228" spans="1:20" ht="60" x14ac:dyDescent="0.25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8220</v>
      </c>
      <c r="G1228" t="s">
        <v>8224</v>
      </c>
      <c r="H1228" t="s">
        <v>8246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8271</v>
      </c>
      <c r="O1228" s="5">
        <f t="shared" si="76"/>
        <v>4.4600000000000001E-2</v>
      </c>
      <c r="P1228">
        <f t="shared" si="77"/>
        <v>24.777777777777779</v>
      </c>
      <c r="Q1228" s="8" t="s">
        <v>8311</v>
      </c>
      <c r="R1228" s="8" t="s">
        <v>8312</v>
      </c>
      <c r="S1228" s="12">
        <f t="shared" si="78"/>
        <v>42408.292361111111</v>
      </c>
      <c r="T1228" s="12">
        <f t="shared" si="79"/>
        <v>42377.304756944446</v>
      </c>
    </row>
    <row r="1229" spans="1:20" ht="45" x14ac:dyDescent="0.25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8220</v>
      </c>
      <c r="G1229" t="s">
        <v>8223</v>
      </c>
      <c r="H1229" t="s">
        <v>8245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8277</v>
      </c>
      <c r="O1229" s="5">
        <f t="shared" si="76"/>
        <v>4.4999999999999998E-2</v>
      </c>
      <c r="P1229">
        <f t="shared" si="77"/>
        <v>18</v>
      </c>
      <c r="Q1229" s="8" t="s">
        <v>8315</v>
      </c>
      <c r="R1229" s="8" t="s">
        <v>8329</v>
      </c>
      <c r="S1229" s="12">
        <f t="shared" si="78"/>
        <v>40950.867662037039</v>
      </c>
      <c r="T1229" s="12">
        <f t="shared" si="79"/>
        <v>40920.867662037039</v>
      </c>
    </row>
    <row r="1230" spans="1:20" ht="45" x14ac:dyDescent="0.25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8220</v>
      </c>
      <c r="G1230" t="s">
        <v>8223</v>
      </c>
      <c r="H1230" t="s">
        <v>8245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8281</v>
      </c>
      <c r="O1230" s="5">
        <f t="shared" si="76"/>
        <v>4.4999999999999998E-2</v>
      </c>
      <c r="P1230">
        <f t="shared" si="77"/>
        <v>15</v>
      </c>
      <c r="Q1230" s="8" t="s">
        <v>8331</v>
      </c>
      <c r="R1230" s="8" t="s">
        <v>8332</v>
      </c>
      <c r="S1230" s="12">
        <f t="shared" si="78"/>
        <v>41035.654120370367</v>
      </c>
      <c r="T1230" s="12">
        <f t="shared" si="79"/>
        <v>41005.654120370367</v>
      </c>
    </row>
    <row r="1231" spans="1:20" ht="60" x14ac:dyDescent="0.25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8220</v>
      </c>
      <c r="G1231" t="s">
        <v>8226</v>
      </c>
      <c r="H1231" t="s">
        <v>8248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8286</v>
      </c>
      <c r="O1231" s="5">
        <f t="shared" si="76"/>
        <v>4.4999999999999998E-2</v>
      </c>
      <c r="P1231">
        <f t="shared" si="77"/>
        <v>15</v>
      </c>
      <c r="Q1231" s="8" t="s">
        <v>8318</v>
      </c>
      <c r="R1231" s="8" t="s">
        <v>8319</v>
      </c>
      <c r="S1231" s="12">
        <f t="shared" si="78"/>
        <v>42462.088159722218</v>
      </c>
      <c r="T1231" s="12">
        <f t="shared" si="79"/>
        <v>42432.129826388889</v>
      </c>
    </row>
    <row r="1232" spans="1:20" ht="45" x14ac:dyDescent="0.25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8220</v>
      </c>
      <c r="G1232" t="s">
        <v>8223</v>
      </c>
      <c r="H1232" t="s">
        <v>8245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8272</v>
      </c>
      <c r="O1232" s="5">
        <f t="shared" si="76"/>
        <v>4.5600000000000002E-2</v>
      </c>
      <c r="P1232">
        <f t="shared" si="77"/>
        <v>27.36</v>
      </c>
      <c r="Q1232" s="8" t="s">
        <v>8311</v>
      </c>
      <c r="R1232" s="8" t="s">
        <v>8317</v>
      </c>
      <c r="S1232" s="12">
        <f t="shared" si="78"/>
        <v>42135.581273148149</v>
      </c>
      <c r="T1232" s="12">
        <f t="shared" si="79"/>
        <v>42090.581273148149</v>
      </c>
    </row>
    <row r="1233" spans="1:20" ht="45" x14ac:dyDescent="0.25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8220</v>
      </c>
      <c r="G1233" t="s">
        <v>8223</v>
      </c>
      <c r="H1233" t="s">
        <v>8245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8286</v>
      </c>
      <c r="O1233" s="5">
        <f t="shared" si="76"/>
        <v>4.5714285714285714E-2</v>
      </c>
      <c r="P1233">
        <f t="shared" si="77"/>
        <v>24.615384615384617</v>
      </c>
      <c r="Q1233" s="8" t="s">
        <v>8318</v>
      </c>
      <c r="R1233" s="8" t="s">
        <v>8319</v>
      </c>
      <c r="S1233" s="12">
        <f t="shared" si="78"/>
        <v>41976.813645833332</v>
      </c>
      <c r="T1233" s="12">
        <f t="shared" si="79"/>
        <v>41946.813645833332</v>
      </c>
    </row>
    <row r="1234" spans="1:20" ht="60" x14ac:dyDescent="0.25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8220</v>
      </c>
      <c r="G1234" t="s">
        <v>8223</v>
      </c>
      <c r="H1234" t="s">
        <v>8245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8270</v>
      </c>
      <c r="O1234" s="5">
        <f t="shared" si="76"/>
        <v>4.583333333333333E-2</v>
      </c>
      <c r="P1234">
        <f t="shared" si="77"/>
        <v>183.33333333333334</v>
      </c>
      <c r="Q1234" s="8" t="s">
        <v>8323</v>
      </c>
      <c r="R1234" s="8" t="s">
        <v>8343</v>
      </c>
      <c r="S1234" s="12">
        <f t="shared" si="78"/>
        <v>42288.395196759258</v>
      </c>
      <c r="T1234" s="12">
        <f t="shared" si="79"/>
        <v>42258.396504629629</v>
      </c>
    </row>
    <row r="1235" spans="1:20" ht="45" x14ac:dyDescent="0.25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8220</v>
      </c>
      <c r="G1235" t="s">
        <v>8223</v>
      </c>
      <c r="H1235" t="s">
        <v>8245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8269</v>
      </c>
      <c r="O1235" s="5">
        <f t="shared" si="76"/>
        <v>4.5985132395404561E-2</v>
      </c>
      <c r="P1235">
        <f t="shared" si="77"/>
        <v>136.09090909090909</v>
      </c>
      <c r="Q1235" s="8" t="s">
        <v>8309</v>
      </c>
      <c r="R1235" s="8" t="s">
        <v>8327</v>
      </c>
      <c r="S1235" s="12">
        <f t="shared" si="78"/>
        <v>40900.512141203704</v>
      </c>
      <c r="T1235" s="12">
        <f t="shared" si="79"/>
        <v>40858.512141203704</v>
      </c>
    </row>
    <row r="1236" spans="1:20" ht="60" x14ac:dyDescent="0.25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8220</v>
      </c>
      <c r="G1236" t="s">
        <v>8223</v>
      </c>
      <c r="H1236" t="s">
        <v>8245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8270</v>
      </c>
      <c r="O1236" s="5">
        <f t="shared" si="76"/>
        <v>4.5999999999999999E-2</v>
      </c>
      <c r="P1236">
        <f t="shared" si="77"/>
        <v>5.75</v>
      </c>
      <c r="Q1236" s="8" t="s">
        <v>8323</v>
      </c>
      <c r="R1236" s="8" t="s">
        <v>8343</v>
      </c>
      <c r="S1236" s="12">
        <f t="shared" si="78"/>
        <v>41812.625</v>
      </c>
      <c r="T1236" s="12">
        <f t="shared" si="79"/>
        <v>41811.305462962962</v>
      </c>
    </row>
    <row r="1237" spans="1:20" ht="45" x14ac:dyDescent="0.25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8220</v>
      </c>
      <c r="G1237" t="s">
        <v>8224</v>
      </c>
      <c r="H1237" t="s">
        <v>8246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8288</v>
      </c>
      <c r="O1237" s="5">
        <f t="shared" si="76"/>
        <v>4.6666666666666669E-2</v>
      </c>
      <c r="P1237">
        <f t="shared" si="77"/>
        <v>11.666666666666666</v>
      </c>
      <c r="Q1237" s="8" t="s">
        <v>8334</v>
      </c>
      <c r="R1237" s="8" t="s">
        <v>8335</v>
      </c>
      <c r="S1237" s="12">
        <f t="shared" si="78"/>
        <v>42244.258333333331</v>
      </c>
      <c r="T1237" s="12">
        <f t="shared" si="79"/>
        <v>42185.147673611107</v>
      </c>
    </row>
    <row r="1238" spans="1:20" ht="45" x14ac:dyDescent="0.25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8220</v>
      </c>
      <c r="G1238" t="s">
        <v>8223</v>
      </c>
      <c r="H1238" t="s">
        <v>8245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8270</v>
      </c>
      <c r="O1238" s="5">
        <f t="shared" si="76"/>
        <v>4.6699999999999998E-2</v>
      </c>
      <c r="P1238">
        <f t="shared" si="77"/>
        <v>35.92307692307692</v>
      </c>
      <c r="Q1238" s="8" t="s">
        <v>8323</v>
      </c>
      <c r="R1238" s="8" t="s">
        <v>8343</v>
      </c>
      <c r="S1238" s="12">
        <f t="shared" si="78"/>
        <v>41994.488576388889</v>
      </c>
      <c r="T1238" s="12">
        <f t="shared" si="79"/>
        <v>41974.488576388889</v>
      </c>
    </row>
    <row r="1239" spans="1:20" ht="45" x14ac:dyDescent="0.25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8220</v>
      </c>
      <c r="G1239" t="s">
        <v>8223</v>
      </c>
      <c r="H1239" t="s">
        <v>8245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8274</v>
      </c>
      <c r="O1239" s="5">
        <f t="shared" si="76"/>
        <v>4.7E-2</v>
      </c>
      <c r="P1239">
        <f t="shared" si="77"/>
        <v>39.166666666666664</v>
      </c>
      <c r="Q1239" s="8" t="s">
        <v>8318</v>
      </c>
      <c r="R1239" s="8" t="s">
        <v>8328</v>
      </c>
      <c r="S1239" s="12">
        <f t="shared" si="78"/>
        <v>41672.501458333332</v>
      </c>
      <c r="T1239" s="12">
        <f t="shared" si="79"/>
        <v>41642.501458333332</v>
      </c>
    </row>
    <row r="1240" spans="1:20" ht="60" x14ac:dyDescent="0.25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8220</v>
      </c>
      <c r="G1240" t="s">
        <v>8223</v>
      </c>
      <c r="H1240" t="s">
        <v>8245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8270</v>
      </c>
      <c r="O1240" s="5">
        <f t="shared" si="76"/>
        <v>4.7E-2</v>
      </c>
      <c r="P1240">
        <f t="shared" si="77"/>
        <v>9.4</v>
      </c>
      <c r="Q1240" s="8" t="s">
        <v>8323</v>
      </c>
      <c r="R1240" s="8" t="s">
        <v>8343</v>
      </c>
      <c r="S1240" s="12">
        <f t="shared" si="78"/>
        <v>42328.916666666672</v>
      </c>
      <c r="T1240" s="12">
        <f t="shared" si="79"/>
        <v>42304.690960648149</v>
      </c>
    </row>
    <row r="1241" spans="1:20" ht="60" x14ac:dyDescent="0.25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8220</v>
      </c>
      <c r="G1241" t="s">
        <v>8223</v>
      </c>
      <c r="H1241" t="s">
        <v>8245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8302</v>
      </c>
      <c r="O1241" s="5">
        <f t="shared" si="76"/>
        <v>4.7363636363636365E-2</v>
      </c>
      <c r="P1241">
        <f t="shared" si="77"/>
        <v>57.888888888888886</v>
      </c>
      <c r="Q1241" s="8" t="s">
        <v>8323</v>
      </c>
      <c r="R1241" s="8" t="s">
        <v>8324</v>
      </c>
      <c r="S1241" s="12">
        <f t="shared" si="78"/>
        <v>42674.871921296297</v>
      </c>
      <c r="T1241" s="12">
        <f t="shared" si="79"/>
        <v>42614.871921296297</v>
      </c>
    </row>
    <row r="1242" spans="1:20" ht="60" x14ac:dyDescent="0.25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8220</v>
      </c>
      <c r="G1242" t="s">
        <v>8223</v>
      </c>
      <c r="H1242" t="s">
        <v>8245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8270</v>
      </c>
      <c r="O1242" s="5">
        <f t="shared" si="76"/>
        <v>4.8000000000000001E-2</v>
      </c>
      <c r="P1242">
        <f t="shared" si="77"/>
        <v>30</v>
      </c>
      <c r="Q1242" s="8" t="s">
        <v>8323</v>
      </c>
      <c r="R1242" s="8" t="s">
        <v>8343</v>
      </c>
      <c r="S1242" s="12">
        <f t="shared" si="78"/>
        <v>42155.482638888891</v>
      </c>
      <c r="T1242" s="12">
        <f t="shared" si="79"/>
        <v>42122.482499999998</v>
      </c>
    </row>
    <row r="1243" spans="1:20" ht="45" x14ac:dyDescent="0.25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8220</v>
      </c>
      <c r="G1243" t="s">
        <v>8223</v>
      </c>
      <c r="H1243" t="s">
        <v>8245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8304</v>
      </c>
      <c r="O1243" s="5">
        <f t="shared" si="76"/>
        <v>4.8099999999999997E-2</v>
      </c>
      <c r="P1243">
        <f t="shared" si="77"/>
        <v>60.125</v>
      </c>
      <c r="Q1243" s="8" t="s">
        <v>8323</v>
      </c>
      <c r="R1243" s="8" t="s">
        <v>8325</v>
      </c>
      <c r="S1243" s="12">
        <f t="shared" si="78"/>
        <v>42171.729166666672</v>
      </c>
      <c r="T1243" s="12">
        <f t="shared" si="79"/>
        <v>42140.171319444446</v>
      </c>
    </row>
    <row r="1244" spans="1:20" ht="45" x14ac:dyDescent="0.2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8220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8292</v>
      </c>
      <c r="O1244" s="5">
        <f t="shared" si="76"/>
        <v>4.8571428571428571E-2</v>
      </c>
      <c r="P1244">
        <f t="shared" si="77"/>
        <v>21.25</v>
      </c>
      <c r="Q1244" s="8" t="s">
        <v>8315</v>
      </c>
      <c r="R1244" s="8" t="s">
        <v>8337</v>
      </c>
      <c r="S1244" s="12">
        <f t="shared" si="78"/>
        <v>41882.568749999999</v>
      </c>
      <c r="T1244" s="12">
        <f t="shared" si="79"/>
        <v>41841.313819444447</v>
      </c>
    </row>
    <row r="1245" spans="1:20" ht="45" x14ac:dyDescent="0.25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8220</v>
      </c>
      <c r="G1245" t="s">
        <v>8223</v>
      </c>
      <c r="H1245" t="s">
        <v>8245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8270</v>
      </c>
      <c r="O1245" s="5">
        <f t="shared" si="76"/>
        <v>4.8666666666666664E-2</v>
      </c>
      <c r="P1245">
        <f t="shared" si="77"/>
        <v>24.333333333333332</v>
      </c>
      <c r="Q1245" s="8" t="s">
        <v>8323</v>
      </c>
      <c r="R1245" s="8" t="s">
        <v>8343</v>
      </c>
      <c r="S1245" s="12">
        <f t="shared" si="78"/>
        <v>42224.648611111115</v>
      </c>
      <c r="T1245" s="12">
        <f t="shared" si="79"/>
        <v>42164.787581018521</v>
      </c>
    </row>
    <row r="1246" spans="1:20" ht="60" x14ac:dyDescent="0.25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8220</v>
      </c>
      <c r="G1246" t="s">
        <v>8223</v>
      </c>
      <c r="H1246" t="s">
        <v>8245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8282</v>
      </c>
      <c r="O1246" s="5">
        <f t="shared" si="76"/>
        <v>4.8680000000000001E-2</v>
      </c>
      <c r="P1246">
        <f t="shared" si="77"/>
        <v>71.588235294117652</v>
      </c>
      <c r="Q1246" s="8" t="s">
        <v>8331</v>
      </c>
      <c r="R1246" s="8" t="s">
        <v>8333</v>
      </c>
      <c r="S1246" s="12">
        <f t="shared" si="78"/>
        <v>42353.082638888889</v>
      </c>
      <c r="T1246" s="12">
        <f t="shared" si="79"/>
        <v>42328.529224537036</v>
      </c>
    </row>
    <row r="1247" spans="1:20" ht="60" x14ac:dyDescent="0.25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8220</v>
      </c>
      <c r="G1247" t="s">
        <v>8224</v>
      </c>
      <c r="H1247" t="s">
        <v>8246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8281</v>
      </c>
      <c r="O1247" s="5">
        <f t="shared" si="76"/>
        <v>4.9516666666666667E-2</v>
      </c>
      <c r="P1247">
        <f t="shared" si="77"/>
        <v>80.297297297297291</v>
      </c>
      <c r="Q1247" s="8" t="s">
        <v>8331</v>
      </c>
      <c r="R1247" s="8" t="s">
        <v>8332</v>
      </c>
      <c r="S1247" s="12">
        <f t="shared" si="78"/>
        <v>41801.15996527778</v>
      </c>
      <c r="T1247" s="12">
        <f t="shared" si="79"/>
        <v>41771.15996527778</v>
      </c>
    </row>
    <row r="1248" spans="1:20" ht="45" x14ac:dyDescent="0.25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8220</v>
      </c>
      <c r="G1248" t="s">
        <v>8223</v>
      </c>
      <c r="H1248" t="s">
        <v>8245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8284</v>
      </c>
      <c r="O1248" s="5">
        <f t="shared" si="76"/>
        <v>4.9575757575757579E-2</v>
      </c>
      <c r="P1248">
        <f t="shared" si="77"/>
        <v>109.06666666666666</v>
      </c>
      <c r="Q1248" s="8" t="s">
        <v>8334</v>
      </c>
      <c r="R1248" s="8" t="s">
        <v>8338</v>
      </c>
      <c r="S1248" s="12">
        <f t="shared" si="78"/>
        <v>42040.424513888887</v>
      </c>
      <c r="T1248" s="12">
        <f t="shared" si="79"/>
        <v>42010.424513888887</v>
      </c>
    </row>
    <row r="1249" spans="1:20" ht="60" x14ac:dyDescent="0.25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8219</v>
      </c>
      <c r="G1249" t="s">
        <v>8223</v>
      </c>
      <c r="H1249" t="s">
        <v>8245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8304</v>
      </c>
      <c r="O1249" s="5">
        <f t="shared" si="76"/>
        <v>4.9639999999999997E-2</v>
      </c>
      <c r="P1249">
        <f t="shared" si="77"/>
        <v>88.642857142857139</v>
      </c>
      <c r="Q1249" s="8" t="s">
        <v>8323</v>
      </c>
      <c r="R1249" s="8" t="s">
        <v>8325</v>
      </c>
      <c r="S1249" s="12">
        <f t="shared" si="78"/>
        <v>42712.42768518519</v>
      </c>
      <c r="T1249" s="12">
        <f t="shared" si="79"/>
        <v>42682.42768518519</v>
      </c>
    </row>
    <row r="1250" spans="1:20" ht="60" x14ac:dyDescent="0.25">
      <c r="A1250">
        <v>1572</v>
      </c>
      <c r="B1250" s="3" t="s">
        <v>1573</v>
      </c>
      <c r="C1250" s="3" t="s">
        <v>5682</v>
      </c>
      <c r="D1250">
        <v>2500</v>
      </c>
      <c r="E1250">
        <v>125</v>
      </c>
      <c r="F1250" t="s">
        <v>8219</v>
      </c>
      <c r="G1250" t="s">
        <v>8224</v>
      </c>
      <c r="H1250" t="s">
        <v>8246</v>
      </c>
      <c r="I1250">
        <v>1456703940</v>
      </c>
      <c r="J1250">
        <v>1454546859</v>
      </c>
      <c r="K1250" t="b">
        <v>0</v>
      </c>
      <c r="L1250">
        <v>3</v>
      </c>
      <c r="M1250" t="b">
        <v>0</v>
      </c>
      <c r="N1250" t="s">
        <v>8289</v>
      </c>
      <c r="O1250" s="5">
        <f t="shared" si="76"/>
        <v>0.05</v>
      </c>
      <c r="P1250">
        <f t="shared" si="77"/>
        <v>41.666666666666664</v>
      </c>
      <c r="Q1250" s="8" t="s">
        <v>8318</v>
      </c>
      <c r="R1250" s="8" t="s">
        <v>8320</v>
      </c>
      <c r="S1250" s="12">
        <f t="shared" si="78"/>
        <v>42428.749305555553</v>
      </c>
      <c r="T1250" s="12">
        <f t="shared" si="79"/>
        <v>42403.783090277779</v>
      </c>
    </row>
    <row r="1251" spans="1:20" ht="30" x14ac:dyDescent="0.25">
      <c r="A1251">
        <v>3881</v>
      </c>
      <c r="B1251" s="3" t="s">
        <v>3878</v>
      </c>
      <c r="C1251" s="3" t="s">
        <v>7990</v>
      </c>
      <c r="D1251">
        <v>500</v>
      </c>
      <c r="E1251">
        <v>25</v>
      </c>
      <c r="F1251" t="s">
        <v>8219</v>
      </c>
      <c r="G1251" t="s">
        <v>8223</v>
      </c>
      <c r="H1251" t="s">
        <v>8245</v>
      </c>
      <c r="I1251">
        <v>1487550399</v>
      </c>
      <c r="J1251">
        <v>1484958399</v>
      </c>
      <c r="K1251" t="b">
        <v>0</v>
      </c>
      <c r="L1251">
        <v>1</v>
      </c>
      <c r="M1251" t="b">
        <v>0</v>
      </c>
      <c r="N1251" t="s">
        <v>8304</v>
      </c>
      <c r="O1251" s="5">
        <f t="shared" si="76"/>
        <v>0.05</v>
      </c>
      <c r="P1251">
        <f t="shared" si="77"/>
        <v>25</v>
      </c>
      <c r="Q1251" s="8" t="s">
        <v>8323</v>
      </c>
      <c r="R1251" s="8" t="s">
        <v>8325</v>
      </c>
      <c r="S1251" s="12">
        <f t="shared" si="78"/>
        <v>42785.768506944441</v>
      </c>
      <c r="T1251" s="12">
        <f t="shared" si="79"/>
        <v>42755.768506944441</v>
      </c>
    </row>
    <row r="1252" spans="1:20" ht="45" x14ac:dyDescent="0.25">
      <c r="A1252">
        <v>191</v>
      </c>
      <c r="B1252" s="3" t="s">
        <v>193</v>
      </c>
      <c r="C1252" s="3" t="s">
        <v>4301</v>
      </c>
      <c r="D1252">
        <v>5000</v>
      </c>
      <c r="E1252">
        <v>250</v>
      </c>
      <c r="F1252" t="s">
        <v>8220</v>
      </c>
      <c r="G1252" t="s">
        <v>8225</v>
      </c>
      <c r="H1252" t="s">
        <v>8247</v>
      </c>
      <c r="I1252">
        <v>1443782138</v>
      </c>
      <c r="J1252">
        <v>1440326138</v>
      </c>
      <c r="K1252" t="b">
        <v>0</v>
      </c>
      <c r="L1252">
        <v>3</v>
      </c>
      <c r="M1252" t="b">
        <v>0</v>
      </c>
      <c r="N1252" t="s">
        <v>8267</v>
      </c>
      <c r="O1252" s="5">
        <f t="shared" si="76"/>
        <v>0.05</v>
      </c>
      <c r="P1252">
        <f t="shared" si="77"/>
        <v>83.333333333333329</v>
      </c>
      <c r="Q1252" s="8" t="s">
        <v>8309</v>
      </c>
      <c r="R1252" s="8" t="s">
        <v>8326</v>
      </c>
      <c r="S1252" s="12">
        <f t="shared" si="78"/>
        <v>42279.191412037035</v>
      </c>
      <c r="T1252" s="12">
        <f t="shared" si="79"/>
        <v>42239.191412037035</v>
      </c>
    </row>
    <row r="1253" spans="1:20" ht="60" x14ac:dyDescent="0.25">
      <c r="A1253">
        <v>434</v>
      </c>
      <c r="B1253" s="3" t="s">
        <v>435</v>
      </c>
      <c r="C1253" s="3" t="s">
        <v>4544</v>
      </c>
      <c r="D1253">
        <v>2500</v>
      </c>
      <c r="E1253">
        <v>125</v>
      </c>
      <c r="F1253" t="s">
        <v>8220</v>
      </c>
      <c r="G1253" t="s">
        <v>8223</v>
      </c>
      <c r="H1253" t="s">
        <v>8245</v>
      </c>
      <c r="I1253">
        <v>1385931702</v>
      </c>
      <c r="J1253">
        <v>1383076902</v>
      </c>
      <c r="K1253" t="b">
        <v>0</v>
      </c>
      <c r="L1253">
        <v>2</v>
      </c>
      <c r="M1253" t="b">
        <v>0</v>
      </c>
      <c r="N1253" t="s">
        <v>8269</v>
      </c>
      <c r="O1253" s="5">
        <f t="shared" si="76"/>
        <v>0.05</v>
      </c>
      <c r="P1253">
        <f t="shared" si="77"/>
        <v>62.5</v>
      </c>
      <c r="Q1253" s="8" t="s">
        <v>8309</v>
      </c>
      <c r="R1253" s="8" t="s">
        <v>8327</v>
      </c>
      <c r="S1253" s="12">
        <f t="shared" si="78"/>
        <v>41609.626180555555</v>
      </c>
      <c r="T1253" s="12">
        <f t="shared" si="79"/>
        <v>41576.584513888891</v>
      </c>
    </row>
    <row r="1254" spans="1:20" ht="45" x14ac:dyDescent="0.25">
      <c r="A1254">
        <v>444</v>
      </c>
      <c r="B1254" s="3" t="s">
        <v>445</v>
      </c>
      <c r="C1254" s="3" t="s">
        <v>4554</v>
      </c>
      <c r="D1254">
        <v>1000</v>
      </c>
      <c r="E1254">
        <v>50</v>
      </c>
      <c r="F1254" t="s">
        <v>8220</v>
      </c>
      <c r="G1254" t="s">
        <v>8223</v>
      </c>
      <c r="H1254" t="s">
        <v>8245</v>
      </c>
      <c r="I1254">
        <v>1329342361</v>
      </c>
      <c r="J1254">
        <v>1324158361</v>
      </c>
      <c r="K1254" t="b">
        <v>0</v>
      </c>
      <c r="L1254">
        <v>1</v>
      </c>
      <c r="M1254" t="b">
        <v>0</v>
      </c>
      <c r="N1254" t="s">
        <v>8269</v>
      </c>
      <c r="O1254" s="5">
        <f t="shared" si="76"/>
        <v>0.05</v>
      </c>
      <c r="P1254">
        <f t="shared" si="77"/>
        <v>50</v>
      </c>
      <c r="Q1254" s="8" t="s">
        <v>8309</v>
      </c>
      <c r="R1254" s="8" t="s">
        <v>8327</v>
      </c>
      <c r="S1254" s="12">
        <f t="shared" si="78"/>
        <v>40954.656956018516</v>
      </c>
      <c r="T1254" s="12">
        <f t="shared" si="79"/>
        <v>40894.656956018516</v>
      </c>
    </row>
    <row r="1255" spans="1:20" ht="60" x14ac:dyDescent="0.25">
      <c r="A1255">
        <v>1135</v>
      </c>
      <c r="B1255" s="3" t="s">
        <v>1136</v>
      </c>
      <c r="C1255" s="3" t="s">
        <v>5245</v>
      </c>
      <c r="D1255">
        <v>1000</v>
      </c>
      <c r="E1255">
        <v>50</v>
      </c>
      <c r="F1255" t="s">
        <v>8220</v>
      </c>
      <c r="G1255" t="s">
        <v>8235</v>
      </c>
      <c r="H1255" t="s">
        <v>8248</v>
      </c>
      <c r="I1255">
        <v>1470527094</v>
      </c>
      <c r="J1255">
        <v>1467935094</v>
      </c>
      <c r="K1255" t="b">
        <v>0</v>
      </c>
      <c r="L1255">
        <v>1</v>
      </c>
      <c r="M1255" t="b">
        <v>0</v>
      </c>
      <c r="N1255" t="s">
        <v>8282</v>
      </c>
      <c r="O1255" s="5">
        <f t="shared" si="76"/>
        <v>0.05</v>
      </c>
      <c r="P1255">
        <f t="shared" si="77"/>
        <v>50</v>
      </c>
      <c r="Q1255" s="8" t="s">
        <v>8331</v>
      </c>
      <c r="R1255" s="8" t="s">
        <v>8333</v>
      </c>
      <c r="S1255" s="12">
        <f t="shared" si="78"/>
        <v>42588.73951388889</v>
      </c>
      <c r="T1255" s="12">
        <f t="shared" si="79"/>
        <v>42558.73951388889</v>
      </c>
    </row>
    <row r="1256" spans="1:20" ht="60" x14ac:dyDescent="0.25">
      <c r="A1256">
        <v>1413</v>
      </c>
      <c r="B1256" s="3" t="s">
        <v>1414</v>
      </c>
      <c r="C1256" s="3" t="s">
        <v>5523</v>
      </c>
      <c r="D1256">
        <v>2000</v>
      </c>
      <c r="E1256">
        <v>100</v>
      </c>
      <c r="F1256" t="s">
        <v>8220</v>
      </c>
      <c r="G1256" t="s">
        <v>8236</v>
      </c>
      <c r="H1256" t="s">
        <v>8248</v>
      </c>
      <c r="I1256">
        <v>1455964170</v>
      </c>
      <c r="J1256">
        <v>1450780170</v>
      </c>
      <c r="K1256" t="b">
        <v>0</v>
      </c>
      <c r="L1256">
        <v>1</v>
      </c>
      <c r="M1256" t="b">
        <v>0</v>
      </c>
      <c r="N1256" t="s">
        <v>8286</v>
      </c>
      <c r="O1256" s="5">
        <f t="shared" si="76"/>
        <v>0.05</v>
      </c>
      <c r="P1256">
        <f t="shared" si="77"/>
        <v>100</v>
      </c>
      <c r="Q1256" s="8" t="s">
        <v>8318</v>
      </c>
      <c r="R1256" s="8" t="s">
        <v>8319</v>
      </c>
      <c r="S1256" s="12">
        <f t="shared" si="78"/>
        <v>42420.187152777777</v>
      </c>
      <c r="T1256" s="12">
        <f t="shared" si="79"/>
        <v>42360.187152777777</v>
      </c>
    </row>
    <row r="1257" spans="1:20" ht="45" x14ac:dyDescent="0.25">
      <c r="A1257">
        <v>2131</v>
      </c>
      <c r="B1257" s="3" t="s">
        <v>2132</v>
      </c>
      <c r="C1257" s="3" t="s">
        <v>6241</v>
      </c>
      <c r="D1257">
        <v>500</v>
      </c>
      <c r="E1257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8281</v>
      </c>
      <c r="O1257" s="5">
        <f t="shared" si="76"/>
        <v>0.05</v>
      </c>
      <c r="P1257">
        <f t="shared" si="77"/>
        <v>8.3333333333333339</v>
      </c>
      <c r="Q1257" s="8" t="s">
        <v>8331</v>
      </c>
      <c r="R1257" s="8" t="s">
        <v>8332</v>
      </c>
      <c r="S1257" s="12">
        <f t="shared" si="78"/>
        <v>42196.957071759258</v>
      </c>
      <c r="T1257" s="12">
        <f t="shared" si="79"/>
        <v>42166.957071759258</v>
      </c>
    </row>
    <row r="1258" spans="1:20" ht="60" x14ac:dyDescent="0.25">
      <c r="A1258">
        <v>2886</v>
      </c>
      <c r="B1258" s="3" t="s">
        <v>2886</v>
      </c>
      <c r="C1258" s="3" t="s">
        <v>6996</v>
      </c>
      <c r="D1258">
        <v>200</v>
      </c>
      <c r="E1258">
        <v>10</v>
      </c>
      <c r="F1258" t="s">
        <v>8220</v>
      </c>
      <c r="G1258" t="s">
        <v>8223</v>
      </c>
      <c r="H1258" t="s">
        <v>8245</v>
      </c>
      <c r="I1258">
        <v>1442635140</v>
      </c>
      <c r="J1258">
        <v>1442243484</v>
      </c>
      <c r="K1258" t="b">
        <v>0</v>
      </c>
      <c r="L1258">
        <v>1</v>
      </c>
      <c r="M1258" t="b">
        <v>0</v>
      </c>
      <c r="N1258" t="s">
        <v>8270</v>
      </c>
      <c r="O1258" s="5">
        <f t="shared" si="76"/>
        <v>0.05</v>
      </c>
      <c r="P1258">
        <f t="shared" si="77"/>
        <v>10</v>
      </c>
      <c r="Q1258" s="8" t="s">
        <v>8323</v>
      </c>
      <c r="R1258" s="8" t="s">
        <v>8343</v>
      </c>
      <c r="S1258" s="12">
        <f t="shared" si="78"/>
        <v>42265.915972222225</v>
      </c>
      <c r="T1258" s="12">
        <f t="shared" si="79"/>
        <v>42261.382916666669</v>
      </c>
    </row>
    <row r="1259" spans="1:20" ht="60" x14ac:dyDescent="0.25">
      <c r="A1259">
        <v>2904</v>
      </c>
      <c r="B1259" s="3" t="s">
        <v>2904</v>
      </c>
      <c r="C1259" s="3" t="s">
        <v>7014</v>
      </c>
      <c r="D1259">
        <v>1500</v>
      </c>
      <c r="E1259">
        <v>75</v>
      </c>
      <c r="F1259" t="s">
        <v>8220</v>
      </c>
      <c r="G1259" t="s">
        <v>8224</v>
      </c>
      <c r="H1259" t="s">
        <v>8246</v>
      </c>
      <c r="I1259">
        <v>1415534400</v>
      </c>
      <c r="J1259">
        <v>1414538031</v>
      </c>
      <c r="K1259" t="b">
        <v>0</v>
      </c>
      <c r="L1259">
        <v>4</v>
      </c>
      <c r="M1259" t="b">
        <v>0</v>
      </c>
      <c r="N1259" t="s">
        <v>8270</v>
      </c>
      <c r="O1259" s="5">
        <f t="shared" si="76"/>
        <v>0.05</v>
      </c>
      <c r="P1259">
        <f t="shared" si="77"/>
        <v>18.75</v>
      </c>
      <c r="Q1259" s="8" t="s">
        <v>8323</v>
      </c>
      <c r="R1259" s="8" t="s">
        <v>8343</v>
      </c>
      <c r="S1259" s="12">
        <f t="shared" si="78"/>
        <v>41952.25</v>
      </c>
      <c r="T1259" s="12">
        <f t="shared" si="79"/>
        <v>41940.717951388891</v>
      </c>
    </row>
    <row r="1260" spans="1:20" x14ac:dyDescent="0.25">
      <c r="A1260">
        <v>3861</v>
      </c>
      <c r="B1260" s="3" t="s">
        <v>3858</v>
      </c>
      <c r="C1260" s="3" t="s">
        <v>7970</v>
      </c>
      <c r="D1260">
        <v>2000</v>
      </c>
      <c r="E1260">
        <v>100</v>
      </c>
      <c r="F1260" t="s">
        <v>8220</v>
      </c>
      <c r="G1260" t="s">
        <v>8223</v>
      </c>
      <c r="H1260" t="s">
        <v>8245</v>
      </c>
      <c r="I1260">
        <v>1415828820</v>
      </c>
      <c r="J1260">
        <v>1412258977</v>
      </c>
      <c r="K1260" t="b">
        <v>0</v>
      </c>
      <c r="L1260">
        <v>1</v>
      </c>
      <c r="M1260" t="b">
        <v>0</v>
      </c>
      <c r="N1260" t="s">
        <v>8270</v>
      </c>
      <c r="O1260" s="5">
        <f t="shared" si="76"/>
        <v>0.05</v>
      </c>
      <c r="P1260">
        <f t="shared" si="77"/>
        <v>100</v>
      </c>
      <c r="Q1260" s="8" t="s">
        <v>8323</v>
      </c>
      <c r="R1260" s="8" t="s">
        <v>8343</v>
      </c>
      <c r="S1260" s="12">
        <f t="shared" si="78"/>
        <v>41955.657638888893</v>
      </c>
      <c r="T1260" s="12">
        <f t="shared" si="79"/>
        <v>41914.340011574073</v>
      </c>
    </row>
    <row r="1261" spans="1:20" ht="60" x14ac:dyDescent="0.25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8220</v>
      </c>
      <c r="G1261" t="s">
        <v>8223</v>
      </c>
      <c r="H1261" t="s">
        <v>8245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8270</v>
      </c>
      <c r="O1261" s="5">
        <f t="shared" si="76"/>
        <v>0.05</v>
      </c>
      <c r="P1261">
        <f t="shared" si="77"/>
        <v>50</v>
      </c>
      <c r="Q1261" s="8" t="s">
        <v>8323</v>
      </c>
      <c r="R1261" s="8" t="s">
        <v>8343</v>
      </c>
      <c r="S1261" s="12">
        <f t="shared" si="78"/>
        <v>42063.000208333338</v>
      </c>
      <c r="T1261" s="12">
        <f t="shared" si="79"/>
        <v>42032.000208333338</v>
      </c>
    </row>
    <row r="1262" spans="1:20" ht="60" x14ac:dyDescent="0.25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8220</v>
      </c>
      <c r="G1262" t="s">
        <v>8229</v>
      </c>
      <c r="H1262" t="s">
        <v>8248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8270</v>
      </c>
      <c r="O1262" s="5">
        <f t="shared" si="76"/>
        <v>0.05</v>
      </c>
      <c r="P1262">
        <f t="shared" si="77"/>
        <v>62.5</v>
      </c>
      <c r="Q1262" s="8" t="s">
        <v>8323</v>
      </c>
      <c r="R1262" s="8" t="s">
        <v>8343</v>
      </c>
      <c r="S1262" s="12">
        <f t="shared" si="78"/>
        <v>42210.987685185188</v>
      </c>
      <c r="T1262" s="12">
        <f t="shared" si="79"/>
        <v>42150.987685185188</v>
      </c>
    </row>
    <row r="1263" spans="1:20" ht="60" x14ac:dyDescent="0.25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8220</v>
      </c>
      <c r="G1263" t="s">
        <v>8224</v>
      </c>
      <c r="H1263" t="s">
        <v>8246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8277</v>
      </c>
      <c r="O1263" s="5">
        <f t="shared" si="76"/>
        <v>5.0256410256410255E-2</v>
      </c>
      <c r="P1263">
        <f t="shared" si="77"/>
        <v>19.600000000000001</v>
      </c>
      <c r="Q1263" s="8" t="s">
        <v>8315</v>
      </c>
      <c r="R1263" s="8" t="s">
        <v>8329</v>
      </c>
      <c r="S1263" s="12">
        <f t="shared" si="78"/>
        <v>41974.707881944443</v>
      </c>
      <c r="T1263" s="12">
        <f t="shared" si="79"/>
        <v>41944.666215277779</v>
      </c>
    </row>
    <row r="1264" spans="1:20" ht="60" x14ac:dyDescent="0.25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8220</v>
      </c>
      <c r="G1264" t="s">
        <v>8223</v>
      </c>
      <c r="H1264" t="s">
        <v>8245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8281</v>
      </c>
      <c r="O1264" s="5">
        <f t="shared" si="76"/>
        <v>5.0347999999999997E-2</v>
      </c>
      <c r="P1264">
        <f t="shared" si="77"/>
        <v>267.80851063829789</v>
      </c>
      <c r="Q1264" s="8" t="s">
        <v>8331</v>
      </c>
      <c r="R1264" s="8" t="s">
        <v>8332</v>
      </c>
      <c r="S1264" s="12">
        <f t="shared" si="78"/>
        <v>41516.287268518521</v>
      </c>
      <c r="T1264" s="12">
        <f t="shared" si="79"/>
        <v>41486.287268518521</v>
      </c>
    </row>
    <row r="1265" spans="1:20" ht="60" x14ac:dyDescent="0.25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8220</v>
      </c>
      <c r="G1265" t="s">
        <v>8223</v>
      </c>
      <c r="H1265" t="s">
        <v>8245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8271</v>
      </c>
      <c r="O1265" s="5">
        <f t="shared" si="76"/>
        <v>5.0413333333333331E-2</v>
      </c>
      <c r="P1265">
        <f t="shared" si="77"/>
        <v>135.03571428571428</v>
      </c>
      <c r="Q1265" s="8" t="s">
        <v>8311</v>
      </c>
      <c r="R1265" s="8" t="s">
        <v>8312</v>
      </c>
      <c r="S1265" s="12">
        <f t="shared" si="78"/>
        <v>42217.495138888888</v>
      </c>
      <c r="T1265" s="12">
        <f t="shared" si="79"/>
        <v>42173.025740740741</v>
      </c>
    </row>
    <row r="1266" spans="1:20" ht="60" x14ac:dyDescent="0.25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8220</v>
      </c>
      <c r="G1266" t="s">
        <v>8223</v>
      </c>
      <c r="H1266" t="s">
        <v>8245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8272</v>
      </c>
      <c r="O1266" s="5">
        <f t="shared" si="76"/>
        <v>5.0509090909090906E-2</v>
      </c>
      <c r="P1266">
        <f t="shared" si="77"/>
        <v>115.75</v>
      </c>
      <c r="Q1266" s="8" t="s">
        <v>8311</v>
      </c>
      <c r="R1266" s="8" t="s">
        <v>8317</v>
      </c>
      <c r="S1266" s="12">
        <f t="shared" si="78"/>
        <v>42312.882407407407</v>
      </c>
      <c r="T1266" s="12">
        <f t="shared" si="79"/>
        <v>42272.840740740736</v>
      </c>
    </row>
    <row r="1267" spans="1:20" ht="60" x14ac:dyDescent="0.25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8219</v>
      </c>
      <c r="G1267" t="s">
        <v>8223</v>
      </c>
      <c r="H1267" t="s">
        <v>8245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8289</v>
      </c>
      <c r="O1267" s="5">
        <f t="shared" si="76"/>
        <v>5.0599999999999999E-2</v>
      </c>
      <c r="P1267">
        <f t="shared" si="77"/>
        <v>84.333333333333329</v>
      </c>
      <c r="Q1267" s="8" t="s">
        <v>8318</v>
      </c>
      <c r="R1267" s="8" t="s">
        <v>8320</v>
      </c>
      <c r="S1267" s="12">
        <f t="shared" si="78"/>
        <v>42052.677418981482</v>
      </c>
      <c r="T1267" s="12">
        <f t="shared" si="79"/>
        <v>42017.677418981482</v>
      </c>
    </row>
    <row r="1268" spans="1:20" ht="60" x14ac:dyDescent="0.25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8220</v>
      </c>
      <c r="G1268" t="s">
        <v>8228</v>
      </c>
      <c r="H1268" t="s">
        <v>8250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8295</v>
      </c>
      <c r="O1268" s="5">
        <f t="shared" si="76"/>
        <v>5.0799999999999998E-2</v>
      </c>
      <c r="P1268">
        <f t="shared" si="77"/>
        <v>31.75</v>
      </c>
      <c r="Q1268" s="8" t="s">
        <v>8334</v>
      </c>
      <c r="R1268" s="8" t="s">
        <v>8339</v>
      </c>
      <c r="S1268" s="12">
        <f t="shared" si="78"/>
        <v>41829.475289351853</v>
      </c>
      <c r="T1268" s="12">
        <f t="shared" si="79"/>
        <v>41799.475289351853</v>
      </c>
    </row>
    <row r="1269" spans="1:20" ht="60" x14ac:dyDescent="0.25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8220</v>
      </c>
      <c r="G1269" t="s">
        <v>8223</v>
      </c>
      <c r="H1269" t="s">
        <v>8245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8302</v>
      </c>
      <c r="O1269" s="5">
        <f t="shared" si="76"/>
        <v>5.080888888888889E-2</v>
      </c>
      <c r="P1269">
        <f t="shared" si="77"/>
        <v>1270.2222222222222</v>
      </c>
      <c r="Q1269" s="8" t="s">
        <v>8323</v>
      </c>
      <c r="R1269" s="8" t="s">
        <v>8324</v>
      </c>
      <c r="S1269" s="12">
        <f t="shared" si="78"/>
        <v>42125.527141203704</v>
      </c>
      <c r="T1269" s="12">
        <f t="shared" si="79"/>
        <v>42065.568807870368</v>
      </c>
    </row>
    <row r="1270" spans="1:20" ht="60" x14ac:dyDescent="0.25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8219</v>
      </c>
      <c r="G1270" t="s">
        <v>8228</v>
      </c>
      <c r="H1270" t="s">
        <v>8250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8266</v>
      </c>
      <c r="O1270" s="5">
        <f t="shared" si="76"/>
        <v>5.0999999999999997E-2</v>
      </c>
      <c r="P1270">
        <f t="shared" si="77"/>
        <v>119</v>
      </c>
      <c r="Q1270" s="8" t="s">
        <v>8309</v>
      </c>
      <c r="R1270" s="8" t="s">
        <v>8310</v>
      </c>
      <c r="S1270" s="12">
        <f t="shared" si="78"/>
        <v>41853.874953703707</v>
      </c>
      <c r="T1270" s="12">
        <f t="shared" si="79"/>
        <v>41793.874953703707</v>
      </c>
    </row>
    <row r="1271" spans="1:20" ht="60" x14ac:dyDescent="0.25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8220</v>
      </c>
      <c r="G1271" t="s">
        <v>8223</v>
      </c>
      <c r="H1271" t="s">
        <v>8245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8270</v>
      </c>
      <c r="O1271" s="5">
        <f t="shared" si="76"/>
        <v>5.1999999999999998E-2</v>
      </c>
      <c r="P1271">
        <f t="shared" si="77"/>
        <v>65</v>
      </c>
      <c r="Q1271" s="8" t="s">
        <v>8323</v>
      </c>
      <c r="R1271" s="8" t="s">
        <v>8343</v>
      </c>
      <c r="S1271" s="12">
        <f t="shared" si="78"/>
        <v>41852.466666666667</v>
      </c>
      <c r="T1271" s="12">
        <f t="shared" si="79"/>
        <v>41829.48715277778</v>
      </c>
    </row>
    <row r="1272" spans="1:20" ht="60" x14ac:dyDescent="0.25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8220</v>
      </c>
      <c r="G1272" t="s">
        <v>8223</v>
      </c>
      <c r="H1272" t="s">
        <v>8245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8303</v>
      </c>
      <c r="O1272" s="5">
        <f t="shared" si="76"/>
        <v>5.2187499999999998E-2</v>
      </c>
      <c r="P1272">
        <f t="shared" si="77"/>
        <v>37.954545454545453</v>
      </c>
      <c r="Q1272" s="8" t="s">
        <v>8318</v>
      </c>
      <c r="R1272" s="8" t="s">
        <v>8342</v>
      </c>
      <c r="S1272" s="12">
        <f t="shared" si="78"/>
        <v>40967.812476851854</v>
      </c>
      <c r="T1272" s="12">
        <f t="shared" si="79"/>
        <v>40937.812476851854</v>
      </c>
    </row>
    <row r="1273" spans="1:20" ht="60" x14ac:dyDescent="0.25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8220</v>
      </c>
      <c r="G1273" t="s">
        <v>8223</v>
      </c>
      <c r="H1273" t="s">
        <v>8245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8281</v>
      </c>
      <c r="O1273" s="5">
        <f t="shared" si="76"/>
        <v>5.3124999999999999E-2</v>
      </c>
      <c r="P1273">
        <f t="shared" si="77"/>
        <v>17.708333333333332</v>
      </c>
      <c r="Q1273" s="8" t="s">
        <v>8331</v>
      </c>
      <c r="R1273" s="8" t="s">
        <v>8332</v>
      </c>
      <c r="S1273" s="12">
        <f t="shared" si="78"/>
        <v>41616.999305555553</v>
      </c>
      <c r="T1273" s="12">
        <f t="shared" si="79"/>
        <v>41576.795428240745</v>
      </c>
    </row>
    <row r="1274" spans="1:20" ht="45" x14ac:dyDescent="0.25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8220</v>
      </c>
      <c r="G1274" t="s">
        <v>8228</v>
      </c>
      <c r="H1274" t="s">
        <v>8250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8283</v>
      </c>
      <c r="O1274" s="5">
        <f t="shared" si="76"/>
        <v>5.3333333333333337E-2</v>
      </c>
      <c r="P1274">
        <f t="shared" si="77"/>
        <v>640</v>
      </c>
      <c r="Q1274" s="8" t="s">
        <v>8321</v>
      </c>
      <c r="R1274" s="8" t="s">
        <v>8322</v>
      </c>
      <c r="S1274" s="12">
        <f t="shared" si="78"/>
        <v>42305.470219907409</v>
      </c>
      <c r="T1274" s="12">
        <f t="shared" si="79"/>
        <v>42275.470219907409</v>
      </c>
    </row>
    <row r="1275" spans="1:20" ht="45" x14ac:dyDescent="0.25">
      <c r="A1275">
        <v>3900</v>
      </c>
      <c r="B1275" s="3" t="s">
        <v>3897</v>
      </c>
      <c r="C1275" s="3" t="s">
        <v>8008</v>
      </c>
      <c r="D1275">
        <v>2500</v>
      </c>
      <c r="E1275">
        <v>135</v>
      </c>
      <c r="F1275" t="s">
        <v>8220</v>
      </c>
      <c r="G1275" t="s">
        <v>8223</v>
      </c>
      <c r="H1275" t="s">
        <v>8245</v>
      </c>
      <c r="I1275">
        <v>1433988791</v>
      </c>
      <c r="J1275">
        <v>1431396791</v>
      </c>
      <c r="K1275" t="b">
        <v>0</v>
      </c>
      <c r="L1275">
        <v>5</v>
      </c>
      <c r="M1275" t="b">
        <v>0</v>
      </c>
      <c r="N1275" t="s">
        <v>8270</v>
      </c>
      <c r="O1275" s="5">
        <f t="shared" si="76"/>
        <v>5.3999999999999999E-2</v>
      </c>
      <c r="P1275">
        <f t="shared" si="77"/>
        <v>27</v>
      </c>
      <c r="Q1275" s="8" t="s">
        <v>8323</v>
      </c>
      <c r="R1275" s="8" t="s">
        <v>8343</v>
      </c>
      <c r="S1275" s="12">
        <f t="shared" si="78"/>
        <v>42165.842488425929</v>
      </c>
      <c r="T1275" s="12">
        <f t="shared" si="79"/>
        <v>42135.842488425929</v>
      </c>
    </row>
    <row r="1276" spans="1:20" ht="60" x14ac:dyDescent="0.25">
      <c r="A1276">
        <v>3920</v>
      </c>
      <c r="B1276" s="3" t="s">
        <v>3917</v>
      </c>
      <c r="C1276" s="3" t="s">
        <v>8028</v>
      </c>
      <c r="D1276">
        <v>2500</v>
      </c>
      <c r="E1276">
        <v>135</v>
      </c>
      <c r="F1276" t="s">
        <v>8220</v>
      </c>
      <c r="G1276" t="s">
        <v>8224</v>
      </c>
      <c r="H1276" t="s">
        <v>8246</v>
      </c>
      <c r="I1276">
        <v>1479032260</v>
      </c>
      <c r="J1276">
        <v>1476436660</v>
      </c>
      <c r="K1276" t="b">
        <v>0</v>
      </c>
      <c r="L1276">
        <v>3</v>
      </c>
      <c r="M1276" t="b">
        <v>0</v>
      </c>
      <c r="N1276" t="s">
        <v>8270</v>
      </c>
      <c r="O1276" s="5">
        <f t="shared" si="76"/>
        <v>5.3999999999999999E-2</v>
      </c>
      <c r="P1276">
        <f t="shared" si="77"/>
        <v>45</v>
      </c>
      <c r="Q1276" s="8" t="s">
        <v>8323</v>
      </c>
      <c r="R1276" s="8" t="s">
        <v>8343</v>
      </c>
      <c r="S1276" s="12">
        <f t="shared" si="78"/>
        <v>42687.178935185184</v>
      </c>
      <c r="T1276" s="12">
        <f t="shared" si="79"/>
        <v>42657.13726851852</v>
      </c>
    </row>
    <row r="1277" spans="1:20" ht="60" x14ac:dyDescent="0.25">
      <c r="A1277">
        <v>3139</v>
      </c>
      <c r="B1277" s="3" t="s">
        <v>3139</v>
      </c>
      <c r="C1277" s="3" t="s">
        <v>7249</v>
      </c>
      <c r="D1277">
        <v>50000</v>
      </c>
      <c r="E1277">
        <v>2700</v>
      </c>
      <c r="F1277" t="s">
        <v>8221</v>
      </c>
      <c r="G1277" t="s">
        <v>8237</v>
      </c>
      <c r="H1277" t="s">
        <v>8255</v>
      </c>
      <c r="I1277">
        <v>1490416380</v>
      </c>
      <c r="J1277">
        <v>1487485760</v>
      </c>
      <c r="K1277" t="b">
        <v>0</v>
      </c>
      <c r="L1277">
        <v>6</v>
      </c>
      <c r="M1277" t="b">
        <v>0</v>
      </c>
      <c r="N1277" t="s">
        <v>8270</v>
      </c>
      <c r="O1277" s="5">
        <f t="shared" si="76"/>
        <v>5.3999999999999999E-2</v>
      </c>
      <c r="P1277">
        <f t="shared" si="77"/>
        <v>450</v>
      </c>
      <c r="Q1277" s="8" t="s">
        <v>8323</v>
      </c>
      <c r="R1277" s="8" t="s">
        <v>8343</v>
      </c>
      <c r="S1277" s="12">
        <f t="shared" si="78"/>
        <v>42818.939583333333</v>
      </c>
      <c r="T1277" s="12">
        <f t="shared" si="79"/>
        <v>42785.020370370374</v>
      </c>
    </row>
    <row r="1278" spans="1:20" ht="45" x14ac:dyDescent="0.25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8220</v>
      </c>
      <c r="G1278" t="s">
        <v>8223</v>
      </c>
      <c r="H1278" t="s">
        <v>8245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8270</v>
      </c>
      <c r="O1278" s="5">
        <f t="shared" si="76"/>
        <v>5.4100000000000002E-2</v>
      </c>
      <c r="P1278">
        <f t="shared" si="77"/>
        <v>60.111111111111114</v>
      </c>
      <c r="Q1278" s="8" t="s">
        <v>8323</v>
      </c>
      <c r="R1278" s="8" t="s">
        <v>8343</v>
      </c>
      <c r="S1278" s="12">
        <f t="shared" si="78"/>
        <v>42349.732164351852</v>
      </c>
      <c r="T1278" s="12">
        <f t="shared" si="79"/>
        <v>42289.69049768518</v>
      </c>
    </row>
    <row r="1279" spans="1:20" ht="60" x14ac:dyDescent="0.25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8220</v>
      </c>
      <c r="G1279" t="s">
        <v>8223</v>
      </c>
      <c r="H1279" t="s">
        <v>8245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8277</v>
      </c>
      <c r="O1279" s="5">
        <f t="shared" si="76"/>
        <v>5.4166666666666669E-2</v>
      </c>
      <c r="P1279">
        <f t="shared" si="77"/>
        <v>27.083333333333332</v>
      </c>
      <c r="Q1279" s="8" t="s">
        <v>8315</v>
      </c>
      <c r="R1279" s="8" t="s">
        <v>8329</v>
      </c>
      <c r="S1279" s="12">
        <f t="shared" si="78"/>
        <v>41607.352951388893</v>
      </c>
      <c r="T1279" s="12">
        <f t="shared" si="79"/>
        <v>41577.311284722222</v>
      </c>
    </row>
    <row r="1280" spans="1:20" ht="60" x14ac:dyDescent="0.25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8220</v>
      </c>
      <c r="G1280" t="s">
        <v>8223</v>
      </c>
      <c r="H1280" t="s">
        <v>8245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8281</v>
      </c>
      <c r="O1280" s="5">
        <f t="shared" si="76"/>
        <v>5.4199999999999998E-2</v>
      </c>
      <c r="P1280">
        <f t="shared" si="77"/>
        <v>29.035714285714285</v>
      </c>
      <c r="Q1280" s="8" t="s">
        <v>8331</v>
      </c>
      <c r="R1280" s="8" t="s">
        <v>8332</v>
      </c>
      <c r="S1280" s="12">
        <f t="shared" si="78"/>
        <v>42677.500092592592</v>
      </c>
      <c r="T1280" s="12">
        <f t="shared" si="79"/>
        <v>42647.500092592592</v>
      </c>
    </row>
    <row r="1281" spans="1:20" ht="60" x14ac:dyDescent="0.25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8220</v>
      </c>
      <c r="G1281" t="s">
        <v>8223</v>
      </c>
      <c r="H1281" t="s">
        <v>8245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8270</v>
      </c>
      <c r="O1281" s="5">
        <f t="shared" si="76"/>
        <v>5.4199999999999998E-2</v>
      </c>
      <c r="P1281">
        <f t="shared" si="77"/>
        <v>90.333333333333329</v>
      </c>
      <c r="Q1281" s="8" t="s">
        <v>8323</v>
      </c>
      <c r="R1281" s="8" t="s">
        <v>8343</v>
      </c>
      <c r="S1281" s="12">
        <f t="shared" si="78"/>
        <v>42752.59474537037</v>
      </c>
      <c r="T1281" s="12">
        <f t="shared" si="79"/>
        <v>42722.59474537037</v>
      </c>
    </row>
    <row r="1282" spans="1:20" ht="60" x14ac:dyDescent="0.25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8220</v>
      </c>
      <c r="G1282" t="s">
        <v>8238</v>
      </c>
      <c r="H1282" t="s">
        <v>8248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8270</v>
      </c>
      <c r="O1282" s="5">
        <f t="shared" ref="O1282:O1345" si="80">E1282/D1282</f>
        <v>5.4545454545454543E-2</v>
      </c>
      <c r="P1282">
        <f t="shared" si="77"/>
        <v>30</v>
      </c>
      <c r="Q1282" s="8" t="s">
        <v>8323</v>
      </c>
      <c r="R1282" s="8" t="s">
        <v>8343</v>
      </c>
      <c r="S1282" s="12">
        <f t="shared" si="78"/>
        <v>42739.296064814815</v>
      </c>
      <c r="T1282" s="12">
        <f t="shared" si="79"/>
        <v>42709.296064814815</v>
      </c>
    </row>
    <row r="1283" spans="1:20" x14ac:dyDescent="0.25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8220</v>
      </c>
      <c r="G1283" t="s">
        <v>8233</v>
      </c>
      <c r="H1283" t="s">
        <v>8253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8267</v>
      </c>
      <c r="O1283" s="5">
        <f t="shared" si="80"/>
        <v>5.5E-2</v>
      </c>
      <c r="P1283">
        <f t="shared" ref="P1283:P1346" si="81">E1283/L1283</f>
        <v>220</v>
      </c>
      <c r="Q1283" s="8" t="s">
        <v>8309</v>
      </c>
      <c r="R1283" s="8" t="s">
        <v>8326</v>
      </c>
      <c r="S1283" s="12">
        <f t="shared" ref="S1283:S1346" si="82">(I1283/86400)+25569+(-6/24)</f>
        <v>42600.66133101852</v>
      </c>
      <c r="T1283" s="12">
        <f t="shared" ref="T1283:T1346" si="83">(J1283/86400)+25569+(-6/24)</f>
        <v>42570.66133101852</v>
      </c>
    </row>
    <row r="1284" spans="1:20" ht="75" x14ac:dyDescent="0.25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8220</v>
      </c>
      <c r="G1284" t="s">
        <v>8223</v>
      </c>
      <c r="H1284" t="s">
        <v>8245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8304</v>
      </c>
      <c r="O1284" s="5">
        <f t="shared" si="80"/>
        <v>5.5E-2</v>
      </c>
      <c r="P1284">
        <f t="shared" si="81"/>
        <v>18.333333333333332</v>
      </c>
      <c r="Q1284" s="8" t="s">
        <v>8323</v>
      </c>
      <c r="R1284" s="8" t="s">
        <v>8325</v>
      </c>
      <c r="S1284" s="12">
        <f t="shared" si="82"/>
        <v>42134.531597222223</v>
      </c>
      <c r="T1284" s="12">
        <f t="shared" si="83"/>
        <v>42104.531597222223</v>
      </c>
    </row>
    <row r="1285" spans="1:20" ht="60" x14ac:dyDescent="0.25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8219</v>
      </c>
      <c r="G1285" t="s">
        <v>8223</v>
      </c>
      <c r="H1285" t="s">
        <v>8245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8266</v>
      </c>
      <c r="O1285" s="5">
        <f t="shared" si="80"/>
        <v>5.5480000000000002E-2</v>
      </c>
      <c r="P1285">
        <f t="shared" si="81"/>
        <v>106.69230769230769</v>
      </c>
      <c r="Q1285" s="8" t="s">
        <v>8309</v>
      </c>
      <c r="R1285" s="8" t="s">
        <v>8310</v>
      </c>
      <c r="S1285" s="12">
        <f t="shared" si="82"/>
        <v>42165.833333333328</v>
      </c>
      <c r="T1285" s="12">
        <f t="shared" si="83"/>
        <v>42135.339548611111</v>
      </c>
    </row>
    <row r="1286" spans="1:20" ht="45" x14ac:dyDescent="0.25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8220</v>
      </c>
      <c r="G1286" t="s">
        <v>8223</v>
      </c>
      <c r="H1286" t="s">
        <v>8245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8272</v>
      </c>
      <c r="O1286" s="5">
        <f t="shared" si="80"/>
        <v>5.5800000000000002E-2</v>
      </c>
      <c r="P1286">
        <f t="shared" si="81"/>
        <v>119.57142857142857</v>
      </c>
      <c r="Q1286" s="8" t="s">
        <v>8311</v>
      </c>
      <c r="R1286" s="8" t="s">
        <v>8317</v>
      </c>
      <c r="S1286" s="12">
        <f t="shared" si="82"/>
        <v>42766.73055555555</v>
      </c>
      <c r="T1286" s="12">
        <f t="shared" si="83"/>
        <v>42711.700798611113</v>
      </c>
    </row>
    <row r="1287" spans="1:20" ht="60" x14ac:dyDescent="0.25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8220</v>
      </c>
      <c r="G1287" t="s">
        <v>8223</v>
      </c>
      <c r="H1287" t="s">
        <v>8245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8292</v>
      </c>
      <c r="O1287" s="5">
        <f t="shared" si="80"/>
        <v>5.6250000000000001E-2</v>
      </c>
      <c r="P1287">
        <f t="shared" si="81"/>
        <v>28.125</v>
      </c>
      <c r="Q1287" s="8" t="s">
        <v>8315</v>
      </c>
      <c r="R1287" s="8" t="s">
        <v>8337</v>
      </c>
      <c r="S1287" s="12">
        <f t="shared" si="82"/>
        <v>41952.574895833335</v>
      </c>
      <c r="T1287" s="12">
        <f t="shared" si="83"/>
        <v>41922.533229166671</v>
      </c>
    </row>
    <row r="1288" spans="1:20" ht="30" x14ac:dyDescent="0.25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8220</v>
      </c>
      <c r="G1288" t="s">
        <v>8223</v>
      </c>
      <c r="H1288" t="s">
        <v>8245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8269</v>
      </c>
      <c r="O1288" s="5">
        <f t="shared" si="80"/>
        <v>5.6333333333333332E-2</v>
      </c>
      <c r="P1288">
        <f t="shared" si="81"/>
        <v>52</v>
      </c>
      <c r="Q1288" s="8" t="s">
        <v>8309</v>
      </c>
      <c r="R1288" s="8" t="s">
        <v>8327</v>
      </c>
      <c r="S1288" s="12">
        <f t="shared" si="82"/>
        <v>41806.666666666664</v>
      </c>
      <c r="T1288" s="12">
        <f t="shared" si="83"/>
        <v>41778.516724537039</v>
      </c>
    </row>
    <row r="1289" spans="1:20" ht="60" x14ac:dyDescent="0.25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8220</v>
      </c>
      <c r="G1289" t="s">
        <v>8223</v>
      </c>
      <c r="H1289" t="s">
        <v>8245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8283</v>
      </c>
      <c r="O1289" s="5">
        <f t="shared" si="80"/>
        <v>5.6500000000000002E-2</v>
      </c>
      <c r="P1289">
        <f t="shared" si="81"/>
        <v>89.21052631578948</v>
      </c>
      <c r="Q1289" s="8" t="s">
        <v>8321</v>
      </c>
      <c r="R1289" s="8" t="s">
        <v>8322</v>
      </c>
      <c r="S1289" s="12">
        <f t="shared" si="82"/>
        <v>41998.594444444447</v>
      </c>
      <c r="T1289" s="12">
        <f t="shared" si="83"/>
        <v>41964.594444444447</v>
      </c>
    </row>
    <row r="1290" spans="1:20" ht="45" x14ac:dyDescent="0.25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8220</v>
      </c>
      <c r="G1290" t="s">
        <v>8223</v>
      </c>
      <c r="H1290" t="s">
        <v>8245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8272</v>
      </c>
      <c r="O1290" s="5">
        <f t="shared" si="80"/>
        <v>5.6613333333333335E-2</v>
      </c>
      <c r="P1290">
        <f t="shared" si="81"/>
        <v>182.6236559139785</v>
      </c>
      <c r="Q1290" s="8" t="s">
        <v>8311</v>
      </c>
      <c r="R1290" s="8" t="s">
        <v>8317</v>
      </c>
      <c r="S1290" s="12">
        <f t="shared" si="82"/>
        <v>42626.045138888891</v>
      </c>
      <c r="T1290" s="12">
        <f t="shared" si="83"/>
        <v>42586.045138888891</v>
      </c>
    </row>
    <row r="1291" spans="1:20" ht="45" x14ac:dyDescent="0.25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8220</v>
      </c>
      <c r="G1291" t="s">
        <v>8223</v>
      </c>
      <c r="H1291" t="s">
        <v>8245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8283</v>
      </c>
      <c r="O1291" s="5">
        <f t="shared" si="80"/>
        <v>5.6666666666666664E-2</v>
      </c>
      <c r="P1291">
        <f t="shared" si="81"/>
        <v>340</v>
      </c>
      <c r="Q1291" s="8" t="s">
        <v>8321</v>
      </c>
      <c r="R1291" s="8" t="s">
        <v>8322</v>
      </c>
      <c r="S1291" s="12">
        <f t="shared" si="82"/>
        <v>42634.803993055553</v>
      </c>
      <c r="T1291" s="12">
        <f t="shared" si="83"/>
        <v>42604.803993055553</v>
      </c>
    </row>
    <row r="1292" spans="1:20" ht="45" x14ac:dyDescent="0.25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8220</v>
      </c>
      <c r="G1292" t="s">
        <v>8224</v>
      </c>
      <c r="H1292" t="s">
        <v>8246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8283</v>
      </c>
      <c r="O1292" s="5">
        <f t="shared" si="80"/>
        <v>5.6666666666666664E-2</v>
      </c>
      <c r="P1292">
        <f t="shared" si="81"/>
        <v>12.142857142857142</v>
      </c>
      <c r="Q1292" s="8" t="s">
        <v>8321</v>
      </c>
      <c r="R1292" s="8" t="s">
        <v>8322</v>
      </c>
      <c r="S1292" s="12">
        <f t="shared" si="82"/>
        <v>42540.091631944444</v>
      </c>
      <c r="T1292" s="12">
        <f t="shared" si="83"/>
        <v>42510.091631944444</v>
      </c>
    </row>
    <row r="1293" spans="1:20" ht="60" x14ac:dyDescent="0.25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8219</v>
      </c>
      <c r="G1293" t="s">
        <v>8223</v>
      </c>
      <c r="H1293" t="s">
        <v>8245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8271</v>
      </c>
      <c r="O1293" s="5">
        <f t="shared" si="80"/>
        <v>5.6833333333333333E-2</v>
      </c>
      <c r="P1293">
        <f t="shared" si="81"/>
        <v>37.888888888888886</v>
      </c>
      <c r="Q1293" s="8" t="s">
        <v>8311</v>
      </c>
      <c r="R1293" s="8" t="s">
        <v>8312</v>
      </c>
      <c r="S1293" s="12">
        <f t="shared" si="82"/>
        <v>42552.524745370371</v>
      </c>
      <c r="T1293" s="12">
        <f t="shared" si="83"/>
        <v>42532.524745370371</v>
      </c>
    </row>
    <row r="1294" spans="1:20" x14ac:dyDescent="0.25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8220</v>
      </c>
      <c r="G1294" t="s">
        <v>8223</v>
      </c>
      <c r="H1294" t="s">
        <v>8245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8283</v>
      </c>
      <c r="O1294" s="5">
        <f t="shared" si="80"/>
        <v>5.6937500000000002E-2</v>
      </c>
      <c r="P1294">
        <f t="shared" si="81"/>
        <v>60.733333333333334</v>
      </c>
      <c r="Q1294" s="8" t="s">
        <v>8321</v>
      </c>
      <c r="R1294" s="8" t="s">
        <v>8322</v>
      </c>
      <c r="S1294" s="12">
        <f t="shared" si="82"/>
        <v>42139.459629629629</v>
      </c>
      <c r="T1294" s="12">
        <f t="shared" si="83"/>
        <v>42109.459629629629</v>
      </c>
    </row>
    <row r="1295" spans="1:20" ht="60" x14ac:dyDescent="0.25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8220</v>
      </c>
      <c r="G1295" t="s">
        <v>8235</v>
      </c>
      <c r="H1295" t="s">
        <v>8248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8281</v>
      </c>
      <c r="O1295" s="5">
        <f t="shared" si="80"/>
        <v>5.7238095238095241E-2</v>
      </c>
      <c r="P1295">
        <f t="shared" si="81"/>
        <v>50.083333333333336</v>
      </c>
      <c r="Q1295" s="8" t="s">
        <v>8331</v>
      </c>
      <c r="R1295" s="8" t="s">
        <v>8332</v>
      </c>
      <c r="S1295" s="12">
        <f t="shared" si="82"/>
        <v>42368.451504629629</v>
      </c>
      <c r="T1295" s="12">
        <f t="shared" si="83"/>
        <v>42340.451504629629</v>
      </c>
    </row>
    <row r="1296" spans="1:20" ht="60" x14ac:dyDescent="0.25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8219</v>
      </c>
      <c r="G1296" t="s">
        <v>8231</v>
      </c>
      <c r="H1296" t="s">
        <v>8252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8272</v>
      </c>
      <c r="O1296" s="5">
        <f t="shared" si="80"/>
        <v>5.7334999999999997E-2</v>
      </c>
      <c r="P1296">
        <f t="shared" si="81"/>
        <v>603.52631578947364</v>
      </c>
      <c r="Q1296" s="8" t="s">
        <v>8311</v>
      </c>
      <c r="R1296" s="8" t="s">
        <v>8317</v>
      </c>
      <c r="S1296" s="12">
        <f t="shared" si="82"/>
        <v>42572.333333333328</v>
      </c>
      <c r="T1296" s="12">
        <f t="shared" si="83"/>
        <v>42519.985486111109</v>
      </c>
    </row>
    <row r="1297" spans="1:20" ht="45" x14ac:dyDescent="0.25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8220</v>
      </c>
      <c r="G1297" t="s">
        <v>8223</v>
      </c>
      <c r="H1297" t="s">
        <v>8245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8277</v>
      </c>
      <c r="O1297" s="5">
        <f t="shared" si="80"/>
        <v>5.7692307692307696E-2</v>
      </c>
      <c r="P1297">
        <f t="shared" si="81"/>
        <v>41.666666666666664</v>
      </c>
      <c r="Q1297" s="8" t="s">
        <v>8315</v>
      </c>
      <c r="R1297" s="8" t="s">
        <v>8329</v>
      </c>
      <c r="S1297" s="12">
        <f t="shared" si="82"/>
        <v>40968.957638888889</v>
      </c>
      <c r="T1297" s="12">
        <f t="shared" si="83"/>
        <v>40937.429560185185</v>
      </c>
    </row>
    <row r="1298" spans="1:20" ht="45" x14ac:dyDescent="0.25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8219</v>
      </c>
      <c r="G1298" t="s">
        <v>8223</v>
      </c>
      <c r="H1298" t="s">
        <v>8245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8272</v>
      </c>
      <c r="O1298" s="5">
        <f t="shared" si="80"/>
        <v>5.8500000000000003E-2</v>
      </c>
      <c r="P1298">
        <f t="shared" si="81"/>
        <v>29.25</v>
      </c>
      <c r="Q1298" s="8" t="s">
        <v>8311</v>
      </c>
      <c r="R1298" s="8" t="s">
        <v>8317</v>
      </c>
      <c r="S1298" s="12">
        <f t="shared" si="82"/>
        <v>41985.049305555556</v>
      </c>
      <c r="T1298" s="12">
        <f t="shared" si="83"/>
        <v>41976.790185185186</v>
      </c>
    </row>
    <row r="1299" spans="1:20" ht="45" x14ac:dyDescent="0.25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8283</v>
      </c>
      <c r="O1299" s="5">
        <f t="shared" si="80"/>
        <v>5.906666666666667E-2</v>
      </c>
      <c r="P1299">
        <f t="shared" si="81"/>
        <v>46.631578947368418</v>
      </c>
      <c r="Q1299" s="8" t="s">
        <v>8321</v>
      </c>
      <c r="R1299" s="8" t="s">
        <v>8322</v>
      </c>
      <c r="S1299" s="12">
        <f t="shared" si="82"/>
        <v>42498.59174768519</v>
      </c>
      <c r="T1299" s="12">
        <f t="shared" si="83"/>
        <v>42468.59174768519</v>
      </c>
    </row>
    <row r="1300" spans="1:20" ht="60" x14ac:dyDescent="0.25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8220</v>
      </c>
      <c r="G1300" t="s">
        <v>8223</v>
      </c>
      <c r="H1300" t="s">
        <v>8245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8277</v>
      </c>
      <c r="O1300" s="5">
        <f t="shared" si="80"/>
        <v>0.06</v>
      </c>
      <c r="P1300">
        <f t="shared" si="81"/>
        <v>60</v>
      </c>
      <c r="Q1300" s="8" t="s">
        <v>8315</v>
      </c>
      <c r="R1300" s="8" t="s">
        <v>8329</v>
      </c>
      <c r="S1300" s="12">
        <f t="shared" si="82"/>
        <v>41770.919085648144</v>
      </c>
      <c r="T1300" s="12">
        <f t="shared" si="83"/>
        <v>41710.919085648144</v>
      </c>
    </row>
    <row r="1301" spans="1:20" ht="60" x14ac:dyDescent="0.25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8220</v>
      </c>
      <c r="G1301" t="s">
        <v>8224</v>
      </c>
      <c r="H1301" t="s">
        <v>8246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8304</v>
      </c>
      <c r="O1301" s="5">
        <f t="shared" si="80"/>
        <v>0.06</v>
      </c>
      <c r="P1301">
        <f t="shared" si="81"/>
        <v>15</v>
      </c>
      <c r="Q1301" s="8" t="s">
        <v>8323</v>
      </c>
      <c r="R1301" s="8" t="s">
        <v>8325</v>
      </c>
      <c r="S1301" s="12">
        <f t="shared" si="82"/>
        <v>42643.499155092592</v>
      </c>
      <c r="T1301" s="12">
        <f t="shared" si="83"/>
        <v>42598.499155092592</v>
      </c>
    </row>
    <row r="1302" spans="1:20" ht="60" x14ac:dyDescent="0.25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8220</v>
      </c>
      <c r="G1302" t="s">
        <v>8224</v>
      </c>
      <c r="H1302" t="s">
        <v>8246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8270</v>
      </c>
      <c r="O1302" s="5">
        <f t="shared" si="80"/>
        <v>0.06</v>
      </c>
      <c r="P1302">
        <f t="shared" si="81"/>
        <v>15</v>
      </c>
      <c r="Q1302" s="8" t="s">
        <v>8323</v>
      </c>
      <c r="R1302" s="8" t="s">
        <v>8343</v>
      </c>
      <c r="S1302" s="12">
        <f t="shared" si="82"/>
        <v>42207.714201388888</v>
      </c>
      <c r="T1302" s="12">
        <f t="shared" si="83"/>
        <v>42177.714201388888</v>
      </c>
    </row>
    <row r="1303" spans="1:20" ht="60" x14ac:dyDescent="0.25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8221</v>
      </c>
      <c r="G1303" t="s">
        <v>8223</v>
      </c>
      <c r="H1303" t="s">
        <v>8245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8302</v>
      </c>
      <c r="O1303" s="5">
        <f t="shared" si="80"/>
        <v>6.0263157894736845E-2</v>
      </c>
      <c r="P1303">
        <f t="shared" si="81"/>
        <v>163.57142857142858</v>
      </c>
      <c r="Q1303" s="8" t="s">
        <v>8323</v>
      </c>
      <c r="R1303" s="8" t="s">
        <v>8324</v>
      </c>
      <c r="S1303" s="12">
        <f t="shared" si="82"/>
        <v>42830.570763888885</v>
      </c>
      <c r="T1303" s="12">
        <f t="shared" si="83"/>
        <v>42787.612430555557</v>
      </c>
    </row>
    <row r="1304" spans="1:20" ht="60" x14ac:dyDescent="0.25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8220</v>
      </c>
      <c r="G1304" t="s">
        <v>8223</v>
      </c>
      <c r="H1304" t="s">
        <v>8245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8269</v>
      </c>
      <c r="O1304" s="5">
        <f t="shared" si="80"/>
        <v>6.0999999999999999E-2</v>
      </c>
      <c r="P1304">
        <f t="shared" si="81"/>
        <v>87.142857142857139</v>
      </c>
      <c r="Q1304" s="8" t="s">
        <v>8309</v>
      </c>
      <c r="R1304" s="8" t="s">
        <v>8327</v>
      </c>
      <c r="S1304" s="12">
        <f t="shared" si="82"/>
        <v>41192.422326388885</v>
      </c>
      <c r="T1304" s="12">
        <f t="shared" si="83"/>
        <v>41162.422326388885</v>
      </c>
    </row>
    <row r="1305" spans="1:20" ht="60" x14ac:dyDescent="0.25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8220</v>
      </c>
      <c r="G1305" t="s">
        <v>8223</v>
      </c>
      <c r="H1305" t="s">
        <v>8245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8284</v>
      </c>
      <c r="O1305" s="5">
        <f t="shared" si="80"/>
        <v>6.2566666666666673E-2</v>
      </c>
      <c r="P1305">
        <f t="shared" si="81"/>
        <v>98.78947368421052</v>
      </c>
      <c r="Q1305" s="8" t="s">
        <v>8334</v>
      </c>
      <c r="R1305" s="8" t="s">
        <v>8338</v>
      </c>
      <c r="S1305" s="12">
        <f t="shared" si="82"/>
        <v>42023.510393518518</v>
      </c>
      <c r="T1305" s="12">
        <f t="shared" si="83"/>
        <v>41978.510393518518</v>
      </c>
    </row>
    <row r="1306" spans="1:20" ht="60" x14ac:dyDescent="0.25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8220</v>
      </c>
      <c r="G1306" t="s">
        <v>8235</v>
      </c>
      <c r="H1306" t="s">
        <v>8248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8272</v>
      </c>
      <c r="O1306" s="5">
        <f t="shared" si="80"/>
        <v>6.2933333333333327E-2</v>
      </c>
      <c r="P1306">
        <f t="shared" si="81"/>
        <v>82.086956521739125</v>
      </c>
      <c r="Q1306" s="8" t="s">
        <v>8311</v>
      </c>
      <c r="R1306" s="8" t="s">
        <v>8317</v>
      </c>
      <c r="S1306" s="12">
        <f t="shared" si="82"/>
        <v>42369.708333333328</v>
      </c>
      <c r="T1306" s="12">
        <f t="shared" si="83"/>
        <v>42339.717708333337</v>
      </c>
    </row>
    <row r="1307" spans="1:20" ht="45" x14ac:dyDescent="0.25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8220</v>
      </c>
      <c r="G1307" t="s">
        <v>8223</v>
      </c>
      <c r="H1307" t="s">
        <v>8245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8270</v>
      </c>
      <c r="O1307" s="5">
        <f t="shared" si="80"/>
        <v>6.3E-2</v>
      </c>
      <c r="P1307">
        <f t="shared" si="81"/>
        <v>42</v>
      </c>
      <c r="Q1307" s="8" t="s">
        <v>8323</v>
      </c>
      <c r="R1307" s="8" t="s">
        <v>8343</v>
      </c>
      <c r="S1307" s="12">
        <f t="shared" si="82"/>
        <v>42113.430393518516</v>
      </c>
      <c r="T1307" s="12">
        <f t="shared" si="83"/>
        <v>42053.472060185188</v>
      </c>
    </row>
    <row r="1308" spans="1:20" ht="60" x14ac:dyDescent="0.25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8220</v>
      </c>
      <c r="G1308" t="s">
        <v>8223</v>
      </c>
      <c r="H1308" t="s">
        <v>8245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8281</v>
      </c>
      <c r="O1308" s="5">
        <f t="shared" si="80"/>
        <v>6.3092592592592589E-2</v>
      </c>
      <c r="P1308">
        <f t="shared" si="81"/>
        <v>113.56666666666666</v>
      </c>
      <c r="Q1308" s="8" t="s">
        <v>8331</v>
      </c>
      <c r="R1308" s="8" t="s">
        <v>8332</v>
      </c>
      <c r="S1308" s="12">
        <f t="shared" si="82"/>
        <v>41642.922974537039</v>
      </c>
      <c r="T1308" s="12">
        <f t="shared" si="83"/>
        <v>41612.922974537039</v>
      </c>
    </row>
    <row r="1309" spans="1:20" ht="60" x14ac:dyDescent="0.25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8220</v>
      </c>
      <c r="G1309" t="s">
        <v>8224</v>
      </c>
      <c r="H1309" t="s">
        <v>8246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8270</v>
      </c>
      <c r="O1309" s="5">
        <f t="shared" si="80"/>
        <v>6.3333333333333339E-2</v>
      </c>
      <c r="P1309">
        <f t="shared" si="81"/>
        <v>9.5</v>
      </c>
      <c r="Q1309" s="8" t="s">
        <v>8323</v>
      </c>
      <c r="R1309" s="8" t="s">
        <v>8343</v>
      </c>
      <c r="S1309" s="12">
        <f t="shared" si="82"/>
        <v>41950.75</v>
      </c>
      <c r="T1309" s="12">
        <f t="shared" si="83"/>
        <v>41920.713472222225</v>
      </c>
    </row>
    <row r="1310" spans="1:20" ht="60" x14ac:dyDescent="0.25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8220</v>
      </c>
      <c r="G1310" t="s">
        <v>8225</v>
      </c>
      <c r="H1310" t="s">
        <v>8247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8301</v>
      </c>
      <c r="O1310" s="5">
        <f t="shared" si="80"/>
        <v>6.4158609339642042E-2</v>
      </c>
      <c r="P1310">
        <f t="shared" si="81"/>
        <v>41.583333333333336</v>
      </c>
      <c r="Q1310" s="8" t="s">
        <v>8311</v>
      </c>
      <c r="R1310" s="8" t="s">
        <v>8344</v>
      </c>
      <c r="S1310" s="12">
        <f t="shared" si="82"/>
        <v>41848.770601851851</v>
      </c>
      <c r="T1310" s="12">
        <f t="shared" si="83"/>
        <v>41820.770601851851</v>
      </c>
    </row>
    <row r="1311" spans="1:20" ht="45" x14ac:dyDescent="0.25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8220</v>
      </c>
      <c r="G1311" t="s">
        <v>8229</v>
      </c>
      <c r="H1311" t="s">
        <v>8248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8282</v>
      </c>
      <c r="O1311" s="5">
        <f t="shared" si="80"/>
        <v>6.4439140811455853E-2</v>
      </c>
      <c r="P1311">
        <f t="shared" si="81"/>
        <v>45</v>
      </c>
      <c r="Q1311" s="8" t="s">
        <v>8331</v>
      </c>
      <c r="R1311" s="8" t="s">
        <v>8333</v>
      </c>
      <c r="S1311" s="12">
        <f t="shared" si="82"/>
        <v>42357.421631944446</v>
      </c>
      <c r="T1311" s="12">
        <f t="shared" si="83"/>
        <v>42327.421631944446</v>
      </c>
    </row>
    <row r="1312" spans="1:20" ht="60" x14ac:dyDescent="0.25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8220</v>
      </c>
      <c r="G1312" t="s">
        <v>8224</v>
      </c>
      <c r="H1312" t="s">
        <v>8246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8267</v>
      </c>
      <c r="O1312" s="5">
        <f t="shared" si="80"/>
        <v>6.4850000000000005E-2</v>
      </c>
      <c r="P1312">
        <f t="shared" si="81"/>
        <v>49.884615384615387</v>
      </c>
      <c r="Q1312" s="8" t="s">
        <v>8309</v>
      </c>
      <c r="R1312" s="8" t="s">
        <v>8326</v>
      </c>
      <c r="S1312" s="12">
        <f t="shared" si="82"/>
        <v>41880.527905092589</v>
      </c>
      <c r="T1312" s="12">
        <f t="shared" si="83"/>
        <v>41855.527905092589</v>
      </c>
    </row>
    <row r="1313" spans="1:20" ht="45" x14ac:dyDescent="0.25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8220</v>
      </c>
      <c r="G1313" t="s">
        <v>8223</v>
      </c>
      <c r="H1313" t="s">
        <v>8245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8283</v>
      </c>
      <c r="O1313" s="5">
        <f t="shared" si="80"/>
        <v>6.5000000000000002E-2</v>
      </c>
      <c r="P1313">
        <f t="shared" si="81"/>
        <v>108.33333333333333</v>
      </c>
      <c r="Q1313" s="8" t="s">
        <v>8321</v>
      </c>
      <c r="R1313" s="8" t="s">
        <v>8322</v>
      </c>
      <c r="S1313" s="12">
        <f t="shared" si="82"/>
        <v>42252.858865740738</v>
      </c>
      <c r="T1313" s="12">
        <f t="shared" si="83"/>
        <v>42222.858865740738</v>
      </c>
    </row>
    <row r="1314" spans="1:20" ht="60" x14ac:dyDescent="0.25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8220</v>
      </c>
      <c r="G1314" t="s">
        <v>8223</v>
      </c>
      <c r="H1314" t="s">
        <v>8245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8292</v>
      </c>
      <c r="O1314" s="5">
        <f t="shared" si="80"/>
        <v>6.5000000000000002E-2</v>
      </c>
      <c r="P1314">
        <f t="shared" si="81"/>
        <v>216.66666666666666</v>
      </c>
      <c r="Q1314" s="8" t="s">
        <v>8315</v>
      </c>
      <c r="R1314" s="8" t="s">
        <v>8337</v>
      </c>
      <c r="S1314" s="12">
        <f t="shared" si="82"/>
        <v>42186</v>
      </c>
      <c r="T1314" s="12">
        <f t="shared" si="83"/>
        <v>42129.57540509259</v>
      </c>
    </row>
    <row r="1315" spans="1:20" ht="60" x14ac:dyDescent="0.25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8220</v>
      </c>
      <c r="G1315" t="s">
        <v>8224</v>
      </c>
      <c r="H1315" t="s">
        <v>8246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8272</v>
      </c>
      <c r="O1315" s="5">
        <f t="shared" si="80"/>
        <v>6.5299999999999997E-2</v>
      </c>
      <c r="P1315">
        <f t="shared" si="81"/>
        <v>6.4975124378109452</v>
      </c>
      <c r="Q1315" s="8" t="s">
        <v>8311</v>
      </c>
      <c r="R1315" s="8" t="s">
        <v>8317</v>
      </c>
      <c r="S1315" s="12">
        <f t="shared" si="82"/>
        <v>42726.12572916667</v>
      </c>
      <c r="T1315" s="12">
        <f t="shared" si="83"/>
        <v>42696.12572916667</v>
      </c>
    </row>
    <row r="1316" spans="1:20" ht="30" x14ac:dyDescent="0.25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8220</v>
      </c>
      <c r="G1316" t="s">
        <v>8228</v>
      </c>
      <c r="H1316" t="s">
        <v>8250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8304</v>
      </c>
      <c r="O1316" s="5">
        <f t="shared" si="80"/>
        <v>6.545454545454546E-2</v>
      </c>
      <c r="P1316">
        <f t="shared" si="81"/>
        <v>108</v>
      </c>
      <c r="Q1316" s="8" t="s">
        <v>8323</v>
      </c>
      <c r="R1316" s="8" t="s">
        <v>8325</v>
      </c>
      <c r="S1316" s="12">
        <f t="shared" si="82"/>
        <v>42113.381157407406</v>
      </c>
      <c r="T1316" s="12">
        <f t="shared" si="83"/>
        <v>42053.422824074078</v>
      </c>
    </row>
    <row r="1317" spans="1:20" ht="45" x14ac:dyDescent="0.25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8220</v>
      </c>
      <c r="G1317" t="s">
        <v>8224</v>
      </c>
      <c r="H1317" t="s">
        <v>8246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8277</v>
      </c>
      <c r="O1317" s="5">
        <f t="shared" si="80"/>
        <v>6.5500000000000003E-2</v>
      </c>
      <c r="P1317">
        <f t="shared" si="81"/>
        <v>18.714285714285715</v>
      </c>
      <c r="Q1317" s="8" t="s">
        <v>8315</v>
      </c>
      <c r="R1317" s="8" t="s">
        <v>8329</v>
      </c>
      <c r="S1317" s="12">
        <f t="shared" si="82"/>
        <v>41714.666666666664</v>
      </c>
      <c r="T1317" s="12">
        <f t="shared" si="83"/>
        <v>41680.109976851854</v>
      </c>
    </row>
    <row r="1318" spans="1:20" ht="60" x14ac:dyDescent="0.25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8220</v>
      </c>
      <c r="G1318" t="s">
        <v>8223</v>
      </c>
      <c r="H1318" t="s">
        <v>8245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8284</v>
      </c>
      <c r="O1318" s="5">
        <f t="shared" si="80"/>
        <v>6.565384615384616E-2</v>
      </c>
      <c r="P1318">
        <f t="shared" si="81"/>
        <v>213.375</v>
      </c>
      <c r="Q1318" s="8" t="s">
        <v>8334</v>
      </c>
      <c r="R1318" s="8" t="s">
        <v>8338</v>
      </c>
      <c r="S1318" s="12">
        <f t="shared" si="82"/>
        <v>42094.792708333334</v>
      </c>
      <c r="T1318" s="12">
        <f t="shared" si="83"/>
        <v>42064.834374999999</v>
      </c>
    </row>
    <row r="1319" spans="1:20" ht="60" x14ac:dyDescent="0.25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8220</v>
      </c>
      <c r="G1319" t="s">
        <v>8223</v>
      </c>
      <c r="H1319" t="s">
        <v>8245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8281</v>
      </c>
      <c r="O1319" s="5">
        <f t="shared" si="80"/>
        <v>6.5900366666666668E-2</v>
      </c>
      <c r="P1319">
        <f t="shared" si="81"/>
        <v>63.569485530546629</v>
      </c>
      <c r="Q1319" s="8" t="s">
        <v>8331</v>
      </c>
      <c r="R1319" s="8" t="s">
        <v>8332</v>
      </c>
      <c r="S1319" s="12">
        <f t="shared" si="82"/>
        <v>41309.603865740741</v>
      </c>
      <c r="T1319" s="12">
        <f t="shared" si="83"/>
        <v>41264.603865740741</v>
      </c>
    </row>
    <row r="1320" spans="1:20" ht="45" x14ac:dyDescent="0.25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8220</v>
      </c>
      <c r="G1320" t="s">
        <v>8228</v>
      </c>
      <c r="H1320" t="s">
        <v>8250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8286</v>
      </c>
      <c r="O1320" s="5">
        <f t="shared" si="80"/>
        <v>6.6055045871559637E-2</v>
      </c>
      <c r="P1320">
        <f t="shared" si="81"/>
        <v>30</v>
      </c>
      <c r="Q1320" s="8" t="s">
        <v>8318</v>
      </c>
      <c r="R1320" s="8" t="s">
        <v>8319</v>
      </c>
      <c r="S1320" s="12">
        <f t="shared" si="82"/>
        <v>42070.579872685186</v>
      </c>
      <c r="T1320" s="12">
        <f t="shared" si="83"/>
        <v>42040.579872685186</v>
      </c>
    </row>
    <row r="1321" spans="1:20" ht="60" x14ac:dyDescent="0.25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8220</v>
      </c>
      <c r="G1321" t="s">
        <v>8223</v>
      </c>
      <c r="H1321" t="s">
        <v>8245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8277</v>
      </c>
      <c r="O1321" s="5">
        <f t="shared" si="80"/>
        <v>6.6066666666666662E-2</v>
      </c>
      <c r="P1321">
        <f t="shared" si="81"/>
        <v>82.583333333333329</v>
      </c>
      <c r="Q1321" s="8" t="s">
        <v>8315</v>
      </c>
      <c r="R1321" s="8" t="s">
        <v>8329</v>
      </c>
      <c r="S1321" s="12">
        <f t="shared" si="82"/>
        <v>41033.889108796298</v>
      </c>
      <c r="T1321" s="12">
        <f t="shared" si="83"/>
        <v>41003.889108796298</v>
      </c>
    </row>
    <row r="1322" spans="1:20" ht="30" x14ac:dyDescent="0.25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8219</v>
      </c>
      <c r="G1322" t="s">
        <v>8223</v>
      </c>
      <c r="H1322" t="s">
        <v>8245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8272</v>
      </c>
      <c r="O1322" s="5">
        <f t="shared" si="80"/>
        <v>6.6339999999999996E-2</v>
      </c>
      <c r="P1322">
        <f t="shared" si="81"/>
        <v>89.648648648648646</v>
      </c>
      <c r="Q1322" s="8" t="s">
        <v>8311</v>
      </c>
      <c r="R1322" s="8" t="s">
        <v>8317</v>
      </c>
      <c r="S1322" s="12">
        <f t="shared" si="82"/>
        <v>41981.438831018517</v>
      </c>
      <c r="T1322" s="12">
        <f t="shared" si="83"/>
        <v>41936.397164351853</v>
      </c>
    </row>
    <row r="1323" spans="1:20" ht="60" x14ac:dyDescent="0.25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8220</v>
      </c>
      <c r="G1323" t="s">
        <v>8223</v>
      </c>
      <c r="H1323" t="s">
        <v>8245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8270</v>
      </c>
      <c r="O1323" s="5">
        <f t="shared" si="80"/>
        <v>6.6500000000000004E-2</v>
      </c>
      <c r="P1323">
        <f t="shared" si="81"/>
        <v>29.555555555555557</v>
      </c>
      <c r="Q1323" s="8" t="s">
        <v>8323</v>
      </c>
      <c r="R1323" s="8" t="s">
        <v>8343</v>
      </c>
      <c r="S1323" s="12">
        <f t="shared" si="82"/>
        <v>42540.55064814815</v>
      </c>
      <c r="T1323" s="12">
        <f t="shared" si="83"/>
        <v>42480.55064814815</v>
      </c>
    </row>
    <row r="1324" spans="1:20" ht="45" x14ac:dyDescent="0.25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8220</v>
      </c>
      <c r="G1324" t="s">
        <v>8224</v>
      </c>
      <c r="H1324" t="s">
        <v>8246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8284</v>
      </c>
      <c r="O1324" s="5">
        <f t="shared" si="80"/>
        <v>6.7000000000000004E-2</v>
      </c>
      <c r="P1324">
        <f t="shared" si="81"/>
        <v>83.75</v>
      </c>
      <c r="Q1324" s="8" t="s">
        <v>8334</v>
      </c>
      <c r="R1324" s="8" t="s">
        <v>8338</v>
      </c>
      <c r="S1324" s="12">
        <f t="shared" si="82"/>
        <v>41941.70684027778</v>
      </c>
      <c r="T1324" s="12">
        <f t="shared" si="83"/>
        <v>41905.70684027778</v>
      </c>
    </row>
    <row r="1325" spans="1:20" ht="60" x14ac:dyDescent="0.25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8220</v>
      </c>
      <c r="G1325" t="s">
        <v>8236</v>
      </c>
      <c r="H1325" t="s">
        <v>8248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8286</v>
      </c>
      <c r="O1325" s="5">
        <f t="shared" si="80"/>
        <v>6.7083333333333328E-2</v>
      </c>
      <c r="P1325">
        <f t="shared" si="81"/>
        <v>80.5</v>
      </c>
      <c r="Q1325" s="8" t="s">
        <v>8318</v>
      </c>
      <c r="R1325" s="8" t="s">
        <v>8319</v>
      </c>
      <c r="S1325" s="12">
        <f t="shared" si="82"/>
        <v>42714.208333333328</v>
      </c>
      <c r="T1325" s="12">
        <f t="shared" si="83"/>
        <v>42673.375868055555</v>
      </c>
    </row>
    <row r="1326" spans="1:20" ht="45" x14ac:dyDescent="0.25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8220</v>
      </c>
      <c r="G1326" t="s">
        <v>8223</v>
      </c>
      <c r="H1326" t="s">
        <v>8245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8269</v>
      </c>
      <c r="O1326" s="5">
        <f t="shared" si="80"/>
        <v>6.7966666666666675E-2</v>
      </c>
      <c r="P1326">
        <f t="shared" si="81"/>
        <v>40.78</v>
      </c>
      <c r="Q1326" s="8" t="s">
        <v>8309</v>
      </c>
      <c r="R1326" s="8" t="s">
        <v>8327</v>
      </c>
      <c r="S1326" s="12">
        <f t="shared" si="82"/>
        <v>40994.084479166668</v>
      </c>
      <c r="T1326" s="12">
        <f t="shared" si="83"/>
        <v>40934.126145833332</v>
      </c>
    </row>
    <row r="1327" spans="1:20" ht="60" x14ac:dyDescent="0.25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8220</v>
      </c>
      <c r="G1327" t="s">
        <v>8223</v>
      </c>
      <c r="H1327" t="s">
        <v>8245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8270</v>
      </c>
      <c r="O1327" s="5">
        <f t="shared" si="80"/>
        <v>6.8287037037037035E-2</v>
      </c>
      <c r="P1327">
        <f t="shared" si="81"/>
        <v>59</v>
      </c>
      <c r="Q1327" s="8" t="s">
        <v>8323</v>
      </c>
      <c r="R1327" s="8" t="s">
        <v>8343</v>
      </c>
      <c r="S1327" s="12">
        <f t="shared" si="82"/>
        <v>42353.60087962963</v>
      </c>
      <c r="T1327" s="12">
        <f t="shared" si="83"/>
        <v>42293.559212962966</v>
      </c>
    </row>
    <row r="1328" spans="1:20" ht="45" x14ac:dyDescent="0.25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8220</v>
      </c>
      <c r="G1328" t="s">
        <v>8223</v>
      </c>
      <c r="H1328" t="s">
        <v>8245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8283</v>
      </c>
      <c r="O1328" s="5">
        <f t="shared" si="80"/>
        <v>6.9320000000000007E-2</v>
      </c>
      <c r="P1328">
        <f t="shared" si="81"/>
        <v>115.53333333333333</v>
      </c>
      <c r="Q1328" s="8" t="s">
        <v>8321</v>
      </c>
      <c r="R1328" s="8" t="s">
        <v>8322</v>
      </c>
      <c r="S1328" s="12">
        <f t="shared" si="82"/>
        <v>42454.608796296292</v>
      </c>
      <c r="T1328" s="12">
        <f t="shared" si="83"/>
        <v>42394.650462962964</v>
      </c>
    </row>
    <row r="1329" spans="1:20" ht="60" x14ac:dyDescent="0.25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8220</v>
      </c>
      <c r="G1329" t="s">
        <v>8237</v>
      </c>
      <c r="H1329" t="s">
        <v>8255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8270</v>
      </c>
      <c r="O1329" s="5">
        <f t="shared" si="80"/>
        <v>6.9696969696969702E-2</v>
      </c>
      <c r="P1329">
        <f t="shared" si="81"/>
        <v>383.33333333333331</v>
      </c>
      <c r="Q1329" s="8" t="s">
        <v>8323</v>
      </c>
      <c r="R1329" s="8" t="s">
        <v>8343</v>
      </c>
      <c r="S1329" s="12">
        <f t="shared" si="82"/>
        <v>42729.760520833333</v>
      </c>
      <c r="T1329" s="12">
        <f t="shared" si="83"/>
        <v>42696.760520833333</v>
      </c>
    </row>
    <row r="1330" spans="1:20" ht="30" x14ac:dyDescent="0.25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8220</v>
      </c>
      <c r="G1330" t="s">
        <v>8223</v>
      </c>
      <c r="H1330" t="s">
        <v>8245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8295</v>
      </c>
      <c r="O1330" s="5">
        <f t="shared" si="80"/>
        <v>7.0000000000000007E-2</v>
      </c>
      <c r="P1330">
        <f t="shared" si="81"/>
        <v>46.666666666666664</v>
      </c>
      <c r="Q1330" s="8" t="s">
        <v>8334</v>
      </c>
      <c r="R1330" s="8" t="s">
        <v>8339</v>
      </c>
      <c r="S1330" s="12">
        <f t="shared" si="82"/>
        <v>42188.64335648148</v>
      </c>
      <c r="T1330" s="12">
        <f t="shared" si="83"/>
        <v>42167.64335648148</v>
      </c>
    </row>
    <row r="1331" spans="1:20" ht="75" x14ac:dyDescent="0.25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8220</v>
      </c>
      <c r="G1331" t="s">
        <v>8235</v>
      </c>
      <c r="H1331" t="s">
        <v>8248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8270</v>
      </c>
      <c r="O1331" s="5">
        <f t="shared" si="80"/>
        <v>7.0433333333333334E-2</v>
      </c>
      <c r="P1331">
        <f t="shared" si="81"/>
        <v>75.464285714285708</v>
      </c>
      <c r="Q1331" s="8" t="s">
        <v>8323</v>
      </c>
      <c r="R1331" s="8" t="s">
        <v>8343</v>
      </c>
      <c r="S1331" s="12">
        <f t="shared" si="82"/>
        <v>42166.517175925925</v>
      </c>
      <c r="T1331" s="12">
        <f t="shared" si="83"/>
        <v>42136.517175925925</v>
      </c>
    </row>
    <row r="1332" spans="1:20" ht="60" x14ac:dyDescent="0.25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8220</v>
      </c>
      <c r="G1332" t="s">
        <v>8223</v>
      </c>
      <c r="H1332" t="s">
        <v>8245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8286</v>
      </c>
      <c r="O1332" s="5">
        <f t="shared" si="80"/>
        <v>7.0634920634920634E-2</v>
      </c>
      <c r="P1332">
        <f t="shared" si="81"/>
        <v>44.5</v>
      </c>
      <c r="Q1332" s="8" t="s">
        <v>8318</v>
      </c>
      <c r="R1332" s="8" t="s">
        <v>8319</v>
      </c>
      <c r="S1332" s="12">
        <f t="shared" si="82"/>
        <v>42652.206238425926</v>
      </c>
      <c r="T1332" s="12">
        <f t="shared" si="83"/>
        <v>42622.206238425926</v>
      </c>
    </row>
    <row r="1333" spans="1:20" ht="30" x14ac:dyDescent="0.25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8219</v>
      </c>
      <c r="G1333" t="s">
        <v>8223</v>
      </c>
      <c r="H1333" t="s">
        <v>8245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8285</v>
      </c>
      <c r="O1333" s="5">
        <f t="shared" si="80"/>
        <v>7.0666666666666669E-2</v>
      </c>
      <c r="P1333">
        <f t="shared" si="81"/>
        <v>58.888888888888886</v>
      </c>
      <c r="Q1333" s="8" t="s">
        <v>8315</v>
      </c>
      <c r="R1333" s="8" t="s">
        <v>8316</v>
      </c>
      <c r="S1333" s="12">
        <f t="shared" si="82"/>
        <v>41796.299791666665</v>
      </c>
      <c r="T1333" s="12">
        <f t="shared" si="83"/>
        <v>41736.299791666665</v>
      </c>
    </row>
    <row r="1334" spans="1:20" ht="60" x14ac:dyDescent="0.25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8220</v>
      </c>
      <c r="G1334" t="s">
        <v>8223</v>
      </c>
      <c r="H1334" t="s">
        <v>8245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8270</v>
      </c>
      <c r="O1334" s="5">
        <f t="shared" si="80"/>
        <v>7.166666666666667E-2</v>
      </c>
      <c r="P1334">
        <f t="shared" si="81"/>
        <v>30.714285714285715</v>
      </c>
      <c r="Q1334" s="8" t="s">
        <v>8323</v>
      </c>
      <c r="R1334" s="8" t="s">
        <v>8343</v>
      </c>
      <c r="S1334" s="12">
        <f t="shared" si="82"/>
        <v>42788.791666666672</v>
      </c>
      <c r="T1334" s="12">
        <f t="shared" si="83"/>
        <v>42768.72084490741</v>
      </c>
    </row>
    <row r="1335" spans="1:20" ht="60" x14ac:dyDescent="0.25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8220</v>
      </c>
      <c r="G1335" t="s">
        <v>8223</v>
      </c>
      <c r="H1335" t="s">
        <v>8245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8278</v>
      </c>
      <c r="O1335" s="5">
        <f t="shared" si="80"/>
        <v>7.1999999999999995E-2</v>
      </c>
      <c r="P1335">
        <f t="shared" si="81"/>
        <v>18</v>
      </c>
      <c r="Q1335" s="8" t="s">
        <v>8315</v>
      </c>
      <c r="R1335" s="8" t="s">
        <v>8330</v>
      </c>
      <c r="S1335" s="12">
        <f t="shared" si="82"/>
        <v>40787</v>
      </c>
      <c r="T1335" s="12">
        <f t="shared" si="83"/>
        <v>40751.503298611111</v>
      </c>
    </row>
    <row r="1336" spans="1:20" ht="60" x14ac:dyDescent="0.25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8220</v>
      </c>
      <c r="G1336" t="s">
        <v>8224</v>
      </c>
      <c r="H1336" t="s">
        <v>8246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8286</v>
      </c>
      <c r="O1336" s="5">
        <f t="shared" si="80"/>
        <v>7.1999999999999995E-2</v>
      </c>
      <c r="P1336">
        <f t="shared" si="81"/>
        <v>12</v>
      </c>
      <c r="Q1336" s="8" t="s">
        <v>8318</v>
      </c>
      <c r="R1336" s="8" t="s">
        <v>8319</v>
      </c>
      <c r="S1336" s="12">
        <f t="shared" si="82"/>
        <v>42321.663842592592</v>
      </c>
      <c r="T1336" s="12">
        <f t="shared" si="83"/>
        <v>42291.622175925921</v>
      </c>
    </row>
    <row r="1337" spans="1:20" ht="30" x14ac:dyDescent="0.25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8220</v>
      </c>
      <c r="G1337" t="s">
        <v>8223</v>
      </c>
      <c r="H1337" t="s">
        <v>8245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8281</v>
      </c>
      <c r="O1337" s="5">
        <f t="shared" si="80"/>
        <v>7.2120000000000004E-2</v>
      </c>
      <c r="P1337">
        <f t="shared" si="81"/>
        <v>81.954545454545453</v>
      </c>
      <c r="Q1337" s="8" t="s">
        <v>8331</v>
      </c>
      <c r="R1337" s="8" t="s">
        <v>8332</v>
      </c>
      <c r="S1337" s="12">
        <f t="shared" si="82"/>
        <v>41742.512673611112</v>
      </c>
      <c r="T1337" s="12">
        <f t="shared" si="83"/>
        <v>41712.512673611112</v>
      </c>
    </row>
    <row r="1338" spans="1:20" ht="60" x14ac:dyDescent="0.25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8270</v>
      </c>
      <c r="O1338" s="5">
        <f t="shared" si="80"/>
        <v>7.2400000000000006E-2</v>
      </c>
      <c r="P1338">
        <f t="shared" si="81"/>
        <v>72.400000000000006</v>
      </c>
      <c r="Q1338" s="8" t="s">
        <v>8323</v>
      </c>
      <c r="R1338" s="8" t="s">
        <v>8343</v>
      </c>
      <c r="S1338" s="12">
        <f t="shared" si="82"/>
        <v>42085.91333333333</v>
      </c>
      <c r="T1338" s="12">
        <f t="shared" si="83"/>
        <v>42040.955000000002</v>
      </c>
    </row>
    <row r="1339" spans="1:20" ht="60" x14ac:dyDescent="0.25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8220</v>
      </c>
      <c r="G1339" t="s">
        <v>8223</v>
      </c>
      <c r="H1339" t="s">
        <v>8245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8272</v>
      </c>
      <c r="O1339" s="5">
        <f t="shared" si="80"/>
        <v>7.2599999999999998E-2</v>
      </c>
      <c r="P1339">
        <f t="shared" si="81"/>
        <v>80.666666666666671</v>
      </c>
      <c r="Q1339" s="8" t="s">
        <v>8311</v>
      </c>
      <c r="R1339" s="8" t="s">
        <v>8317</v>
      </c>
      <c r="S1339" s="12">
        <f t="shared" si="82"/>
        <v>41972.416666666672</v>
      </c>
      <c r="T1339" s="12">
        <f t="shared" si="83"/>
        <v>41947.690740740742</v>
      </c>
    </row>
    <row r="1340" spans="1:20" ht="60" x14ac:dyDescent="0.25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8220</v>
      </c>
      <c r="G1340" t="s">
        <v>8223</v>
      </c>
      <c r="H1340" t="s">
        <v>8245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8269</v>
      </c>
      <c r="O1340" s="5">
        <f t="shared" si="80"/>
        <v>7.2952380952380949E-2</v>
      </c>
      <c r="P1340">
        <f t="shared" si="81"/>
        <v>47.875</v>
      </c>
      <c r="Q1340" s="8" t="s">
        <v>8309</v>
      </c>
      <c r="R1340" s="8" t="s">
        <v>8327</v>
      </c>
      <c r="S1340" s="12">
        <f t="shared" si="82"/>
        <v>42066.833564814813</v>
      </c>
      <c r="T1340" s="12">
        <f t="shared" si="83"/>
        <v>42036.833564814813</v>
      </c>
    </row>
    <row r="1341" spans="1:20" ht="60" x14ac:dyDescent="0.25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8220</v>
      </c>
      <c r="G1341" t="s">
        <v>8223</v>
      </c>
      <c r="H1341" t="s">
        <v>8245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8290</v>
      </c>
      <c r="O1341" s="5">
        <f t="shared" si="80"/>
        <v>7.3400000000000007E-2</v>
      </c>
      <c r="P1341">
        <f t="shared" si="81"/>
        <v>40.777777777777779</v>
      </c>
      <c r="Q1341" s="8" t="s">
        <v>8334</v>
      </c>
      <c r="R1341" s="8" t="s">
        <v>8336</v>
      </c>
      <c r="S1341" s="12">
        <f t="shared" si="82"/>
        <v>41834.96597222222</v>
      </c>
      <c r="T1341" s="12">
        <f t="shared" si="83"/>
        <v>41790.807314814811</v>
      </c>
    </row>
    <row r="1342" spans="1:20" ht="60" x14ac:dyDescent="0.25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8220</v>
      </c>
      <c r="G1342" t="s">
        <v>8223</v>
      </c>
      <c r="H1342" t="s">
        <v>8245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8270</v>
      </c>
      <c r="O1342" s="5">
        <f t="shared" si="80"/>
        <v>7.4690265486725665E-2</v>
      </c>
      <c r="P1342">
        <f t="shared" si="81"/>
        <v>35.166666666666664</v>
      </c>
      <c r="Q1342" s="8" t="s">
        <v>8323</v>
      </c>
      <c r="R1342" s="8" t="s">
        <v>8343</v>
      </c>
      <c r="S1342" s="12">
        <f t="shared" si="82"/>
        <v>42610.913194444445</v>
      </c>
      <c r="T1342" s="12">
        <f t="shared" si="83"/>
        <v>42601.604699074072</v>
      </c>
    </row>
    <row r="1343" spans="1:20" ht="30" x14ac:dyDescent="0.25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8220</v>
      </c>
      <c r="G1343" t="s">
        <v>8223</v>
      </c>
      <c r="H1343" t="s">
        <v>8245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8272</v>
      </c>
      <c r="O1343" s="5">
        <f t="shared" si="80"/>
        <v>7.4837500000000001E-2</v>
      </c>
      <c r="P1343">
        <f t="shared" si="81"/>
        <v>177.39259259259259</v>
      </c>
      <c r="Q1343" s="8" t="s">
        <v>8311</v>
      </c>
      <c r="R1343" s="8" t="s">
        <v>8317</v>
      </c>
      <c r="S1343" s="12">
        <f t="shared" si="82"/>
        <v>41844.875</v>
      </c>
      <c r="T1343" s="12">
        <f t="shared" si="83"/>
        <v>41809.223275462966</v>
      </c>
    </row>
    <row r="1344" spans="1:20" ht="60" x14ac:dyDescent="0.25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8220</v>
      </c>
      <c r="G1344" t="s">
        <v>8223</v>
      </c>
      <c r="H1344" t="s">
        <v>8245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8281</v>
      </c>
      <c r="O1344" s="5">
        <f t="shared" si="80"/>
        <v>7.4999999999999997E-2</v>
      </c>
      <c r="P1344">
        <f t="shared" si="81"/>
        <v>9</v>
      </c>
      <c r="Q1344" s="8" t="s">
        <v>8331</v>
      </c>
      <c r="R1344" s="8" t="s">
        <v>8332</v>
      </c>
      <c r="S1344" s="12">
        <f t="shared" si="82"/>
        <v>40745.945844907408</v>
      </c>
      <c r="T1344" s="12">
        <f t="shared" si="83"/>
        <v>40700.945844907408</v>
      </c>
    </row>
    <row r="1345" spans="1:20" ht="60" x14ac:dyDescent="0.25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8220</v>
      </c>
      <c r="G1345" t="s">
        <v>8223</v>
      </c>
      <c r="H1345" t="s">
        <v>8245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8292</v>
      </c>
      <c r="O1345" s="5">
        <f t="shared" si="80"/>
        <v>7.4999999999999997E-2</v>
      </c>
      <c r="P1345">
        <f t="shared" si="81"/>
        <v>50</v>
      </c>
      <c r="Q1345" s="8" t="s">
        <v>8315</v>
      </c>
      <c r="R1345" s="8" t="s">
        <v>8337</v>
      </c>
      <c r="S1345" s="12">
        <f t="shared" si="82"/>
        <v>42713.369201388894</v>
      </c>
      <c r="T1345" s="12">
        <f t="shared" si="83"/>
        <v>42673.327534722222</v>
      </c>
    </row>
    <row r="1346" spans="1:20" ht="60" x14ac:dyDescent="0.25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8219</v>
      </c>
      <c r="G1346" t="s">
        <v>8223</v>
      </c>
      <c r="H1346" t="s">
        <v>8245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8266</v>
      </c>
      <c r="O1346" s="5">
        <f t="shared" ref="O1346:O1409" si="84">E1346/D1346</f>
        <v>7.5111111111111115E-2</v>
      </c>
      <c r="P1346">
        <f t="shared" si="81"/>
        <v>37.555555555555557</v>
      </c>
      <c r="Q1346" s="8" t="s">
        <v>8309</v>
      </c>
      <c r="R1346" s="8" t="s">
        <v>8310</v>
      </c>
      <c r="S1346" s="12">
        <f t="shared" si="82"/>
        <v>42227.292268518519</v>
      </c>
      <c r="T1346" s="12">
        <f t="shared" si="83"/>
        <v>42200.292268518519</v>
      </c>
    </row>
    <row r="1347" spans="1:20" ht="60" x14ac:dyDescent="0.25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8220</v>
      </c>
      <c r="G1347" t="s">
        <v>8223</v>
      </c>
      <c r="H1347" t="s">
        <v>8245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8272</v>
      </c>
      <c r="O1347" s="5">
        <f t="shared" si="84"/>
        <v>7.5333333333333335E-2</v>
      </c>
      <c r="P1347">
        <f t="shared" ref="P1347:P1410" si="85">E1347/L1347</f>
        <v>31.172413793103448</v>
      </c>
      <c r="Q1347" s="8" t="s">
        <v>8311</v>
      </c>
      <c r="R1347" s="8" t="s">
        <v>8317</v>
      </c>
      <c r="S1347" s="12">
        <f t="shared" ref="S1347:S1410" si="86">(I1347/86400)+25569+(-6/24)</f>
        <v>42107.416377314818</v>
      </c>
      <c r="T1347" s="12">
        <f t="shared" ref="T1347:T1410" si="87">(J1347/86400)+25569+(-6/24)</f>
        <v>42077.416377314818</v>
      </c>
    </row>
    <row r="1348" spans="1:20" ht="60" x14ac:dyDescent="0.25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8220</v>
      </c>
      <c r="G1348" t="s">
        <v>8223</v>
      </c>
      <c r="H1348" t="s">
        <v>8245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8301</v>
      </c>
      <c r="O1348" s="5">
        <f t="shared" si="84"/>
        <v>7.5880000000000003E-2</v>
      </c>
      <c r="P1348">
        <f t="shared" si="85"/>
        <v>65.41379310344827</v>
      </c>
      <c r="Q1348" s="8" t="s">
        <v>8311</v>
      </c>
      <c r="R1348" s="8" t="s">
        <v>8344</v>
      </c>
      <c r="S1348" s="12">
        <f t="shared" si="86"/>
        <v>41953.649178240739</v>
      </c>
      <c r="T1348" s="12">
        <f t="shared" si="87"/>
        <v>41923.607511574075</v>
      </c>
    </row>
    <row r="1349" spans="1:20" ht="60" x14ac:dyDescent="0.25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8220</v>
      </c>
      <c r="G1349" t="s">
        <v>8224</v>
      </c>
      <c r="H1349" t="s">
        <v>8246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8270</v>
      </c>
      <c r="O1349" s="5">
        <f t="shared" si="84"/>
        <v>7.5999999999999998E-2</v>
      </c>
      <c r="P1349">
        <f t="shared" si="85"/>
        <v>4.75</v>
      </c>
      <c r="Q1349" s="8" t="s">
        <v>8323</v>
      </c>
      <c r="R1349" s="8" t="s">
        <v>8343</v>
      </c>
      <c r="S1349" s="12">
        <f t="shared" si="86"/>
        <v>42032.29488425926</v>
      </c>
      <c r="T1349" s="12">
        <f t="shared" si="87"/>
        <v>42002.29488425926</v>
      </c>
    </row>
    <row r="1350" spans="1:20" ht="45" x14ac:dyDescent="0.25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8220</v>
      </c>
      <c r="G1350" t="s">
        <v>8228</v>
      </c>
      <c r="H1350" t="s">
        <v>8250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8272</v>
      </c>
      <c r="O1350" s="5">
        <f t="shared" si="84"/>
        <v>7.7886666666666673E-2</v>
      </c>
      <c r="P1350">
        <f t="shared" si="85"/>
        <v>292.07499999999999</v>
      </c>
      <c r="Q1350" s="8" t="s">
        <v>8311</v>
      </c>
      <c r="R1350" s="8" t="s">
        <v>8317</v>
      </c>
      <c r="S1350" s="12">
        <f t="shared" si="86"/>
        <v>41956.084722222222</v>
      </c>
      <c r="T1350" s="12">
        <f t="shared" si="87"/>
        <v>41926.04965277778</v>
      </c>
    </row>
    <row r="1351" spans="1:20" ht="60" x14ac:dyDescent="0.25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8220</v>
      </c>
      <c r="G1351" t="s">
        <v>8228</v>
      </c>
      <c r="H1351" t="s">
        <v>8250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8295</v>
      </c>
      <c r="O1351" s="5">
        <f t="shared" si="84"/>
        <v>7.8E-2</v>
      </c>
      <c r="P1351">
        <f t="shared" si="85"/>
        <v>26</v>
      </c>
      <c r="Q1351" s="8" t="s">
        <v>8334</v>
      </c>
      <c r="R1351" s="8" t="s">
        <v>8339</v>
      </c>
      <c r="S1351" s="12">
        <f t="shared" si="86"/>
        <v>42201.652037037042</v>
      </c>
      <c r="T1351" s="12">
        <f t="shared" si="87"/>
        <v>42181.652037037042</v>
      </c>
    </row>
    <row r="1352" spans="1:20" ht="30" x14ac:dyDescent="0.25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8220</v>
      </c>
      <c r="G1352" t="s">
        <v>8229</v>
      </c>
      <c r="H1352" t="s">
        <v>8248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8281</v>
      </c>
      <c r="O1352" s="5">
        <f t="shared" si="84"/>
        <v>7.8266666666666665E-2</v>
      </c>
      <c r="P1352">
        <f t="shared" si="85"/>
        <v>23.959183673469386</v>
      </c>
      <c r="Q1352" s="8" t="s">
        <v>8331</v>
      </c>
      <c r="R1352" s="8" t="s">
        <v>8332</v>
      </c>
      <c r="S1352" s="12">
        <f t="shared" si="86"/>
        <v>42180.939525462964</v>
      </c>
      <c r="T1352" s="12">
        <f t="shared" si="87"/>
        <v>42150.939525462964</v>
      </c>
    </row>
    <row r="1353" spans="1:20" ht="45" x14ac:dyDescent="0.25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8220</v>
      </c>
      <c r="G1353" t="s">
        <v>8224</v>
      </c>
      <c r="H1353" t="s">
        <v>8246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8270</v>
      </c>
      <c r="O1353" s="5">
        <f t="shared" si="84"/>
        <v>7.8378378378378383E-2</v>
      </c>
      <c r="P1353">
        <f t="shared" si="85"/>
        <v>20.714285714285715</v>
      </c>
      <c r="Q1353" s="8" t="s">
        <v>8323</v>
      </c>
      <c r="R1353" s="8" t="s">
        <v>8343</v>
      </c>
      <c r="S1353" s="12">
        <f t="shared" si="86"/>
        <v>41778.226724537039</v>
      </c>
      <c r="T1353" s="12">
        <f t="shared" si="87"/>
        <v>41755.226724537039</v>
      </c>
    </row>
    <row r="1354" spans="1:20" ht="60" x14ac:dyDescent="0.25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8292</v>
      </c>
      <c r="O1354" s="5">
        <f t="shared" si="84"/>
        <v>7.868E-2</v>
      </c>
      <c r="P1354">
        <f t="shared" si="85"/>
        <v>115.70588235294117</v>
      </c>
      <c r="Q1354" s="8" t="s">
        <v>8315</v>
      </c>
      <c r="R1354" s="8" t="s">
        <v>8337</v>
      </c>
      <c r="S1354" s="12">
        <f t="shared" si="86"/>
        <v>42125.668530092589</v>
      </c>
      <c r="T1354" s="12">
        <f t="shared" si="87"/>
        <v>42095.668530092589</v>
      </c>
    </row>
    <row r="1355" spans="1:20" ht="60" x14ac:dyDescent="0.25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8220</v>
      </c>
      <c r="G1355" t="s">
        <v>8223</v>
      </c>
      <c r="H1355" t="s">
        <v>8245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8303</v>
      </c>
      <c r="O1355" s="5">
        <f t="shared" si="84"/>
        <v>7.8809523809523815E-2</v>
      </c>
      <c r="P1355">
        <f t="shared" si="85"/>
        <v>45.972222222222221</v>
      </c>
      <c r="Q1355" s="8" t="s">
        <v>8318</v>
      </c>
      <c r="R1355" s="8" t="s">
        <v>8342</v>
      </c>
      <c r="S1355" s="12">
        <f t="shared" si="86"/>
        <v>42167.047175925924</v>
      </c>
      <c r="T1355" s="12">
        <f t="shared" si="87"/>
        <v>42136.047175925924</v>
      </c>
    </row>
    <row r="1356" spans="1:20" ht="60" x14ac:dyDescent="0.25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8221</v>
      </c>
      <c r="G1356" t="s">
        <v>8223</v>
      </c>
      <c r="H1356" t="s">
        <v>8245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8297</v>
      </c>
      <c r="O1356" s="5">
        <f t="shared" si="84"/>
        <v>0.08</v>
      </c>
      <c r="P1356">
        <f t="shared" si="85"/>
        <v>11.428571428571429</v>
      </c>
      <c r="Q1356" s="8" t="s">
        <v>8321</v>
      </c>
      <c r="R1356" s="8" t="s">
        <v>8346</v>
      </c>
      <c r="S1356" s="12">
        <f t="shared" si="86"/>
        <v>42823.730682870373</v>
      </c>
      <c r="T1356" s="12">
        <f t="shared" si="87"/>
        <v>42793.772349537037</v>
      </c>
    </row>
    <row r="1357" spans="1:20" ht="60" x14ac:dyDescent="0.25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8219</v>
      </c>
      <c r="G1357" t="s">
        <v>8223</v>
      </c>
      <c r="H1357" t="s">
        <v>8245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8302</v>
      </c>
      <c r="O1357" s="5">
        <f t="shared" si="84"/>
        <v>8.0250000000000002E-2</v>
      </c>
      <c r="P1357">
        <f t="shared" si="85"/>
        <v>200.625</v>
      </c>
      <c r="Q1357" s="8" t="s">
        <v>8323</v>
      </c>
      <c r="R1357" s="8" t="s">
        <v>8324</v>
      </c>
      <c r="S1357" s="12">
        <f t="shared" si="86"/>
        <v>42659.916666666672</v>
      </c>
      <c r="T1357" s="12">
        <f t="shared" si="87"/>
        <v>42628.440266203703</v>
      </c>
    </row>
    <row r="1358" spans="1:20" ht="45" x14ac:dyDescent="0.25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8220</v>
      </c>
      <c r="G1358" t="s">
        <v>8223</v>
      </c>
      <c r="H1358" t="s">
        <v>8245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8286</v>
      </c>
      <c r="O1358" s="5">
        <f t="shared" si="84"/>
        <v>8.0600000000000005E-2</v>
      </c>
      <c r="P1358">
        <f t="shared" si="85"/>
        <v>80.599999999999994</v>
      </c>
      <c r="Q1358" s="8" t="s">
        <v>8318</v>
      </c>
      <c r="R1358" s="8" t="s">
        <v>8319</v>
      </c>
      <c r="S1358" s="12">
        <f t="shared" si="86"/>
        <v>41992.563518518524</v>
      </c>
      <c r="T1358" s="12">
        <f t="shared" si="87"/>
        <v>41961.563518518524</v>
      </c>
    </row>
    <row r="1359" spans="1:20" ht="45" x14ac:dyDescent="0.25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8220</v>
      </c>
      <c r="G1359" t="s">
        <v>8223</v>
      </c>
      <c r="H1359" t="s">
        <v>8245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8282</v>
      </c>
      <c r="O1359" s="5">
        <f t="shared" si="84"/>
        <v>8.0833333333333326E-2</v>
      </c>
      <c r="P1359">
        <f t="shared" si="85"/>
        <v>90.9375</v>
      </c>
      <c r="Q1359" s="8" t="s">
        <v>8331</v>
      </c>
      <c r="R1359" s="8" t="s">
        <v>8333</v>
      </c>
      <c r="S1359" s="12">
        <f t="shared" si="86"/>
        <v>42802.0625</v>
      </c>
      <c r="T1359" s="12">
        <f t="shared" si="87"/>
        <v>42755.242754629631</v>
      </c>
    </row>
    <row r="1360" spans="1:20" ht="60" x14ac:dyDescent="0.25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8220</v>
      </c>
      <c r="G1360" t="s">
        <v>8223</v>
      </c>
      <c r="H1360" t="s">
        <v>8245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8270</v>
      </c>
      <c r="O1360" s="5">
        <f t="shared" si="84"/>
        <v>8.1333333333333327E-2</v>
      </c>
      <c r="P1360">
        <f t="shared" si="85"/>
        <v>10.166666666666666</v>
      </c>
      <c r="Q1360" s="8" t="s">
        <v>8323</v>
      </c>
      <c r="R1360" s="8" t="s">
        <v>8343</v>
      </c>
      <c r="S1360" s="12">
        <f t="shared" si="86"/>
        <v>42065.708333333328</v>
      </c>
      <c r="T1360" s="12">
        <f t="shared" si="87"/>
        <v>42020.518634259264</v>
      </c>
    </row>
    <row r="1361" spans="1:20" ht="45" x14ac:dyDescent="0.25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8220</v>
      </c>
      <c r="G1361" t="s">
        <v>8224</v>
      </c>
      <c r="H1361" t="s">
        <v>8246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8269</v>
      </c>
      <c r="O1361" s="5">
        <f t="shared" si="84"/>
        <v>8.2100000000000006E-2</v>
      </c>
      <c r="P1361">
        <f t="shared" si="85"/>
        <v>16.755102040816325</v>
      </c>
      <c r="Q1361" s="8" t="s">
        <v>8309</v>
      </c>
      <c r="R1361" s="8" t="s">
        <v>8327</v>
      </c>
      <c r="S1361" s="12">
        <f t="shared" si="86"/>
        <v>41408.44976851852</v>
      </c>
      <c r="T1361" s="12">
        <f t="shared" si="87"/>
        <v>41378.44976851852</v>
      </c>
    </row>
    <row r="1362" spans="1:20" ht="60" x14ac:dyDescent="0.25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8220</v>
      </c>
      <c r="G1362" t="s">
        <v>8223</v>
      </c>
      <c r="H1362" t="s">
        <v>8245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8270</v>
      </c>
      <c r="O1362" s="5">
        <f t="shared" si="84"/>
        <v>8.2142857142857142E-2</v>
      </c>
      <c r="P1362">
        <f t="shared" si="85"/>
        <v>38.333333333333336</v>
      </c>
      <c r="Q1362" s="8" t="s">
        <v>8323</v>
      </c>
      <c r="R1362" s="8" t="s">
        <v>8343</v>
      </c>
      <c r="S1362" s="12">
        <f t="shared" si="86"/>
        <v>41934.400578703702</v>
      </c>
      <c r="T1362" s="12">
        <f t="shared" si="87"/>
        <v>41904.400578703702</v>
      </c>
    </row>
    <row r="1363" spans="1:20" ht="45" x14ac:dyDescent="0.25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8220</v>
      </c>
      <c r="G1363" t="s">
        <v>8235</v>
      </c>
      <c r="H1363" t="s">
        <v>8248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8281</v>
      </c>
      <c r="O1363" s="5">
        <f t="shared" si="84"/>
        <v>8.3000000000000004E-2</v>
      </c>
      <c r="P1363">
        <f t="shared" si="85"/>
        <v>10.375</v>
      </c>
      <c r="Q1363" s="8" t="s">
        <v>8331</v>
      </c>
      <c r="R1363" s="8" t="s">
        <v>8332</v>
      </c>
      <c r="S1363" s="12">
        <f t="shared" si="86"/>
        <v>42363.348530092597</v>
      </c>
      <c r="T1363" s="12">
        <f t="shared" si="87"/>
        <v>42333.348530092597</v>
      </c>
    </row>
    <row r="1364" spans="1:20" ht="45" x14ac:dyDescent="0.25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8220</v>
      </c>
      <c r="G1364" t="s">
        <v>8223</v>
      </c>
      <c r="H1364" t="s">
        <v>8245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8274</v>
      </c>
      <c r="O1364" s="5">
        <f t="shared" si="84"/>
        <v>8.3333333333333329E-2</v>
      </c>
      <c r="P1364">
        <f t="shared" si="85"/>
        <v>100</v>
      </c>
      <c r="Q1364" s="8" t="s">
        <v>8318</v>
      </c>
      <c r="R1364" s="8" t="s">
        <v>8328</v>
      </c>
      <c r="S1364" s="12">
        <f t="shared" si="86"/>
        <v>42050.401388888888</v>
      </c>
      <c r="T1364" s="12">
        <f t="shared" si="87"/>
        <v>41991.463460648149</v>
      </c>
    </row>
    <row r="1365" spans="1:20" ht="60" x14ac:dyDescent="0.25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8220</v>
      </c>
      <c r="G1365" t="s">
        <v>8235</v>
      </c>
      <c r="H1365" t="s">
        <v>8248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8286</v>
      </c>
      <c r="O1365" s="5">
        <f t="shared" si="84"/>
        <v>8.3799999999999999E-2</v>
      </c>
      <c r="P1365">
        <f t="shared" si="85"/>
        <v>104.75</v>
      </c>
      <c r="Q1365" s="8" t="s">
        <v>8318</v>
      </c>
      <c r="R1365" s="8" t="s">
        <v>8319</v>
      </c>
      <c r="S1365" s="12">
        <f t="shared" si="86"/>
        <v>42631.601678240739</v>
      </c>
      <c r="T1365" s="12">
        <f t="shared" si="87"/>
        <v>42601.601678240739</v>
      </c>
    </row>
    <row r="1366" spans="1:20" ht="45" x14ac:dyDescent="0.25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8219</v>
      </c>
      <c r="G1366" t="s">
        <v>8223</v>
      </c>
      <c r="H1366" t="s">
        <v>8245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8300</v>
      </c>
      <c r="O1366" s="5">
        <f t="shared" si="84"/>
        <v>8.4172839999999999E-2</v>
      </c>
      <c r="P1366">
        <f t="shared" si="85"/>
        <v>78.666205607476627</v>
      </c>
      <c r="Q1366" s="8" t="s">
        <v>8311</v>
      </c>
      <c r="R1366" s="8" t="s">
        <v>8341</v>
      </c>
      <c r="S1366" s="12">
        <f t="shared" si="86"/>
        <v>42256.063298611116</v>
      </c>
      <c r="T1366" s="12">
        <f t="shared" si="87"/>
        <v>42226.063298611116</v>
      </c>
    </row>
    <row r="1367" spans="1:20" ht="45" x14ac:dyDescent="0.25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8220</v>
      </c>
      <c r="G1367" t="s">
        <v>8223</v>
      </c>
      <c r="H1367" t="s">
        <v>8245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8270</v>
      </c>
      <c r="O1367" s="5">
        <f t="shared" si="84"/>
        <v>8.5000000000000006E-2</v>
      </c>
      <c r="P1367">
        <f t="shared" si="85"/>
        <v>8.5</v>
      </c>
      <c r="Q1367" s="8" t="s">
        <v>8323</v>
      </c>
      <c r="R1367" s="8" t="s">
        <v>8343</v>
      </c>
      <c r="S1367" s="12">
        <f t="shared" si="86"/>
        <v>41856.36954861111</v>
      </c>
      <c r="T1367" s="12">
        <f t="shared" si="87"/>
        <v>41826.36954861111</v>
      </c>
    </row>
    <row r="1368" spans="1:20" ht="45" x14ac:dyDescent="0.25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8220</v>
      </c>
      <c r="G1368" t="s">
        <v>8223</v>
      </c>
      <c r="H1368" t="s">
        <v>8245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8304</v>
      </c>
      <c r="O1368" s="5">
        <f t="shared" si="84"/>
        <v>8.5199999999999998E-2</v>
      </c>
      <c r="P1368">
        <f t="shared" si="85"/>
        <v>47.333333333333336</v>
      </c>
      <c r="Q1368" s="8" t="s">
        <v>8323</v>
      </c>
      <c r="R1368" s="8" t="s">
        <v>8325</v>
      </c>
      <c r="S1368" s="12">
        <f t="shared" si="86"/>
        <v>42006.426111111112</v>
      </c>
      <c r="T1368" s="12">
        <f t="shared" si="87"/>
        <v>41975.426111111112</v>
      </c>
    </row>
    <row r="1369" spans="1:20" ht="45" x14ac:dyDescent="0.25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8219</v>
      </c>
      <c r="G1369" t="s">
        <v>8223</v>
      </c>
      <c r="H1369" t="s">
        <v>8245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8280</v>
      </c>
      <c r="O1369" s="5">
        <f t="shared" si="84"/>
        <v>8.5370000000000001E-2</v>
      </c>
      <c r="P1369">
        <f t="shared" si="85"/>
        <v>29.236301369863014</v>
      </c>
      <c r="Q1369" s="8" t="s">
        <v>8313</v>
      </c>
      <c r="R1369" s="8" t="s">
        <v>8314</v>
      </c>
      <c r="S1369" s="12">
        <f t="shared" si="86"/>
        <v>42144.002951388888</v>
      </c>
      <c r="T1369" s="12">
        <f t="shared" si="87"/>
        <v>42114.002951388888</v>
      </c>
    </row>
    <row r="1370" spans="1:20" ht="30" x14ac:dyDescent="0.25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8220</v>
      </c>
      <c r="G1370" t="s">
        <v>8223</v>
      </c>
      <c r="H1370" t="s">
        <v>8245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8288</v>
      </c>
      <c r="O1370" s="5">
        <f t="shared" si="84"/>
        <v>8.5714285714285715E-2</v>
      </c>
      <c r="P1370">
        <f t="shared" si="85"/>
        <v>60</v>
      </c>
      <c r="Q1370" s="8" t="s">
        <v>8334</v>
      </c>
      <c r="R1370" s="8" t="s">
        <v>8335</v>
      </c>
      <c r="S1370" s="12">
        <f t="shared" si="86"/>
        <v>42316.673842592594</v>
      </c>
      <c r="T1370" s="12">
        <f t="shared" si="87"/>
        <v>42286.63217592593</v>
      </c>
    </row>
    <row r="1371" spans="1:20" ht="45" x14ac:dyDescent="0.25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8220</v>
      </c>
      <c r="G1371" t="s">
        <v>8223</v>
      </c>
      <c r="H1371" t="s">
        <v>8245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8302</v>
      </c>
      <c r="O1371" s="5">
        <f t="shared" si="84"/>
        <v>8.6400000000000005E-2</v>
      </c>
      <c r="P1371">
        <f t="shared" si="85"/>
        <v>64.8</v>
      </c>
      <c r="Q1371" s="8" t="s">
        <v>8323</v>
      </c>
      <c r="R1371" s="8" t="s">
        <v>8324</v>
      </c>
      <c r="S1371" s="12">
        <f t="shared" si="86"/>
        <v>42600.852314814816</v>
      </c>
      <c r="T1371" s="12">
        <f t="shared" si="87"/>
        <v>42550.852314814816</v>
      </c>
    </row>
    <row r="1372" spans="1:20" ht="60" x14ac:dyDescent="0.25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8220</v>
      </c>
      <c r="G1372" t="s">
        <v>8223</v>
      </c>
      <c r="H1372" t="s">
        <v>8245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8270</v>
      </c>
      <c r="O1372" s="5">
        <f t="shared" si="84"/>
        <v>8.666666666666667E-2</v>
      </c>
      <c r="P1372">
        <f t="shared" si="85"/>
        <v>16.25</v>
      </c>
      <c r="Q1372" s="8" t="s">
        <v>8323</v>
      </c>
      <c r="R1372" s="8" t="s">
        <v>8343</v>
      </c>
      <c r="S1372" s="12">
        <f t="shared" si="86"/>
        <v>41848.885370370372</v>
      </c>
      <c r="T1372" s="12">
        <f t="shared" si="87"/>
        <v>41833.885370370372</v>
      </c>
    </row>
    <row r="1373" spans="1:20" ht="30" x14ac:dyDescent="0.25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8220</v>
      </c>
      <c r="G1373" t="s">
        <v>8224</v>
      </c>
      <c r="H1373" t="s">
        <v>8246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8270</v>
      </c>
      <c r="O1373" s="5">
        <f t="shared" si="84"/>
        <v>8.666666666666667E-2</v>
      </c>
      <c r="P1373">
        <f t="shared" si="85"/>
        <v>32.5</v>
      </c>
      <c r="Q1373" s="8" t="s">
        <v>8323</v>
      </c>
      <c r="R1373" s="8" t="s">
        <v>8343</v>
      </c>
      <c r="S1373" s="12">
        <f t="shared" si="86"/>
        <v>42650.66097222222</v>
      </c>
      <c r="T1373" s="12">
        <f t="shared" si="87"/>
        <v>42620.66097222222</v>
      </c>
    </row>
    <row r="1374" spans="1:20" ht="60" x14ac:dyDescent="0.25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8220</v>
      </c>
      <c r="G1374" t="s">
        <v>8223</v>
      </c>
      <c r="H1374" t="s">
        <v>8245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8270</v>
      </c>
      <c r="O1374" s="5">
        <f t="shared" si="84"/>
        <v>8.72E-2</v>
      </c>
      <c r="P1374">
        <f t="shared" si="85"/>
        <v>25.647058823529413</v>
      </c>
      <c r="Q1374" s="8" t="s">
        <v>8323</v>
      </c>
      <c r="R1374" s="8" t="s">
        <v>8343</v>
      </c>
      <c r="S1374" s="12">
        <f t="shared" si="86"/>
        <v>41840.535729166666</v>
      </c>
      <c r="T1374" s="12">
        <f t="shared" si="87"/>
        <v>41780.535729166666</v>
      </c>
    </row>
    <row r="1375" spans="1:20" ht="45" x14ac:dyDescent="0.25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8220</v>
      </c>
      <c r="G1375" t="s">
        <v>8223</v>
      </c>
      <c r="H1375" t="s">
        <v>8245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8283</v>
      </c>
      <c r="O1375" s="5">
        <f t="shared" si="84"/>
        <v>8.8333333333333333E-2</v>
      </c>
      <c r="P1375">
        <f t="shared" si="85"/>
        <v>44.166666666666664</v>
      </c>
      <c r="Q1375" s="8" t="s">
        <v>8321</v>
      </c>
      <c r="R1375" s="8" t="s">
        <v>8322</v>
      </c>
      <c r="S1375" s="12">
        <f t="shared" si="86"/>
        <v>41761.7033912037</v>
      </c>
      <c r="T1375" s="12">
        <f t="shared" si="87"/>
        <v>41723.7033912037</v>
      </c>
    </row>
    <row r="1376" spans="1:20" ht="60" x14ac:dyDescent="0.25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8219</v>
      </c>
      <c r="G1376" t="s">
        <v>8223</v>
      </c>
      <c r="H1376" t="s">
        <v>8245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8272</v>
      </c>
      <c r="O1376" s="5">
        <f t="shared" si="84"/>
        <v>8.8800000000000004E-2</v>
      </c>
      <c r="P1376">
        <f t="shared" si="85"/>
        <v>30.272727272727273</v>
      </c>
      <c r="Q1376" s="8" t="s">
        <v>8311</v>
      </c>
      <c r="R1376" s="8" t="s">
        <v>8317</v>
      </c>
      <c r="S1376" s="12">
        <f t="shared" si="86"/>
        <v>42486.038194444445</v>
      </c>
      <c r="T1376" s="12">
        <f t="shared" si="87"/>
        <v>42451.448449074072</v>
      </c>
    </row>
    <row r="1377" spans="1:20" ht="60" x14ac:dyDescent="0.25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8220</v>
      </c>
      <c r="G1377" t="s">
        <v>8223</v>
      </c>
      <c r="H1377" t="s">
        <v>8245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8274</v>
      </c>
      <c r="O1377" s="5">
        <f t="shared" si="84"/>
        <v>8.8999999999999996E-2</v>
      </c>
      <c r="P1377">
        <f t="shared" si="85"/>
        <v>40.454545454545453</v>
      </c>
      <c r="Q1377" s="8" t="s">
        <v>8318</v>
      </c>
      <c r="R1377" s="8" t="s">
        <v>8328</v>
      </c>
      <c r="S1377" s="12">
        <f t="shared" si="86"/>
        <v>42097.401388888888</v>
      </c>
      <c r="T1377" s="12">
        <f t="shared" si="87"/>
        <v>42067.472372685181</v>
      </c>
    </row>
    <row r="1378" spans="1:20" ht="60" x14ac:dyDescent="0.25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8220</v>
      </c>
      <c r="G1378" t="s">
        <v>8223</v>
      </c>
      <c r="H1378" t="s">
        <v>8245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8270</v>
      </c>
      <c r="O1378" s="5">
        <f t="shared" si="84"/>
        <v>8.8999999999999996E-2</v>
      </c>
      <c r="P1378">
        <f t="shared" si="85"/>
        <v>222.5</v>
      </c>
      <c r="Q1378" s="8" t="s">
        <v>8323</v>
      </c>
      <c r="R1378" s="8" t="s">
        <v>8343</v>
      </c>
      <c r="S1378" s="12">
        <f t="shared" si="86"/>
        <v>42725.4605787037</v>
      </c>
      <c r="T1378" s="12">
        <f t="shared" si="87"/>
        <v>42695.4605787037</v>
      </c>
    </row>
    <row r="1379" spans="1:20" ht="60" x14ac:dyDescent="0.25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8220</v>
      </c>
      <c r="G1379" t="s">
        <v>8223</v>
      </c>
      <c r="H1379" t="s">
        <v>8245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8272</v>
      </c>
      <c r="O1379" s="5">
        <f t="shared" si="84"/>
        <v>8.9066666666666669E-2</v>
      </c>
      <c r="P1379">
        <f t="shared" si="85"/>
        <v>41.75</v>
      </c>
      <c r="Q1379" s="8" t="s">
        <v>8311</v>
      </c>
      <c r="R1379" s="8" t="s">
        <v>8317</v>
      </c>
      <c r="S1379" s="12">
        <f t="shared" si="86"/>
        <v>42418.593287037038</v>
      </c>
      <c r="T1379" s="12">
        <f t="shared" si="87"/>
        <v>42382.593287037038</v>
      </c>
    </row>
    <row r="1380" spans="1:20" ht="60" x14ac:dyDescent="0.25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8220</v>
      </c>
      <c r="G1380" t="s">
        <v>8223</v>
      </c>
      <c r="H1380" t="s">
        <v>8245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8281</v>
      </c>
      <c r="O1380" s="5">
        <f t="shared" si="84"/>
        <v>8.9744444444444446E-2</v>
      </c>
      <c r="P1380">
        <f t="shared" si="85"/>
        <v>65.666666666666671</v>
      </c>
      <c r="Q1380" s="8" t="s">
        <v>8331</v>
      </c>
      <c r="R1380" s="8" t="s">
        <v>8332</v>
      </c>
      <c r="S1380" s="12">
        <f t="shared" si="86"/>
        <v>41461.978043981479</v>
      </c>
      <c r="T1380" s="12">
        <f t="shared" si="87"/>
        <v>41416.978043981479</v>
      </c>
    </row>
    <row r="1381" spans="1:20" ht="60" x14ac:dyDescent="0.25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8220</v>
      </c>
      <c r="G1381" t="s">
        <v>8223</v>
      </c>
      <c r="H1381" t="s">
        <v>8245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8293</v>
      </c>
      <c r="O1381" s="5">
        <f t="shared" si="84"/>
        <v>9.0090090090090086E-2</v>
      </c>
      <c r="P1381">
        <f t="shared" si="85"/>
        <v>30</v>
      </c>
      <c r="Q1381" s="8" t="s">
        <v>8311</v>
      </c>
      <c r="R1381" s="8" t="s">
        <v>8345</v>
      </c>
      <c r="S1381" s="12">
        <f t="shared" si="86"/>
        <v>41943.915972222225</v>
      </c>
      <c r="T1381" s="12">
        <f t="shared" si="87"/>
        <v>41928.924456018518</v>
      </c>
    </row>
    <row r="1382" spans="1:20" ht="75" x14ac:dyDescent="0.25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8220</v>
      </c>
      <c r="G1382" t="s">
        <v>8228</v>
      </c>
      <c r="H1382" t="s">
        <v>8250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8271</v>
      </c>
      <c r="O1382" s="5">
        <f t="shared" si="84"/>
        <v>9.0833333333333335E-2</v>
      </c>
      <c r="P1382">
        <f t="shared" si="85"/>
        <v>389.28571428571428</v>
      </c>
      <c r="Q1382" s="8" t="s">
        <v>8311</v>
      </c>
      <c r="R1382" s="8" t="s">
        <v>8312</v>
      </c>
      <c r="S1382" s="12">
        <f t="shared" si="86"/>
        <v>42110.507326388892</v>
      </c>
      <c r="T1382" s="12">
        <f t="shared" si="87"/>
        <v>42080.507326388892</v>
      </c>
    </row>
    <row r="1383" spans="1:20" ht="45" x14ac:dyDescent="0.25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8220</v>
      </c>
      <c r="G1383" t="s">
        <v>8223</v>
      </c>
      <c r="H1383" t="s">
        <v>8245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8270</v>
      </c>
      <c r="O1383" s="5">
        <f t="shared" si="84"/>
        <v>9.0909090909090912E-2</v>
      </c>
      <c r="P1383">
        <f t="shared" si="85"/>
        <v>29.411764705882351</v>
      </c>
      <c r="Q1383" s="8" t="s">
        <v>8323</v>
      </c>
      <c r="R1383" s="8" t="s">
        <v>8343</v>
      </c>
      <c r="S1383" s="12">
        <f t="shared" si="86"/>
        <v>41876.625</v>
      </c>
      <c r="T1383" s="12">
        <f t="shared" si="87"/>
        <v>41869.464166666665</v>
      </c>
    </row>
    <row r="1384" spans="1:20" ht="45" x14ac:dyDescent="0.25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8220</v>
      </c>
      <c r="G1384" t="s">
        <v>8223</v>
      </c>
      <c r="H1384" t="s">
        <v>8245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8281</v>
      </c>
      <c r="O1384" s="5">
        <f t="shared" si="84"/>
        <v>9.1050000000000006E-2</v>
      </c>
      <c r="P1384">
        <f t="shared" si="85"/>
        <v>18.581632653061224</v>
      </c>
      <c r="Q1384" s="8" t="s">
        <v>8331</v>
      </c>
      <c r="R1384" s="8" t="s">
        <v>8332</v>
      </c>
      <c r="S1384" s="12">
        <f t="shared" si="86"/>
        <v>41769.888113425928</v>
      </c>
      <c r="T1384" s="12">
        <f t="shared" si="87"/>
        <v>41739.888113425928</v>
      </c>
    </row>
    <row r="1385" spans="1:20" ht="30" x14ac:dyDescent="0.25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8220</v>
      </c>
      <c r="G1385" t="s">
        <v>8223</v>
      </c>
      <c r="H1385" t="s">
        <v>8245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8290</v>
      </c>
      <c r="O1385" s="5">
        <f t="shared" si="84"/>
        <v>9.2999999999999999E-2</v>
      </c>
      <c r="P1385">
        <f t="shared" si="85"/>
        <v>31</v>
      </c>
      <c r="Q1385" s="8" t="s">
        <v>8334</v>
      </c>
      <c r="R1385" s="8" t="s">
        <v>8336</v>
      </c>
      <c r="S1385" s="12">
        <f t="shared" si="86"/>
        <v>42303.638888888891</v>
      </c>
      <c r="T1385" s="12">
        <f t="shared" si="87"/>
        <v>42246.539965277778</v>
      </c>
    </row>
    <row r="1386" spans="1:20" ht="45" x14ac:dyDescent="0.25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8220</v>
      </c>
      <c r="G1386" t="s">
        <v>8223</v>
      </c>
      <c r="H1386" t="s">
        <v>8245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8270</v>
      </c>
      <c r="O1386" s="5">
        <f t="shared" si="84"/>
        <v>9.3100000000000002E-2</v>
      </c>
      <c r="P1386">
        <f t="shared" si="85"/>
        <v>60.064516129032256</v>
      </c>
      <c r="Q1386" s="8" t="s">
        <v>8323</v>
      </c>
      <c r="R1386" s="8" t="s">
        <v>8343</v>
      </c>
      <c r="S1386" s="12">
        <f t="shared" si="86"/>
        <v>42234.921018518522</v>
      </c>
      <c r="T1386" s="12">
        <f t="shared" si="87"/>
        <v>42204.921018518522</v>
      </c>
    </row>
    <row r="1387" spans="1:20" ht="60" x14ac:dyDescent="0.25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8221</v>
      </c>
      <c r="G1387" t="s">
        <v>8224</v>
      </c>
      <c r="H1387" t="s">
        <v>8246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8292</v>
      </c>
      <c r="O1387" s="5">
        <f t="shared" si="84"/>
        <v>9.3333333333333338E-2</v>
      </c>
      <c r="P1387">
        <f t="shared" si="85"/>
        <v>35</v>
      </c>
      <c r="Q1387" s="8" t="s">
        <v>8315</v>
      </c>
      <c r="R1387" s="8" t="s">
        <v>8337</v>
      </c>
      <c r="S1387" s="12">
        <f t="shared" si="86"/>
        <v>42834.583333333328</v>
      </c>
      <c r="T1387" s="12">
        <f t="shared" si="87"/>
        <v>42803.670277777783</v>
      </c>
    </row>
    <row r="1388" spans="1:20" ht="45" x14ac:dyDescent="0.25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8220</v>
      </c>
      <c r="G1388" t="s">
        <v>8223</v>
      </c>
      <c r="H1388" t="s">
        <v>8245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8269</v>
      </c>
      <c r="O1388" s="5">
        <f t="shared" si="84"/>
        <v>9.3799999999999994E-2</v>
      </c>
      <c r="P1388">
        <f t="shared" si="85"/>
        <v>170.54545454545453</v>
      </c>
      <c r="Q1388" s="8" t="s">
        <v>8309</v>
      </c>
      <c r="R1388" s="8" t="s">
        <v>8327</v>
      </c>
      <c r="S1388" s="12">
        <f t="shared" si="86"/>
        <v>42326.052754629629</v>
      </c>
      <c r="T1388" s="12">
        <f t="shared" si="87"/>
        <v>42296.011087962965</v>
      </c>
    </row>
    <row r="1389" spans="1:20" ht="60" x14ac:dyDescent="0.25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8220</v>
      </c>
      <c r="G1389" t="s">
        <v>8223</v>
      </c>
      <c r="H1389" t="s">
        <v>8245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8270</v>
      </c>
      <c r="O1389" s="5">
        <f t="shared" si="84"/>
        <v>9.4166666666666662E-2</v>
      </c>
      <c r="P1389">
        <f t="shared" si="85"/>
        <v>80.714285714285708</v>
      </c>
      <c r="Q1389" s="8" t="s">
        <v>8323</v>
      </c>
      <c r="R1389" s="8" t="s">
        <v>8343</v>
      </c>
      <c r="S1389" s="12">
        <f t="shared" si="86"/>
        <v>42216.791666666672</v>
      </c>
      <c r="T1389" s="12">
        <f t="shared" si="87"/>
        <v>42199.398912037039</v>
      </c>
    </row>
    <row r="1390" spans="1:20" ht="45" x14ac:dyDescent="0.25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8220</v>
      </c>
      <c r="G1390" t="s">
        <v>8223</v>
      </c>
      <c r="H1390" t="s">
        <v>8245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8278</v>
      </c>
      <c r="O1390" s="5">
        <f t="shared" si="84"/>
        <v>9.4412800000000005E-2</v>
      </c>
      <c r="P1390">
        <f t="shared" si="85"/>
        <v>73.760000000000005</v>
      </c>
      <c r="Q1390" s="8" t="s">
        <v>8315</v>
      </c>
      <c r="R1390" s="8" t="s">
        <v>8330</v>
      </c>
      <c r="S1390" s="12">
        <f t="shared" si="86"/>
        <v>41917.534062500003</v>
      </c>
      <c r="T1390" s="12">
        <f t="shared" si="87"/>
        <v>41887.534062500003</v>
      </c>
    </row>
    <row r="1391" spans="1:20" ht="60" x14ac:dyDescent="0.25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8220</v>
      </c>
      <c r="G1391" t="s">
        <v>8223</v>
      </c>
      <c r="H1391" t="s">
        <v>8245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8269</v>
      </c>
      <c r="O1391" s="5">
        <f t="shared" si="84"/>
        <v>9.5000000000000001E-2</v>
      </c>
      <c r="P1391">
        <f t="shared" si="85"/>
        <v>71.25</v>
      </c>
      <c r="Q1391" s="8" t="s">
        <v>8309</v>
      </c>
      <c r="R1391" s="8" t="s">
        <v>8327</v>
      </c>
      <c r="S1391" s="12">
        <f t="shared" si="86"/>
        <v>42298.476631944446</v>
      </c>
      <c r="T1391" s="12">
        <f t="shared" si="87"/>
        <v>42238.476631944446</v>
      </c>
    </row>
    <row r="1392" spans="1:20" ht="60" x14ac:dyDescent="0.25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8220</v>
      </c>
      <c r="G1392" t="s">
        <v>8223</v>
      </c>
      <c r="H1392" t="s">
        <v>8245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8269</v>
      </c>
      <c r="O1392" s="5">
        <f t="shared" si="84"/>
        <v>9.5500000000000002E-2</v>
      </c>
      <c r="P1392">
        <f t="shared" si="85"/>
        <v>73.461538461538467</v>
      </c>
      <c r="Q1392" s="8" t="s">
        <v>8309</v>
      </c>
      <c r="R1392" s="8" t="s">
        <v>8327</v>
      </c>
      <c r="S1392" s="12">
        <f t="shared" si="86"/>
        <v>40098.624305555553</v>
      </c>
      <c r="T1392" s="12">
        <f t="shared" si="87"/>
        <v>40043.645462962959</v>
      </c>
    </row>
    <row r="1393" spans="1:20" ht="60" x14ac:dyDescent="0.25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8220</v>
      </c>
      <c r="G1393" t="s">
        <v>8223</v>
      </c>
      <c r="H1393" t="s">
        <v>8245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8281</v>
      </c>
      <c r="O1393" s="5">
        <f t="shared" si="84"/>
        <v>9.5600000000000004E-2</v>
      </c>
      <c r="P1393">
        <f t="shared" si="85"/>
        <v>21.727272727272727</v>
      </c>
      <c r="Q1393" s="8" t="s">
        <v>8331</v>
      </c>
      <c r="R1393" s="8" t="s">
        <v>8332</v>
      </c>
      <c r="S1393" s="12">
        <f t="shared" si="86"/>
        <v>41186.71334490741</v>
      </c>
      <c r="T1393" s="12">
        <f t="shared" si="87"/>
        <v>41156.71334490741</v>
      </c>
    </row>
    <row r="1394" spans="1:20" ht="60" x14ac:dyDescent="0.25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8219</v>
      </c>
      <c r="G1394" t="s">
        <v>8223</v>
      </c>
      <c r="H1394" t="s">
        <v>8245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8266</v>
      </c>
      <c r="O1394" s="5">
        <f t="shared" si="84"/>
        <v>9.5687499999999995E-2</v>
      </c>
      <c r="P1394">
        <f t="shared" si="85"/>
        <v>94.506172839506178</v>
      </c>
      <c r="Q1394" s="8" t="s">
        <v>8309</v>
      </c>
      <c r="R1394" s="8" t="s">
        <v>8310</v>
      </c>
      <c r="S1394" s="12">
        <f t="shared" si="86"/>
        <v>41950.604247685187</v>
      </c>
      <c r="T1394" s="12">
        <f t="shared" si="87"/>
        <v>41905.562581018516</v>
      </c>
    </row>
    <row r="1395" spans="1:20" ht="30" x14ac:dyDescent="0.25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8220</v>
      </c>
      <c r="G1395" t="s">
        <v>8223</v>
      </c>
      <c r="H1395" t="s">
        <v>8245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8272</v>
      </c>
      <c r="O1395" s="5">
        <f t="shared" si="84"/>
        <v>9.633333333333334E-2</v>
      </c>
      <c r="P1395">
        <f t="shared" si="85"/>
        <v>24.083333333333332</v>
      </c>
      <c r="Q1395" s="8" t="s">
        <v>8311</v>
      </c>
      <c r="R1395" s="8" t="s">
        <v>8317</v>
      </c>
      <c r="S1395" s="12">
        <f t="shared" si="86"/>
        <v>42703.459548611107</v>
      </c>
      <c r="T1395" s="12">
        <f t="shared" si="87"/>
        <v>42673.41788194445</v>
      </c>
    </row>
    <row r="1396" spans="1:20" ht="60" x14ac:dyDescent="0.25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8220</v>
      </c>
      <c r="G1396" t="s">
        <v>8223</v>
      </c>
      <c r="H1396" t="s">
        <v>8245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8292</v>
      </c>
      <c r="O1396" s="5">
        <f t="shared" si="84"/>
        <v>9.74E-2</v>
      </c>
      <c r="P1396">
        <f t="shared" si="85"/>
        <v>54.111111111111114</v>
      </c>
      <c r="Q1396" s="8" t="s">
        <v>8315</v>
      </c>
      <c r="R1396" s="8" t="s">
        <v>8337</v>
      </c>
      <c r="S1396" s="12">
        <f t="shared" si="86"/>
        <v>42457.429340277777</v>
      </c>
      <c r="T1396" s="12">
        <f t="shared" si="87"/>
        <v>42427.471006944441</v>
      </c>
    </row>
    <row r="1397" spans="1:20" ht="60" x14ac:dyDescent="0.25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8220</v>
      </c>
      <c r="G1397" t="s">
        <v>8224</v>
      </c>
      <c r="H1397" t="s">
        <v>8246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8270</v>
      </c>
      <c r="O1397" s="5">
        <f t="shared" si="84"/>
        <v>9.7600000000000006E-2</v>
      </c>
      <c r="P1397">
        <f t="shared" si="85"/>
        <v>37.53846153846154</v>
      </c>
      <c r="Q1397" s="8" t="s">
        <v>8323</v>
      </c>
      <c r="R1397" s="8" t="s">
        <v>8343</v>
      </c>
      <c r="S1397" s="12">
        <f t="shared" si="86"/>
        <v>42496.294444444444</v>
      </c>
      <c r="T1397" s="12">
        <f t="shared" si="87"/>
        <v>42467.298541666663</v>
      </c>
    </row>
    <row r="1398" spans="1:20" ht="60" x14ac:dyDescent="0.25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8220</v>
      </c>
      <c r="G1398" t="s">
        <v>8228</v>
      </c>
      <c r="H1398" t="s">
        <v>8250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8298</v>
      </c>
      <c r="O1398" s="5">
        <f t="shared" si="84"/>
        <v>9.8166666666666666E-2</v>
      </c>
      <c r="P1398">
        <f t="shared" si="85"/>
        <v>53.545454545454547</v>
      </c>
      <c r="Q1398" s="8" t="s">
        <v>8321</v>
      </c>
      <c r="R1398" s="8" t="s">
        <v>8340</v>
      </c>
      <c r="S1398" s="12">
        <f t="shared" si="86"/>
        <v>42082.510763888888</v>
      </c>
      <c r="T1398" s="12">
        <f t="shared" si="87"/>
        <v>42052.552430555559</v>
      </c>
    </row>
    <row r="1399" spans="1:20" ht="60" x14ac:dyDescent="0.25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8219</v>
      </c>
      <c r="G1399" t="s">
        <v>8223</v>
      </c>
      <c r="H1399" t="s">
        <v>8245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8272</v>
      </c>
      <c r="O1399" s="5">
        <f t="shared" si="84"/>
        <v>9.8400000000000001E-2</v>
      </c>
      <c r="P1399">
        <f t="shared" si="85"/>
        <v>54.666666666666664</v>
      </c>
      <c r="Q1399" s="8" t="s">
        <v>8311</v>
      </c>
      <c r="R1399" s="8" t="s">
        <v>8317</v>
      </c>
      <c r="S1399" s="12">
        <f t="shared" si="86"/>
        <v>42656.383703703701</v>
      </c>
      <c r="T1399" s="12">
        <f t="shared" si="87"/>
        <v>42626.383703703701</v>
      </c>
    </row>
    <row r="1400" spans="1:20" ht="45" x14ac:dyDescent="0.25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8220</v>
      </c>
      <c r="G1400" t="s">
        <v>8231</v>
      </c>
      <c r="H1400" t="s">
        <v>8252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8286</v>
      </c>
      <c r="O1400" s="5">
        <f t="shared" si="84"/>
        <v>9.987804878048781E-2</v>
      </c>
      <c r="P1400">
        <f t="shared" si="85"/>
        <v>744.5454545454545</v>
      </c>
      <c r="Q1400" s="8" t="s">
        <v>8318</v>
      </c>
      <c r="R1400" s="8" t="s">
        <v>8319</v>
      </c>
      <c r="S1400" s="12">
        <f t="shared" si="86"/>
        <v>42163.375</v>
      </c>
      <c r="T1400" s="12">
        <f t="shared" si="87"/>
        <v>42142.517106481479</v>
      </c>
    </row>
    <row r="1401" spans="1:20" ht="45" x14ac:dyDescent="0.25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8220</v>
      </c>
      <c r="G1401" t="s">
        <v>8223</v>
      </c>
      <c r="H1401" t="s">
        <v>8245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8278</v>
      </c>
      <c r="O1401" s="5">
        <f t="shared" si="84"/>
        <v>0.1</v>
      </c>
      <c r="P1401">
        <f t="shared" si="85"/>
        <v>40</v>
      </c>
      <c r="Q1401" s="8" t="s">
        <v>8315</v>
      </c>
      <c r="R1401" s="8" t="s">
        <v>8330</v>
      </c>
      <c r="S1401" s="12">
        <f t="shared" si="86"/>
        <v>42095.606053240743</v>
      </c>
      <c r="T1401" s="12">
        <f t="shared" si="87"/>
        <v>42065.647719907407</v>
      </c>
    </row>
    <row r="1402" spans="1:20" ht="60" x14ac:dyDescent="0.25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8220</v>
      </c>
      <c r="G1402" t="s">
        <v>8223</v>
      </c>
      <c r="H1402" t="s">
        <v>8245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8281</v>
      </c>
      <c r="O1402" s="5">
        <f t="shared" si="84"/>
        <v>0.1</v>
      </c>
      <c r="P1402">
        <f t="shared" si="85"/>
        <v>10</v>
      </c>
      <c r="Q1402" s="8" t="s">
        <v>8331</v>
      </c>
      <c r="R1402" s="8" t="s">
        <v>8332</v>
      </c>
      <c r="S1402" s="12">
        <f t="shared" si="86"/>
        <v>40252.040972222225</v>
      </c>
      <c r="T1402" s="12">
        <f t="shared" si="87"/>
        <v>40198.174849537041</v>
      </c>
    </row>
    <row r="1403" spans="1:20" ht="45" x14ac:dyDescent="0.25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8220</v>
      </c>
      <c r="G1403" t="s">
        <v>8223</v>
      </c>
      <c r="H1403" t="s">
        <v>8245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8270</v>
      </c>
      <c r="O1403" s="5">
        <f t="shared" si="84"/>
        <v>0.1</v>
      </c>
      <c r="P1403">
        <f t="shared" si="85"/>
        <v>100</v>
      </c>
      <c r="Q1403" s="8" t="s">
        <v>8323</v>
      </c>
      <c r="R1403" s="8" t="s">
        <v>8343</v>
      </c>
      <c r="S1403" s="12">
        <f t="shared" si="86"/>
        <v>42233.427766203706</v>
      </c>
      <c r="T1403" s="12">
        <f t="shared" si="87"/>
        <v>42203.427766203706</v>
      </c>
    </row>
    <row r="1404" spans="1:20" ht="45" x14ac:dyDescent="0.25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8220</v>
      </c>
      <c r="G1404" t="s">
        <v>8223</v>
      </c>
      <c r="H1404" t="s">
        <v>8245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8270</v>
      </c>
      <c r="O1404" s="5">
        <f t="shared" si="84"/>
        <v>0.1</v>
      </c>
      <c r="P1404">
        <f t="shared" si="85"/>
        <v>10</v>
      </c>
      <c r="Q1404" s="8" t="s">
        <v>8323</v>
      </c>
      <c r="R1404" s="8" t="s">
        <v>8343</v>
      </c>
      <c r="S1404" s="12">
        <f t="shared" si="86"/>
        <v>41861.447939814811</v>
      </c>
      <c r="T1404" s="12">
        <f t="shared" si="87"/>
        <v>41831.447939814811</v>
      </c>
    </row>
    <row r="1405" spans="1:20" ht="45" x14ac:dyDescent="0.25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8220</v>
      </c>
      <c r="G1405" t="s">
        <v>8223</v>
      </c>
      <c r="H1405" t="s">
        <v>8245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8270</v>
      </c>
      <c r="O1405" s="5">
        <f t="shared" si="84"/>
        <v>0.1</v>
      </c>
      <c r="P1405">
        <f t="shared" si="85"/>
        <v>142.85714285714286</v>
      </c>
      <c r="Q1405" s="8" t="s">
        <v>8323</v>
      </c>
      <c r="R1405" s="8" t="s">
        <v>8343</v>
      </c>
      <c r="S1405" s="12">
        <f t="shared" si="86"/>
        <v>42338.002881944441</v>
      </c>
      <c r="T1405" s="12">
        <f t="shared" si="87"/>
        <v>42307.961215277777</v>
      </c>
    </row>
    <row r="1406" spans="1:20" ht="45" x14ac:dyDescent="0.25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8220</v>
      </c>
      <c r="G1406" t="s">
        <v>8223</v>
      </c>
      <c r="H1406" t="s">
        <v>8245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8270</v>
      </c>
      <c r="O1406" s="5">
        <f t="shared" si="84"/>
        <v>0.1</v>
      </c>
      <c r="P1406">
        <f t="shared" si="85"/>
        <v>5</v>
      </c>
      <c r="Q1406" s="8" t="s">
        <v>8323</v>
      </c>
      <c r="R1406" s="8" t="s">
        <v>8343</v>
      </c>
      <c r="S1406" s="12">
        <f t="shared" si="86"/>
        <v>41850.620821759258</v>
      </c>
      <c r="T1406" s="12">
        <f t="shared" si="87"/>
        <v>41820.620821759258</v>
      </c>
    </row>
    <row r="1407" spans="1:20" ht="45" x14ac:dyDescent="0.25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8220</v>
      </c>
      <c r="G1407" t="s">
        <v>8223</v>
      </c>
      <c r="H1407" t="s">
        <v>8245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8270</v>
      </c>
      <c r="O1407" s="5">
        <f t="shared" si="84"/>
        <v>0.1</v>
      </c>
      <c r="P1407">
        <f t="shared" si="85"/>
        <v>16.666666666666668</v>
      </c>
      <c r="Q1407" s="8" t="s">
        <v>8323</v>
      </c>
      <c r="R1407" s="8" t="s">
        <v>8343</v>
      </c>
      <c r="S1407" s="12">
        <f t="shared" si="86"/>
        <v>42242.522222222222</v>
      </c>
      <c r="T1407" s="12">
        <f t="shared" si="87"/>
        <v>42188.58293981482</v>
      </c>
    </row>
    <row r="1408" spans="1:20" ht="60" x14ac:dyDescent="0.25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8220</v>
      </c>
      <c r="G1408" t="s">
        <v>8236</v>
      </c>
      <c r="H1408" t="s">
        <v>8248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8272</v>
      </c>
      <c r="O1408" s="5">
        <f t="shared" si="84"/>
        <v>0.1002</v>
      </c>
      <c r="P1408">
        <f t="shared" si="85"/>
        <v>178.92857142857142</v>
      </c>
      <c r="Q1408" s="8" t="s">
        <v>8311</v>
      </c>
      <c r="R1408" s="8" t="s">
        <v>8317</v>
      </c>
      <c r="S1408" s="12">
        <f t="shared" si="86"/>
        <v>42672.123414351852</v>
      </c>
      <c r="T1408" s="12">
        <f t="shared" si="87"/>
        <v>42632.123414351852</v>
      </c>
    </row>
    <row r="1409" spans="1:20" ht="45" x14ac:dyDescent="0.25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8220</v>
      </c>
      <c r="G1409" t="s">
        <v>8223</v>
      </c>
      <c r="H1409" t="s">
        <v>8245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8270</v>
      </c>
      <c r="O1409" s="5">
        <f t="shared" si="84"/>
        <v>0.10050000000000001</v>
      </c>
      <c r="P1409">
        <f t="shared" si="85"/>
        <v>100.5</v>
      </c>
      <c r="Q1409" s="8" t="s">
        <v>8323</v>
      </c>
      <c r="R1409" s="8" t="s">
        <v>8343</v>
      </c>
      <c r="S1409" s="12">
        <f t="shared" si="86"/>
        <v>42050.337349537032</v>
      </c>
      <c r="T1409" s="12">
        <f t="shared" si="87"/>
        <v>42020.337349537032</v>
      </c>
    </row>
    <row r="1410" spans="1:20" ht="30" x14ac:dyDescent="0.25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8220</v>
      </c>
      <c r="G1410" t="s">
        <v>8223</v>
      </c>
      <c r="H1410" t="s">
        <v>8245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8283</v>
      </c>
      <c r="O1410" s="5">
        <f t="shared" ref="O1410:O1473" si="88">E1410/D1410</f>
        <v>0.1008</v>
      </c>
      <c r="P1410">
        <f t="shared" si="85"/>
        <v>42</v>
      </c>
      <c r="Q1410" s="8" t="s">
        <v>8321</v>
      </c>
      <c r="R1410" s="8" t="s">
        <v>8322</v>
      </c>
      <c r="S1410" s="12">
        <f t="shared" si="86"/>
        <v>42377.704571759255</v>
      </c>
      <c r="T1410" s="12">
        <f t="shared" si="87"/>
        <v>42317.704571759255</v>
      </c>
    </row>
    <row r="1411" spans="1:20" ht="60" x14ac:dyDescent="0.25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8220</v>
      </c>
      <c r="G1411" t="s">
        <v>8223</v>
      </c>
      <c r="H1411" t="s">
        <v>8245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8292</v>
      </c>
      <c r="O1411" s="5">
        <f t="shared" si="88"/>
        <v>0.10181818181818182</v>
      </c>
      <c r="P1411">
        <f t="shared" ref="P1411:P1474" si="89">E1411/L1411</f>
        <v>62.222222222222221</v>
      </c>
      <c r="Q1411" s="8" t="s">
        <v>8315</v>
      </c>
      <c r="R1411" s="8" t="s">
        <v>8337</v>
      </c>
      <c r="S1411" s="12">
        <f t="shared" ref="S1411:S1474" si="90">(I1411/86400)+25569+(-6/24)</f>
        <v>41875.718159722222</v>
      </c>
      <c r="T1411" s="12">
        <f t="shared" ref="T1411:T1474" si="91">(J1411/86400)+25569+(-6/24)</f>
        <v>41845.718159722222</v>
      </c>
    </row>
    <row r="1412" spans="1:20" ht="45" x14ac:dyDescent="0.25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8220</v>
      </c>
      <c r="G1412" t="s">
        <v>8223</v>
      </c>
      <c r="H1412" t="s">
        <v>8245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8272</v>
      </c>
      <c r="O1412" s="5">
        <f t="shared" si="88"/>
        <v>0.10214285714285715</v>
      </c>
      <c r="P1412">
        <f t="shared" si="89"/>
        <v>44.6875</v>
      </c>
      <c r="Q1412" s="8" t="s">
        <v>8311</v>
      </c>
      <c r="R1412" s="8" t="s">
        <v>8317</v>
      </c>
      <c r="S1412" s="12">
        <f t="shared" si="90"/>
        <v>41973.75</v>
      </c>
      <c r="T1412" s="12">
        <f t="shared" si="91"/>
        <v>41940.408645833333</v>
      </c>
    </row>
    <row r="1413" spans="1:20" ht="45" x14ac:dyDescent="0.25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8220</v>
      </c>
      <c r="G1413" t="s">
        <v>8223</v>
      </c>
      <c r="H1413" t="s">
        <v>8245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8282</v>
      </c>
      <c r="O1413" s="5">
        <f t="shared" si="88"/>
        <v>0.10314285714285715</v>
      </c>
      <c r="P1413">
        <f t="shared" si="89"/>
        <v>32.81818181818182</v>
      </c>
      <c r="Q1413" s="8" t="s">
        <v>8331</v>
      </c>
      <c r="R1413" s="8" t="s">
        <v>8333</v>
      </c>
      <c r="S1413" s="12">
        <f t="shared" si="90"/>
        <v>42399.928472222222</v>
      </c>
      <c r="T1413" s="12">
        <f t="shared" si="91"/>
        <v>42371.105729166666</v>
      </c>
    </row>
    <row r="1414" spans="1:20" ht="60" x14ac:dyDescent="0.25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8220</v>
      </c>
      <c r="G1414" t="s">
        <v>8223</v>
      </c>
      <c r="H1414" t="s">
        <v>8245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8303</v>
      </c>
      <c r="O1414" s="5">
        <f t="shared" si="88"/>
        <v>0.1041125</v>
      </c>
      <c r="P1414">
        <f t="shared" si="89"/>
        <v>63.098484848484851</v>
      </c>
      <c r="Q1414" s="8" t="s">
        <v>8318</v>
      </c>
      <c r="R1414" s="8" t="s">
        <v>8342</v>
      </c>
      <c r="S1414" s="12">
        <f t="shared" si="90"/>
        <v>41716.413541666669</v>
      </c>
      <c r="T1414" s="12">
        <f t="shared" si="91"/>
        <v>41686.455208333333</v>
      </c>
    </row>
    <row r="1415" spans="1:20" ht="60" x14ac:dyDescent="0.25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8220</v>
      </c>
      <c r="G1415" t="s">
        <v>8223</v>
      </c>
      <c r="H1415" t="s">
        <v>8245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8281</v>
      </c>
      <c r="O1415" s="5">
        <f t="shared" si="88"/>
        <v>0.10454545454545454</v>
      </c>
      <c r="P1415">
        <f t="shared" si="89"/>
        <v>23</v>
      </c>
      <c r="Q1415" s="8" t="s">
        <v>8331</v>
      </c>
      <c r="R1415" s="8" t="s">
        <v>8332</v>
      </c>
      <c r="S1415" s="12">
        <f t="shared" si="90"/>
        <v>40511.958333333336</v>
      </c>
      <c r="T1415" s="12">
        <f t="shared" si="91"/>
        <v>40463.778182870374</v>
      </c>
    </row>
    <row r="1416" spans="1:20" ht="60" x14ac:dyDescent="0.25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8220</v>
      </c>
      <c r="G1416" t="s">
        <v>8224</v>
      </c>
      <c r="H1416" t="s">
        <v>8246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8267</v>
      </c>
      <c r="O1416" s="5">
        <f t="shared" si="88"/>
        <v>0.1048</v>
      </c>
      <c r="P1416">
        <f t="shared" si="89"/>
        <v>32.75</v>
      </c>
      <c r="Q1416" s="8" t="s">
        <v>8309</v>
      </c>
      <c r="R1416" s="8" t="s">
        <v>8326</v>
      </c>
      <c r="S1416" s="12">
        <f t="shared" si="90"/>
        <v>42783.625</v>
      </c>
      <c r="T1416" s="12">
        <f t="shared" si="91"/>
        <v>42741.598379629635</v>
      </c>
    </row>
    <row r="1417" spans="1:20" ht="45" x14ac:dyDescent="0.25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8220</v>
      </c>
      <c r="G1417" t="s">
        <v>8223</v>
      </c>
      <c r="H1417" t="s">
        <v>8245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8303</v>
      </c>
      <c r="O1417" s="5">
        <f t="shared" si="88"/>
        <v>0.1048</v>
      </c>
      <c r="P1417">
        <f t="shared" si="89"/>
        <v>31.757575757575758</v>
      </c>
      <c r="Q1417" s="8" t="s">
        <v>8318</v>
      </c>
      <c r="R1417" s="8" t="s">
        <v>8342</v>
      </c>
      <c r="S1417" s="12">
        <f t="shared" si="90"/>
        <v>41650.650474537033</v>
      </c>
      <c r="T1417" s="12">
        <f t="shared" si="91"/>
        <v>41620.650474537033</v>
      </c>
    </row>
    <row r="1418" spans="1:20" ht="60" x14ac:dyDescent="0.25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8219</v>
      </c>
      <c r="G1418" t="s">
        <v>8223</v>
      </c>
      <c r="H1418" t="s">
        <v>8245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8286</v>
      </c>
      <c r="O1418" s="5">
        <f t="shared" si="88"/>
        <v>0.105</v>
      </c>
      <c r="P1418">
        <f t="shared" si="89"/>
        <v>225</v>
      </c>
      <c r="Q1418" s="8" t="s">
        <v>8318</v>
      </c>
      <c r="R1418" s="8" t="s">
        <v>8319</v>
      </c>
      <c r="S1418" s="12">
        <f t="shared" si="90"/>
        <v>41887.318749999999</v>
      </c>
      <c r="T1418" s="12">
        <f t="shared" si="91"/>
        <v>41832.422685185185</v>
      </c>
    </row>
    <row r="1419" spans="1:20" ht="60" x14ac:dyDescent="0.25">
      <c r="A1419">
        <v>2645</v>
      </c>
      <c r="B1419" s="3" t="s">
        <v>2645</v>
      </c>
      <c r="C1419" s="3" t="s">
        <v>6755</v>
      </c>
      <c r="D1419">
        <v>20000</v>
      </c>
      <c r="E1419">
        <v>2100</v>
      </c>
      <c r="F1419" t="s">
        <v>8219</v>
      </c>
      <c r="G1419" t="s">
        <v>8225</v>
      </c>
      <c r="H1419" t="s">
        <v>8247</v>
      </c>
      <c r="I1419">
        <v>1415481203</v>
      </c>
      <c r="J1419">
        <v>1412885603</v>
      </c>
      <c r="K1419" t="b">
        <v>1</v>
      </c>
      <c r="L1419">
        <v>23</v>
      </c>
      <c r="M1419" t="b">
        <v>0</v>
      </c>
      <c r="N1419" t="s">
        <v>8300</v>
      </c>
      <c r="O1419" s="5">
        <f t="shared" si="88"/>
        <v>0.105</v>
      </c>
      <c r="P1419">
        <f t="shared" si="89"/>
        <v>91.304347826086953</v>
      </c>
      <c r="Q1419" s="8" t="s">
        <v>8311</v>
      </c>
      <c r="R1419" s="8" t="s">
        <v>8341</v>
      </c>
      <c r="S1419" s="12">
        <f t="shared" si="90"/>
        <v>41951.634293981479</v>
      </c>
      <c r="T1419" s="12">
        <f t="shared" si="91"/>
        <v>41921.592627314814</v>
      </c>
    </row>
    <row r="1420" spans="1:20" ht="60" x14ac:dyDescent="0.25">
      <c r="A1420">
        <v>1711</v>
      </c>
      <c r="B1420" s="3" t="s">
        <v>1712</v>
      </c>
      <c r="C1420" s="3" t="s">
        <v>5821</v>
      </c>
      <c r="D1420">
        <v>10000</v>
      </c>
      <c r="E1420">
        <v>1050</v>
      </c>
      <c r="F1420" t="s">
        <v>8220</v>
      </c>
      <c r="G1420" t="s">
        <v>8223</v>
      </c>
      <c r="H1420" t="s">
        <v>8245</v>
      </c>
      <c r="I1420">
        <v>1409585434</v>
      </c>
      <c r="J1420">
        <v>1406907034</v>
      </c>
      <c r="K1420" t="b">
        <v>0</v>
      </c>
      <c r="L1420">
        <v>2</v>
      </c>
      <c r="M1420" t="b">
        <v>0</v>
      </c>
      <c r="N1420" t="s">
        <v>8292</v>
      </c>
      <c r="O1420" s="5">
        <f t="shared" si="88"/>
        <v>0.105</v>
      </c>
      <c r="P1420">
        <f t="shared" si="89"/>
        <v>525</v>
      </c>
      <c r="Q1420" s="8" t="s">
        <v>8315</v>
      </c>
      <c r="R1420" s="8" t="s">
        <v>8337</v>
      </c>
      <c r="S1420" s="12">
        <f t="shared" si="90"/>
        <v>41883.396226851852</v>
      </c>
      <c r="T1420" s="12">
        <f t="shared" si="91"/>
        <v>41852.396226851852</v>
      </c>
    </row>
    <row r="1421" spans="1:20" ht="60" x14ac:dyDescent="0.25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8220</v>
      </c>
      <c r="G1421" t="s">
        <v>8225</v>
      </c>
      <c r="H1421" t="s">
        <v>8247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8303</v>
      </c>
      <c r="O1421" s="5">
        <f t="shared" si="88"/>
        <v>0.105</v>
      </c>
      <c r="P1421">
        <f t="shared" si="89"/>
        <v>52.5</v>
      </c>
      <c r="Q1421" s="8" t="s">
        <v>8318</v>
      </c>
      <c r="R1421" s="8" t="s">
        <v>8342</v>
      </c>
      <c r="S1421" s="12">
        <f t="shared" si="90"/>
        <v>42567.11650462963</v>
      </c>
      <c r="T1421" s="12">
        <f t="shared" si="91"/>
        <v>42524.11650462963</v>
      </c>
    </row>
    <row r="1422" spans="1:20" ht="45" x14ac:dyDescent="0.25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8221</v>
      </c>
      <c r="G1422" t="s">
        <v>8237</v>
      </c>
      <c r="H1422" t="s">
        <v>8255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8270</v>
      </c>
      <c r="O1422" s="5">
        <f t="shared" si="88"/>
        <v>0.105</v>
      </c>
      <c r="P1422">
        <f t="shared" si="89"/>
        <v>437.5</v>
      </c>
      <c r="Q1422" s="8" t="s">
        <v>8323</v>
      </c>
      <c r="R1422" s="8" t="s">
        <v>8343</v>
      </c>
      <c r="S1422" s="12">
        <f t="shared" si="90"/>
        <v>42841.390810185185</v>
      </c>
      <c r="T1422" s="12">
        <f t="shared" si="91"/>
        <v>42796.432476851856</v>
      </c>
    </row>
    <row r="1423" spans="1:20" ht="45" x14ac:dyDescent="0.25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8219</v>
      </c>
      <c r="G1423" t="s">
        <v>8224</v>
      </c>
      <c r="H1423" t="s">
        <v>8246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8271</v>
      </c>
      <c r="O1423" s="5">
        <f t="shared" si="88"/>
        <v>0.1052</v>
      </c>
      <c r="P1423">
        <f t="shared" si="89"/>
        <v>97.407407407407405</v>
      </c>
      <c r="Q1423" s="8" t="s">
        <v>8311</v>
      </c>
      <c r="R1423" s="8" t="s">
        <v>8312</v>
      </c>
      <c r="S1423" s="12">
        <f t="shared" si="90"/>
        <v>42298.281631944439</v>
      </c>
      <c r="T1423" s="12">
        <f t="shared" si="91"/>
        <v>42268.281631944439</v>
      </c>
    </row>
    <row r="1424" spans="1:20" ht="30" x14ac:dyDescent="0.25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8221</v>
      </c>
      <c r="G1424" t="s">
        <v>8223</v>
      </c>
      <c r="H1424" t="s">
        <v>8245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8302</v>
      </c>
      <c r="O1424" s="5">
        <f t="shared" si="88"/>
        <v>0.10539393939393939</v>
      </c>
      <c r="P1424">
        <f t="shared" si="89"/>
        <v>217.375</v>
      </c>
      <c r="Q1424" s="8" t="s">
        <v>8323</v>
      </c>
      <c r="R1424" s="8" t="s">
        <v>8324</v>
      </c>
      <c r="S1424" s="12">
        <f t="shared" si="90"/>
        <v>42818.624513888892</v>
      </c>
      <c r="T1424" s="12">
        <f t="shared" si="91"/>
        <v>42773.666180555556</v>
      </c>
    </row>
    <row r="1425" spans="1:20" ht="45" x14ac:dyDescent="0.25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8220</v>
      </c>
      <c r="G1425" t="s">
        <v>8223</v>
      </c>
      <c r="H1425" t="s">
        <v>8245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8270</v>
      </c>
      <c r="O1425" s="5">
        <f t="shared" si="88"/>
        <v>0.10539999999999999</v>
      </c>
      <c r="P1425">
        <f t="shared" si="89"/>
        <v>47.909090909090907</v>
      </c>
      <c r="Q1425" s="8" t="s">
        <v>8323</v>
      </c>
      <c r="R1425" s="8" t="s">
        <v>8343</v>
      </c>
      <c r="S1425" s="12">
        <f t="shared" si="90"/>
        <v>42512.565659722226</v>
      </c>
      <c r="T1425" s="12">
        <f t="shared" si="91"/>
        <v>42452.565659722226</v>
      </c>
    </row>
    <row r="1426" spans="1:20" ht="45" x14ac:dyDescent="0.25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8220</v>
      </c>
      <c r="G1426" t="s">
        <v>8223</v>
      </c>
      <c r="H1426" t="s">
        <v>8245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8283</v>
      </c>
      <c r="O1426" s="5">
        <f t="shared" si="88"/>
        <v>0.106</v>
      </c>
      <c r="P1426">
        <f t="shared" si="89"/>
        <v>48.18181818181818</v>
      </c>
      <c r="Q1426" s="8" t="s">
        <v>8321</v>
      </c>
      <c r="R1426" s="8" t="s">
        <v>8322</v>
      </c>
      <c r="S1426" s="12">
        <f t="shared" si="90"/>
        <v>42324.420115740737</v>
      </c>
      <c r="T1426" s="12">
        <f t="shared" si="91"/>
        <v>42294.378449074073</v>
      </c>
    </row>
    <row r="1427" spans="1:20" ht="60" x14ac:dyDescent="0.25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8220</v>
      </c>
      <c r="G1427" t="s">
        <v>8223</v>
      </c>
      <c r="H1427" t="s">
        <v>8245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8270</v>
      </c>
      <c r="O1427" s="5">
        <f t="shared" si="88"/>
        <v>0.10625</v>
      </c>
      <c r="P1427">
        <f t="shared" si="89"/>
        <v>42.5</v>
      </c>
      <c r="Q1427" s="8" t="s">
        <v>8323</v>
      </c>
      <c r="R1427" s="8" t="s">
        <v>8343</v>
      </c>
      <c r="S1427" s="12">
        <f t="shared" si="90"/>
        <v>41806.941875000004</v>
      </c>
      <c r="T1427" s="12">
        <f t="shared" si="91"/>
        <v>41792.941875000004</v>
      </c>
    </row>
    <row r="1428" spans="1:20" ht="60" x14ac:dyDescent="0.25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8220</v>
      </c>
      <c r="G1428" t="s">
        <v>8223</v>
      </c>
      <c r="H1428" t="s">
        <v>8245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8270</v>
      </c>
      <c r="O1428" s="5">
        <f t="shared" si="88"/>
        <v>0.107</v>
      </c>
      <c r="P1428">
        <f t="shared" si="89"/>
        <v>26.75</v>
      </c>
      <c r="Q1428" s="8" t="s">
        <v>8323</v>
      </c>
      <c r="R1428" s="8" t="s">
        <v>8343</v>
      </c>
      <c r="S1428" s="12">
        <f t="shared" si="90"/>
        <v>42035.392974537041</v>
      </c>
      <c r="T1428" s="12">
        <f t="shared" si="91"/>
        <v>41975.392974537041</v>
      </c>
    </row>
    <row r="1429" spans="1:20" ht="60" x14ac:dyDescent="0.25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8220</v>
      </c>
      <c r="G1429" t="s">
        <v>8223</v>
      </c>
      <c r="H1429" t="s">
        <v>8245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8283</v>
      </c>
      <c r="O1429" s="5">
        <f t="shared" si="88"/>
        <v>0.107325</v>
      </c>
      <c r="P1429">
        <f t="shared" si="89"/>
        <v>72.762711864406782</v>
      </c>
      <c r="Q1429" s="8" t="s">
        <v>8321</v>
      </c>
      <c r="R1429" s="8" t="s">
        <v>8322</v>
      </c>
      <c r="S1429" s="12">
        <f t="shared" si="90"/>
        <v>42157.855046296296</v>
      </c>
      <c r="T1429" s="12">
        <f t="shared" si="91"/>
        <v>42112.855046296296</v>
      </c>
    </row>
    <row r="1430" spans="1:20" ht="45" x14ac:dyDescent="0.25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8219</v>
      </c>
      <c r="G1430" t="s">
        <v>8223</v>
      </c>
      <c r="H1430" t="s">
        <v>8245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8272</v>
      </c>
      <c r="O1430" s="5">
        <f t="shared" si="88"/>
        <v>0.10754135338345865</v>
      </c>
      <c r="P1430">
        <f t="shared" si="89"/>
        <v>51.822463768115945</v>
      </c>
      <c r="Q1430" s="8" t="s">
        <v>8311</v>
      </c>
      <c r="R1430" s="8" t="s">
        <v>8317</v>
      </c>
      <c r="S1430" s="12">
        <f t="shared" si="90"/>
        <v>42440.524155092593</v>
      </c>
      <c r="T1430" s="12">
        <f t="shared" si="91"/>
        <v>42410.524155092593</v>
      </c>
    </row>
    <row r="1431" spans="1:20" ht="45" x14ac:dyDescent="0.25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8219</v>
      </c>
      <c r="G1431" t="s">
        <v>8223</v>
      </c>
      <c r="H1431" t="s">
        <v>8245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8266</v>
      </c>
      <c r="O1431" s="5">
        <f t="shared" si="88"/>
        <v>0.10775</v>
      </c>
      <c r="P1431">
        <f t="shared" si="89"/>
        <v>46.178571428571431</v>
      </c>
      <c r="Q1431" s="8" t="s">
        <v>8309</v>
      </c>
      <c r="R1431" s="8" t="s">
        <v>8310</v>
      </c>
      <c r="S1431" s="12">
        <f t="shared" si="90"/>
        <v>42154.903043981481</v>
      </c>
      <c r="T1431" s="12">
        <f t="shared" si="91"/>
        <v>42109.903043981481</v>
      </c>
    </row>
    <row r="1432" spans="1:20" ht="45" x14ac:dyDescent="0.25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8220</v>
      </c>
      <c r="G1432" t="s">
        <v>8224</v>
      </c>
      <c r="H1432" t="s">
        <v>8246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8270</v>
      </c>
      <c r="O1432" s="5">
        <f t="shared" si="88"/>
        <v>0.108</v>
      </c>
      <c r="P1432">
        <f t="shared" si="89"/>
        <v>72</v>
      </c>
      <c r="Q1432" s="8" t="s">
        <v>8323</v>
      </c>
      <c r="R1432" s="8" t="s">
        <v>8343</v>
      </c>
      <c r="S1432" s="12">
        <f t="shared" si="90"/>
        <v>42020.18472222222</v>
      </c>
      <c r="T1432" s="12">
        <f t="shared" si="91"/>
        <v>41990.362546296295</v>
      </c>
    </row>
    <row r="1433" spans="1:20" ht="60" x14ac:dyDescent="0.25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8219</v>
      </c>
      <c r="G1433" t="s">
        <v>8223</v>
      </c>
      <c r="H1433" t="s">
        <v>8245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8289</v>
      </c>
      <c r="O1433" s="5">
        <f t="shared" si="88"/>
        <v>0.10806536636794939</v>
      </c>
      <c r="P1433">
        <f t="shared" si="89"/>
        <v>51.25</v>
      </c>
      <c r="Q1433" s="8" t="s">
        <v>8318</v>
      </c>
      <c r="R1433" s="8" t="s">
        <v>8320</v>
      </c>
      <c r="S1433" s="12">
        <f t="shared" si="90"/>
        <v>40422.833333333336</v>
      </c>
      <c r="T1433" s="12">
        <f t="shared" si="91"/>
        <v>40398.815868055557</v>
      </c>
    </row>
    <row r="1434" spans="1:20" ht="60" x14ac:dyDescent="0.25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8220</v>
      </c>
      <c r="G1434" t="s">
        <v>8223</v>
      </c>
      <c r="H1434" t="s">
        <v>8245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8270</v>
      </c>
      <c r="O1434" s="5">
        <f t="shared" si="88"/>
        <v>0.10833333333333334</v>
      </c>
      <c r="P1434">
        <f t="shared" si="89"/>
        <v>108.33333333333333</v>
      </c>
      <c r="Q1434" s="8" t="s">
        <v>8323</v>
      </c>
      <c r="R1434" s="8" t="s">
        <v>8343</v>
      </c>
      <c r="S1434" s="12">
        <f t="shared" si="90"/>
        <v>42704.458333333328</v>
      </c>
      <c r="T1434" s="12">
        <f t="shared" si="91"/>
        <v>42672.705138888894</v>
      </c>
    </row>
    <row r="1435" spans="1:20" ht="45" x14ac:dyDescent="0.25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8220</v>
      </c>
      <c r="G1435" t="s">
        <v>8228</v>
      </c>
      <c r="H1435" t="s">
        <v>8250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8284</v>
      </c>
      <c r="O1435" s="5">
        <f t="shared" si="88"/>
        <v>0.10857142857142857</v>
      </c>
      <c r="P1435">
        <f t="shared" si="89"/>
        <v>42.222222222222221</v>
      </c>
      <c r="Q1435" s="8" t="s">
        <v>8334</v>
      </c>
      <c r="R1435" s="8" t="s">
        <v>8338</v>
      </c>
      <c r="S1435" s="12">
        <f t="shared" si="90"/>
        <v>42064.657858796301</v>
      </c>
      <c r="T1435" s="12">
        <f t="shared" si="91"/>
        <v>42029.657858796301</v>
      </c>
    </row>
    <row r="1436" spans="1:20" ht="45" x14ac:dyDescent="0.25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8220</v>
      </c>
      <c r="G1436" t="s">
        <v>8223</v>
      </c>
      <c r="H1436" t="s">
        <v>8245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8277</v>
      </c>
      <c r="O1436" s="5">
        <f t="shared" si="88"/>
        <v>0.10862068965517241</v>
      </c>
      <c r="P1436">
        <f t="shared" si="89"/>
        <v>56.25</v>
      </c>
      <c r="Q1436" s="8" t="s">
        <v>8315</v>
      </c>
      <c r="R1436" s="8" t="s">
        <v>8329</v>
      </c>
      <c r="S1436" s="12">
        <f t="shared" si="90"/>
        <v>41230.75</v>
      </c>
      <c r="T1436" s="12">
        <f t="shared" si="91"/>
        <v>41180.61241898148</v>
      </c>
    </row>
    <row r="1437" spans="1:20" ht="45" x14ac:dyDescent="0.25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8219</v>
      </c>
      <c r="G1437" t="s">
        <v>8223</v>
      </c>
      <c r="H1437" t="s">
        <v>8245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8271</v>
      </c>
      <c r="O1437" s="5">
        <f t="shared" si="88"/>
        <v>0.10877666666666666</v>
      </c>
      <c r="P1437">
        <f t="shared" si="89"/>
        <v>81.582499999999996</v>
      </c>
      <c r="Q1437" s="8" t="s">
        <v>8311</v>
      </c>
      <c r="R1437" s="8" t="s">
        <v>8312</v>
      </c>
      <c r="S1437" s="12">
        <f t="shared" si="90"/>
        <v>42348.675532407404</v>
      </c>
      <c r="T1437" s="12">
        <f t="shared" si="91"/>
        <v>42318.675532407404</v>
      </c>
    </row>
    <row r="1438" spans="1:20" ht="60" x14ac:dyDescent="0.25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8220</v>
      </c>
      <c r="G1438" t="s">
        <v>8223</v>
      </c>
      <c r="H1438" t="s">
        <v>8245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8277</v>
      </c>
      <c r="O1438" s="5">
        <f t="shared" si="88"/>
        <v>0.109</v>
      </c>
      <c r="P1438">
        <f t="shared" si="89"/>
        <v>21.8</v>
      </c>
      <c r="Q1438" s="8" t="s">
        <v>8315</v>
      </c>
      <c r="R1438" s="8" t="s">
        <v>8329</v>
      </c>
      <c r="S1438" s="12">
        <f t="shared" si="90"/>
        <v>41318.692928240736</v>
      </c>
      <c r="T1438" s="12">
        <f t="shared" si="91"/>
        <v>41288.692928240736</v>
      </c>
    </row>
    <row r="1439" spans="1:20" ht="45" x14ac:dyDescent="0.25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8220</v>
      </c>
      <c r="G1439" t="s">
        <v>8223</v>
      </c>
      <c r="H1439" t="s">
        <v>8245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8292</v>
      </c>
      <c r="O1439" s="5">
        <f t="shared" si="88"/>
        <v>0.11</v>
      </c>
      <c r="P1439">
        <f t="shared" si="89"/>
        <v>55</v>
      </c>
      <c r="Q1439" s="8" t="s">
        <v>8315</v>
      </c>
      <c r="R1439" s="8" t="s">
        <v>8337</v>
      </c>
      <c r="S1439" s="12">
        <f t="shared" si="90"/>
        <v>42589.56417824074</v>
      </c>
      <c r="T1439" s="12">
        <f t="shared" si="91"/>
        <v>42559.56417824074</v>
      </c>
    </row>
    <row r="1440" spans="1:20" ht="45" x14ac:dyDescent="0.25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8220</v>
      </c>
      <c r="G1440" t="s">
        <v>8223</v>
      </c>
      <c r="H1440" t="s">
        <v>8245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8270</v>
      </c>
      <c r="O1440" s="5">
        <f t="shared" si="88"/>
        <v>0.11</v>
      </c>
      <c r="P1440">
        <f t="shared" si="89"/>
        <v>45.833333333333336</v>
      </c>
      <c r="Q1440" s="8" t="s">
        <v>8323</v>
      </c>
      <c r="R1440" s="8" t="s">
        <v>8343</v>
      </c>
      <c r="S1440" s="12">
        <f t="shared" si="90"/>
        <v>42278.291666666672</v>
      </c>
      <c r="T1440" s="12">
        <f t="shared" si="91"/>
        <v>42233.421747685185</v>
      </c>
    </row>
    <row r="1441" spans="1:20" ht="30" x14ac:dyDescent="0.25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8220</v>
      </c>
      <c r="G1441" t="s">
        <v>8223</v>
      </c>
      <c r="H1441" t="s">
        <v>8245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8284</v>
      </c>
      <c r="O1441" s="5">
        <f t="shared" si="88"/>
        <v>0.1106</v>
      </c>
      <c r="P1441">
        <f t="shared" si="89"/>
        <v>69.125</v>
      </c>
      <c r="Q1441" s="8" t="s">
        <v>8334</v>
      </c>
      <c r="R1441" s="8" t="s">
        <v>8338</v>
      </c>
      <c r="S1441" s="12">
        <f t="shared" si="90"/>
        <v>41909.818437499998</v>
      </c>
      <c r="T1441" s="12">
        <f t="shared" si="91"/>
        <v>41879.818437499998</v>
      </c>
    </row>
    <row r="1442" spans="1:20" ht="60" x14ac:dyDescent="0.25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8220</v>
      </c>
      <c r="G1442" t="s">
        <v>8223</v>
      </c>
      <c r="H1442" t="s">
        <v>8245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8284</v>
      </c>
      <c r="O1442" s="5">
        <f t="shared" si="88"/>
        <v>0.11077777777777778</v>
      </c>
      <c r="P1442">
        <f t="shared" si="89"/>
        <v>55.388888888888886</v>
      </c>
      <c r="Q1442" s="8" t="s">
        <v>8334</v>
      </c>
      <c r="R1442" s="8" t="s">
        <v>8338</v>
      </c>
      <c r="S1442" s="12">
        <f t="shared" si="90"/>
        <v>42046.301180555558</v>
      </c>
      <c r="T1442" s="12">
        <f t="shared" si="91"/>
        <v>42011.301180555558</v>
      </c>
    </row>
    <row r="1443" spans="1:20" ht="60" x14ac:dyDescent="0.25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8220</v>
      </c>
      <c r="G1443" t="s">
        <v>8223</v>
      </c>
      <c r="H1443" t="s">
        <v>8245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8281</v>
      </c>
      <c r="O1443" s="5">
        <f t="shared" si="88"/>
        <v>0.1125</v>
      </c>
      <c r="P1443">
        <f t="shared" si="89"/>
        <v>45</v>
      </c>
      <c r="Q1443" s="8" t="s">
        <v>8331</v>
      </c>
      <c r="R1443" s="8" t="s">
        <v>8332</v>
      </c>
      <c r="S1443" s="12">
        <f t="shared" si="90"/>
        <v>40380.541666666664</v>
      </c>
      <c r="T1443" s="12">
        <f t="shared" si="91"/>
        <v>40332.636712962965</v>
      </c>
    </row>
    <row r="1444" spans="1:20" ht="60" x14ac:dyDescent="0.25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8220</v>
      </c>
      <c r="G1444" t="s">
        <v>8223</v>
      </c>
      <c r="H1444" t="s">
        <v>8245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8270</v>
      </c>
      <c r="O1444" s="5">
        <f t="shared" si="88"/>
        <v>0.11272727272727273</v>
      </c>
      <c r="P1444">
        <f t="shared" si="89"/>
        <v>51.666666666666664</v>
      </c>
      <c r="Q1444" s="8" t="s">
        <v>8323</v>
      </c>
      <c r="R1444" s="8" t="s">
        <v>8343</v>
      </c>
      <c r="S1444" s="12">
        <f t="shared" si="90"/>
        <v>42013.890972222223</v>
      </c>
      <c r="T1444" s="12">
        <f t="shared" si="91"/>
        <v>41983.502847222218</v>
      </c>
    </row>
    <row r="1445" spans="1:20" ht="30" x14ac:dyDescent="0.25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8220</v>
      </c>
      <c r="G1445" t="s">
        <v>8223</v>
      </c>
      <c r="H1445" t="s">
        <v>8245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8302</v>
      </c>
      <c r="O1445" s="5">
        <f t="shared" si="88"/>
        <v>0.11294666666666667</v>
      </c>
      <c r="P1445">
        <f t="shared" si="89"/>
        <v>117.65277777777777</v>
      </c>
      <c r="Q1445" s="8" t="s">
        <v>8323</v>
      </c>
      <c r="R1445" s="8" t="s">
        <v>8324</v>
      </c>
      <c r="S1445" s="12">
        <f t="shared" si="90"/>
        <v>42330.040972222225</v>
      </c>
      <c r="T1445" s="12">
        <f t="shared" si="91"/>
        <v>42298.880162037036</v>
      </c>
    </row>
    <row r="1446" spans="1:20" ht="60" x14ac:dyDescent="0.25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8220</v>
      </c>
      <c r="G1446" t="s">
        <v>8223</v>
      </c>
      <c r="H1446" t="s">
        <v>8245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8272</v>
      </c>
      <c r="O1446" s="5">
        <f t="shared" si="88"/>
        <v>0.11328275684711328</v>
      </c>
      <c r="P1446">
        <f t="shared" si="89"/>
        <v>51.823529411764703</v>
      </c>
      <c r="Q1446" s="8" t="s">
        <v>8311</v>
      </c>
      <c r="R1446" s="8" t="s">
        <v>8317</v>
      </c>
      <c r="S1446" s="12">
        <f t="shared" si="90"/>
        <v>42103.957638888889</v>
      </c>
      <c r="T1446" s="12">
        <f t="shared" si="91"/>
        <v>42082.552812499998</v>
      </c>
    </row>
    <row r="1447" spans="1:20" ht="45" x14ac:dyDescent="0.25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8220</v>
      </c>
      <c r="G1447" t="s">
        <v>8223</v>
      </c>
      <c r="H1447" t="s">
        <v>8245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8301</v>
      </c>
      <c r="O1447" s="5">
        <f t="shared" si="88"/>
        <v>0.11344</v>
      </c>
      <c r="P1447">
        <f t="shared" si="89"/>
        <v>33.761904761904759</v>
      </c>
      <c r="Q1447" s="8" t="s">
        <v>8311</v>
      </c>
      <c r="R1447" s="8" t="s">
        <v>8344</v>
      </c>
      <c r="S1447" s="12">
        <f t="shared" si="90"/>
        <v>41992.568055555559</v>
      </c>
      <c r="T1447" s="12">
        <f t="shared" si="91"/>
        <v>41962.499027777776</v>
      </c>
    </row>
    <row r="1448" spans="1:20" ht="30" x14ac:dyDescent="0.25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8219</v>
      </c>
      <c r="G1448" t="s">
        <v>8223</v>
      </c>
      <c r="H1448" t="s">
        <v>8245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8272</v>
      </c>
      <c r="O1448" s="5">
        <f t="shared" si="88"/>
        <v>0.11360000000000001</v>
      </c>
      <c r="P1448">
        <f t="shared" si="89"/>
        <v>29.894736842105264</v>
      </c>
      <c r="Q1448" s="8" t="s">
        <v>8311</v>
      </c>
      <c r="R1448" s="8" t="s">
        <v>8317</v>
      </c>
      <c r="S1448" s="12">
        <f t="shared" si="90"/>
        <v>42651.363564814819</v>
      </c>
      <c r="T1448" s="12">
        <f t="shared" si="91"/>
        <v>42611.363564814819</v>
      </c>
    </row>
    <row r="1449" spans="1:20" ht="60" x14ac:dyDescent="0.25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8220</v>
      </c>
      <c r="G1449" t="s">
        <v>8223</v>
      </c>
      <c r="H1449" t="s">
        <v>8245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8270</v>
      </c>
      <c r="O1449" s="5">
        <f t="shared" si="88"/>
        <v>0.11428571428571428</v>
      </c>
      <c r="P1449">
        <f t="shared" si="89"/>
        <v>40</v>
      </c>
      <c r="Q1449" s="8" t="s">
        <v>8323</v>
      </c>
      <c r="R1449" s="8" t="s">
        <v>8343</v>
      </c>
      <c r="S1449" s="12">
        <f t="shared" si="90"/>
        <v>42514.350694444445</v>
      </c>
      <c r="T1449" s="12">
        <f t="shared" si="91"/>
        <v>42496.820775462962</v>
      </c>
    </row>
    <row r="1450" spans="1:20" ht="45" x14ac:dyDescent="0.25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8220</v>
      </c>
      <c r="G1450" t="s">
        <v>8224</v>
      </c>
      <c r="H1450" t="s">
        <v>8246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8270</v>
      </c>
      <c r="O1450" s="5">
        <f t="shared" si="88"/>
        <v>0.11428571428571428</v>
      </c>
      <c r="P1450">
        <f t="shared" si="89"/>
        <v>80</v>
      </c>
      <c r="Q1450" s="8" t="s">
        <v>8323</v>
      </c>
      <c r="R1450" s="8" t="s">
        <v>8343</v>
      </c>
      <c r="S1450" s="12">
        <f t="shared" si="90"/>
        <v>42794.118750000001</v>
      </c>
      <c r="T1450" s="12">
        <f t="shared" si="91"/>
        <v>42750.280312499999</v>
      </c>
    </row>
    <row r="1451" spans="1:20" ht="30" x14ac:dyDescent="0.25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8219</v>
      </c>
      <c r="G1451" t="s">
        <v>8223</v>
      </c>
      <c r="H1451" t="s">
        <v>8245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8300</v>
      </c>
      <c r="O1451" s="5">
        <f t="shared" si="88"/>
        <v>0.11436666666666667</v>
      </c>
      <c r="P1451">
        <f t="shared" si="89"/>
        <v>112.86184210526316</v>
      </c>
      <c r="Q1451" s="8" t="s">
        <v>8311</v>
      </c>
      <c r="R1451" s="8" t="s">
        <v>8341</v>
      </c>
      <c r="S1451" s="12">
        <f t="shared" si="90"/>
        <v>42806.541666666672</v>
      </c>
      <c r="T1451" s="12">
        <f t="shared" si="91"/>
        <v>42767.438518518524</v>
      </c>
    </row>
    <row r="1452" spans="1:20" ht="45" x14ac:dyDescent="0.25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8220</v>
      </c>
      <c r="G1452" t="s">
        <v>8233</v>
      </c>
      <c r="H1452" t="s">
        <v>8253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8304</v>
      </c>
      <c r="O1452" s="5">
        <f t="shared" si="88"/>
        <v>0.1145</v>
      </c>
      <c r="P1452">
        <f t="shared" si="89"/>
        <v>286.25</v>
      </c>
      <c r="Q1452" s="8" t="s">
        <v>8323</v>
      </c>
      <c r="R1452" s="8" t="s">
        <v>8325</v>
      </c>
      <c r="S1452" s="12">
        <f t="shared" si="90"/>
        <v>42039.243263888886</v>
      </c>
      <c r="T1452" s="12">
        <f t="shared" si="91"/>
        <v>42009.243263888886</v>
      </c>
    </row>
    <row r="1453" spans="1:20" ht="60" x14ac:dyDescent="0.25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8220</v>
      </c>
      <c r="G1453" t="s">
        <v>8223</v>
      </c>
      <c r="H1453" t="s">
        <v>8245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8303</v>
      </c>
      <c r="O1453" s="5">
        <f t="shared" si="88"/>
        <v>0.11458333333333333</v>
      </c>
      <c r="P1453">
        <f t="shared" si="89"/>
        <v>39.285714285714285</v>
      </c>
      <c r="Q1453" s="8" t="s">
        <v>8318</v>
      </c>
      <c r="R1453" s="8" t="s">
        <v>8342</v>
      </c>
      <c r="S1453" s="12">
        <f t="shared" si="90"/>
        <v>40895.515092592592</v>
      </c>
      <c r="T1453" s="12">
        <f t="shared" si="91"/>
        <v>40855.515092592592</v>
      </c>
    </row>
    <row r="1454" spans="1:20" ht="30" x14ac:dyDescent="0.25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8219</v>
      </c>
      <c r="G1454" t="s">
        <v>8223</v>
      </c>
      <c r="H1454" t="s">
        <v>8245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8272</v>
      </c>
      <c r="O1454" s="5">
        <f t="shared" si="88"/>
        <v>0.11514000000000001</v>
      </c>
      <c r="P1454">
        <f t="shared" si="89"/>
        <v>127.93333333333334</v>
      </c>
      <c r="Q1454" s="8" t="s">
        <v>8311</v>
      </c>
      <c r="R1454" s="8" t="s">
        <v>8317</v>
      </c>
      <c r="S1454" s="12">
        <f t="shared" si="90"/>
        <v>42417.253229166672</v>
      </c>
      <c r="T1454" s="12">
        <f t="shared" si="91"/>
        <v>42387.253229166672</v>
      </c>
    </row>
    <row r="1455" spans="1:20" ht="45" x14ac:dyDescent="0.25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8219</v>
      </c>
      <c r="G1455" t="s">
        <v>8223</v>
      </c>
      <c r="H1455" t="s">
        <v>8245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8300</v>
      </c>
      <c r="O1455" s="5">
        <f t="shared" si="88"/>
        <v>0.1152156862745098</v>
      </c>
      <c r="P1455">
        <f t="shared" si="89"/>
        <v>83.942857142857136</v>
      </c>
      <c r="Q1455" s="8" t="s">
        <v>8311</v>
      </c>
      <c r="R1455" s="8" t="s">
        <v>8341</v>
      </c>
      <c r="S1455" s="12">
        <f t="shared" si="90"/>
        <v>41802.916666666664</v>
      </c>
      <c r="T1455" s="12">
        <f t="shared" si="91"/>
        <v>41771.401932870373</v>
      </c>
    </row>
    <row r="1456" spans="1:20" ht="60" x14ac:dyDescent="0.25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8220</v>
      </c>
      <c r="G1456" t="s">
        <v>8224</v>
      </c>
      <c r="H1456" t="s">
        <v>8246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8270</v>
      </c>
      <c r="O1456" s="5">
        <f t="shared" si="88"/>
        <v>0.11533333333333333</v>
      </c>
      <c r="P1456">
        <f t="shared" si="89"/>
        <v>24.714285714285715</v>
      </c>
      <c r="Q1456" s="8" t="s">
        <v>8323</v>
      </c>
      <c r="R1456" s="8" t="s">
        <v>8343</v>
      </c>
      <c r="S1456" s="12">
        <f t="shared" si="90"/>
        <v>42166.708333333328</v>
      </c>
      <c r="T1456" s="12">
        <f t="shared" si="91"/>
        <v>42124.373877314814</v>
      </c>
    </row>
    <row r="1457" spans="1:20" ht="60" x14ac:dyDescent="0.25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8220</v>
      </c>
      <c r="G1457" t="s">
        <v>8223</v>
      </c>
      <c r="H1457" t="s">
        <v>8245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8302</v>
      </c>
      <c r="O1457" s="5">
        <f t="shared" si="88"/>
        <v>0.11579206701157921</v>
      </c>
      <c r="P1457">
        <f t="shared" si="89"/>
        <v>78.333333333333329</v>
      </c>
      <c r="Q1457" s="8" t="s">
        <v>8323</v>
      </c>
      <c r="R1457" s="8" t="s">
        <v>8324</v>
      </c>
      <c r="S1457" s="12">
        <f t="shared" si="90"/>
        <v>42129.533333333333</v>
      </c>
      <c r="T1457" s="12">
        <f t="shared" si="91"/>
        <v>42100.473738425921</v>
      </c>
    </row>
    <row r="1458" spans="1:20" ht="60" x14ac:dyDescent="0.25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8219</v>
      </c>
      <c r="G1458" t="s">
        <v>8223</v>
      </c>
      <c r="H1458" t="s">
        <v>8245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8285</v>
      </c>
      <c r="O1458" s="5">
        <f t="shared" si="88"/>
        <v>0.11600000000000001</v>
      </c>
      <c r="P1458">
        <f t="shared" si="89"/>
        <v>19.333333333333332</v>
      </c>
      <c r="Q1458" s="8" t="s">
        <v>8315</v>
      </c>
      <c r="R1458" s="8" t="s">
        <v>8316</v>
      </c>
      <c r="S1458" s="12">
        <f t="shared" si="90"/>
        <v>40960.698773148149</v>
      </c>
      <c r="T1458" s="12">
        <f t="shared" si="91"/>
        <v>40939.698773148149</v>
      </c>
    </row>
    <row r="1459" spans="1:20" ht="60" x14ac:dyDescent="0.25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8220</v>
      </c>
      <c r="G1459" t="s">
        <v>8225</v>
      </c>
      <c r="H1459" t="s">
        <v>8247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8303</v>
      </c>
      <c r="O1459" s="5">
        <f t="shared" si="88"/>
        <v>0.11700000000000001</v>
      </c>
      <c r="P1459">
        <f t="shared" si="89"/>
        <v>39</v>
      </c>
      <c r="Q1459" s="8" t="s">
        <v>8318</v>
      </c>
      <c r="R1459" s="8" t="s">
        <v>8342</v>
      </c>
      <c r="S1459" s="12">
        <f t="shared" si="90"/>
        <v>42653.191932870366</v>
      </c>
      <c r="T1459" s="12">
        <f t="shared" si="91"/>
        <v>42639.191932870366</v>
      </c>
    </row>
    <row r="1460" spans="1:20" ht="60" x14ac:dyDescent="0.25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8221</v>
      </c>
      <c r="G1460" t="s">
        <v>8223</v>
      </c>
      <c r="H1460" t="s">
        <v>8245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8292</v>
      </c>
      <c r="O1460" s="5">
        <f t="shared" si="88"/>
        <v>0.11708333333333333</v>
      </c>
      <c r="P1460">
        <f t="shared" si="89"/>
        <v>61.086956521739133</v>
      </c>
      <c r="Q1460" s="8" t="s">
        <v>8315</v>
      </c>
      <c r="R1460" s="8" t="s">
        <v>8337</v>
      </c>
      <c r="S1460" s="12">
        <f t="shared" si="90"/>
        <v>42834.791666666672</v>
      </c>
      <c r="T1460" s="12">
        <f t="shared" si="91"/>
        <v>42800.781412037039</v>
      </c>
    </row>
    <row r="1461" spans="1:20" ht="45" x14ac:dyDescent="0.25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8220</v>
      </c>
      <c r="G1461" t="s">
        <v>8224</v>
      </c>
      <c r="H1461" t="s">
        <v>8246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8304</v>
      </c>
      <c r="O1461" s="5">
        <f t="shared" si="88"/>
        <v>0.1174</v>
      </c>
      <c r="P1461">
        <f t="shared" si="89"/>
        <v>24.458333333333332</v>
      </c>
      <c r="Q1461" s="8" t="s">
        <v>8323</v>
      </c>
      <c r="R1461" s="8" t="s">
        <v>8325</v>
      </c>
      <c r="S1461" s="12">
        <f t="shared" si="90"/>
        <v>42055.718240740738</v>
      </c>
      <c r="T1461" s="12">
        <f t="shared" si="91"/>
        <v>42010.718240740738</v>
      </c>
    </row>
    <row r="1462" spans="1:20" ht="45" x14ac:dyDescent="0.25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8220</v>
      </c>
      <c r="G1462" t="s">
        <v>8223</v>
      </c>
      <c r="H1462" t="s">
        <v>8245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8283</v>
      </c>
      <c r="O1462" s="5">
        <f t="shared" si="88"/>
        <v>0.11749999999999999</v>
      </c>
      <c r="P1462">
        <f t="shared" si="89"/>
        <v>69.117647058823536</v>
      </c>
      <c r="Q1462" s="8" t="s">
        <v>8321</v>
      </c>
      <c r="R1462" s="8" t="s">
        <v>8322</v>
      </c>
      <c r="S1462" s="12">
        <f t="shared" si="90"/>
        <v>41818.556875000002</v>
      </c>
      <c r="T1462" s="12">
        <f t="shared" si="91"/>
        <v>41781.556875000002</v>
      </c>
    </row>
    <row r="1463" spans="1:20" ht="60" x14ac:dyDescent="0.25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8220</v>
      </c>
      <c r="G1463" t="s">
        <v>8223</v>
      </c>
      <c r="H1463" t="s">
        <v>8245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8281</v>
      </c>
      <c r="O1463" s="5">
        <f t="shared" si="88"/>
        <v>0.11799999999999999</v>
      </c>
      <c r="P1463">
        <f t="shared" si="89"/>
        <v>19.666666666666668</v>
      </c>
      <c r="Q1463" s="8" t="s">
        <v>8331</v>
      </c>
      <c r="R1463" s="8" t="s">
        <v>8332</v>
      </c>
      <c r="S1463" s="12">
        <f t="shared" si="90"/>
        <v>42438.774305555555</v>
      </c>
      <c r="T1463" s="12">
        <f t="shared" si="91"/>
        <v>42408.774305555555</v>
      </c>
    </row>
    <row r="1464" spans="1:20" ht="60" x14ac:dyDescent="0.25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8220</v>
      </c>
      <c r="G1464" t="s">
        <v>8223</v>
      </c>
      <c r="H1464" t="s">
        <v>8245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8277</v>
      </c>
      <c r="O1464" s="5">
        <f t="shared" si="88"/>
        <v>0.11818181818181818</v>
      </c>
      <c r="P1464">
        <f t="shared" si="89"/>
        <v>346.66666666666669</v>
      </c>
      <c r="Q1464" s="8" t="s">
        <v>8315</v>
      </c>
      <c r="R1464" s="8" t="s">
        <v>8329</v>
      </c>
      <c r="S1464" s="12">
        <f t="shared" si="90"/>
        <v>41372.553900462961</v>
      </c>
      <c r="T1464" s="12">
        <f t="shared" si="91"/>
        <v>41342.595567129625</v>
      </c>
    </row>
    <row r="1465" spans="1:20" ht="60" x14ac:dyDescent="0.25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8220</v>
      </c>
      <c r="G1465" t="s">
        <v>8223</v>
      </c>
      <c r="H1465" t="s">
        <v>8245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8269</v>
      </c>
      <c r="O1465" s="5">
        <f t="shared" si="88"/>
        <v>0.11892727272727273</v>
      </c>
      <c r="P1465">
        <f t="shared" si="89"/>
        <v>38.476470588235294</v>
      </c>
      <c r="Q1465" s="8" t="s">
        <v>8309</v>
      </c>
      <c r="R1465" s="8" t="s">
        <v>8327</v>
      </c>
      <c r="S1465" s="12">
        <f t="shared" si="90"/>
        <v>41748.430312500001</v>
      </c>
      <c r="T1465" s="12">
        <f t="shared" si="91"/>
        <v>41703.471979166665</v>
      </c>
    </row>
    <row r="1466" spans="1:20" x14ac:dyDescent="0.25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8220</v>
      </c>
      <c r="G1466" t="s">
        <v>8234</v>
      </c>
      <c r="H1466" t="s">
        <v>8254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8267</v>
      </c>
      <c r="O1466" s="5">
        <f t="shared" si="88"/>
        <v>0.11942999999999999</v>
      </c>
      <c r="P1466">
        <f t="shared" si="89"/>
        <v>314.28947368421052</v>
      </c>
      <c r="Q1466" s="8" t="s">
        <v>8309</v>
      </c>
      <c r="R1466" s="8" t="s">
        <v>8326</v>
      </c>
      <c r="S1466" s="12">
        <f t="shared" si="90"/>
        <v>42001.39061342593</v>
      </c>
      <c r="T1466" s="12">
        <f t="shared" si="91"/>
        <v>41970.39061342593</v>
      </c>
    </row>
    <row r="1467" spans="1:20" ht="45" x14ac:dyDescent="0.25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8220</v>
      </c>
      <c r="G1467" t="s">
        <v>8225</v>
      </c>
      <c r="H1467" t="s">
        <v>8247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8302</v>
      </c>
      <c r="O1467" s="5">
        <f t="shared" si="88"/>
        <v>0.11985714285714286</v>
      </c>
      <c r="P1467">
        <f t="shared" si="89"/>
        <v>2796.6666666666665</v>
      </c>
      <c r="Q1467" s="8" t="s">
        <v>8323</v>
      </c>
      <c r="R1467" s="8" t="s">
        <v>8324</v>
      </c>
      <c r="S1467" s="12">
        <f t="shared" si="90"/>
        <v>42560.978437500002</v>
      </c>
      <c r="T1467" s="12">
        <f t="shared" si="91"/>
        <v>42530.978437500002</v>
      </c>
    </row>
    <row r="1468" spans="1:20" ht="60" x14ac:dyDescent="0.25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8220</v>
      </c>
      <c r="G1468" t="s">
        <v>8232</v>
      </c>
      <c r="H1468" t="s">
        <v>8248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8272</v>
      </c>
      <c r="O1468" s="5">
        <f t="shared" si="88"/>
        <v>0.12</v>
      </c>
      <c r="P1468">
        <f t="shared" si="89"/>
        <v>60</v>
      </c>
      <c r="Q1468" s="8" t="s">
        <v>8311</v>
      </c>
      <c r="R1468" s="8" t="s">
        <v>8317</v>
      </c>
      <c r="S1468" s="12">
        <f t="shared" si="90"/>
        <v>42441.578287037039</v>
      </c>
      <c r="T1468" s="12">
        <f t="shared" si="91"/>
        <v>42411.578287037039</v>
      </c>
    </row>
    <row r="1469" spans="1:20" ht="60" x14ac:dyDescent="0.25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8220</v>
      </c>
      <c r="G1469" t="s">
        <v>8229</v>
      </c>
      <c r="H1469" t="s">
        <v>8248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8302</v>
      </c>
      <c r="O1469" s="5">
        <f t="shared" si="88"/>
        <v>0.12</v>
      </c>
      <c r="P1469">
        <f t="shared" si="89"/>
        <v>25</v>
      </c>
      <c r="Q1469" s="8" t="s">
        <v>8323</v>
      </c>
      <c r="R1469" s="8" t="s">
        <v>8324</v>
      </c>
      <c r="S1469" s="12">
        <f t="shared" si="90"/>
        <v>42201.080555555556</v>
      </c>
      <c r="T1469" s="12">
        <f t="shared" si="91"/>
        <v>42171.133530092593</v>
      </c>
    </row>
    <row r="1470" spans="1:20" ht="60" x14ac:dyDescent="0.25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8220</v>
      </c>
      <c r="G1470" t="s">
        <v>8224</v>
      </c>
      <c r="H1470" t="s">
        <v>8246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8270</v>
      </c>
      <c r="O1470" s="5">
        <f t="shared" si="88"/>
        <v>0.12034782608695652</v>
      </c>
      <c r="P1470">
        <f t="shared" si="89"/>
        <v>81.411764705882348</v>
      </c>
      <c r="Q1470" s="8" t="s">
        <v>8323</v>
      </c>
      <c r="R1470" s="8" t="s">
        <v>8343</v>
      </c>
      <c r="S1470" s="12">
        <f t="shared" si="90"/>
        <v>42103.729988425926</v>
      </c>
      <c r="T1470" s="12">
        <f t="shared" si="91"/>
        <v>42075.729988425926</v>
      </c>
    </row>
    <row r="1471" spans="1:20" ht="45" x14ac:dyDescent="0.25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8220</v>
      </c>
      <c r="G1471" t="s">
        <v>8223</v>
      </c>
      <c r="H1471" t="s">
        <v>8245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8270</v>
      </c>
      <c r="O1471" s="5">
        <f t="shared" si="88"/>
        <v>0.12039999999999999</v>
      </c>
      <c r="P1471">
        <f t="shared" si="89"/>
        <v>75.25</v>
      </c>
      <c r="Q1471" s="8" t="s">
        <v>8323</v>
      </c>
      <c r="R1471" s="8" t="s">
        <v>8343</v>
      </c>
      <c r="S1471" s="12">
        <f t="shared" si="90"/>
        <v>41929.548726851848</v>
      </c>
      <c r="T1471" s="12">
        <f t="shared" si="91"/>
        <v>41869.548726851848</v>
      </c>
    </row>
    <row r="1472" spans="1:20" ht="30" x14ac:dyDescent="0.25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8220</v>
      </c>
      <c r="G1472" t="s">
        <v>8223</v>
      </c>
      <c r="H1472" t="s">
        <v>8245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8283</v>
      </c>
      <c r="O1472" s="5">
        <f t="shared" si="88"/>
        <v>0.12166666666666667</v>
      </c>
      <c r="P1472">
        <f t="shared" si="89"/>
        <v>96.05263157894737</v>
      </c>
      <c r="Q1472" s="8" t="s">
        <v>8321</v>
      </c>
      <c r="R1472" s="8" t="s">
        <v>8322</v>
      </c>
      <c r="S1472" s="12">
        <f t="shared" si="90"/>
        <v>42789.994212962964</v>
      </c>
      <c r="T1472" s="12">
        <f t="shared" si="91"/>
        <v>42759.994212962964</v>
      </c>
    </row>
    <row r="1473" spans="1:20" ht="60" x14ac:dyDescent="0.25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8220</v>
      </c>
      <c r="G1473" t="s">
        <v>8223</v>
      </c>
      <c r="H1473" t="s">
        <v>8245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8270</v>
      </c>
      <c r="O1473" s="5">
        <f t="shared" si="88"/>
        <v>0.12196620583717357</v>
      </c>
      <c r="P1473">
        <f t="shared" si="89"/>
        <v>79.400000000000006</v>
      </c>
      <c r="Q1473" s="8" t="s">
        <v>8323</v>
      </c>
      <c r="R1473" s="8" t="s">
        <v>8343</v>
      </c>
      <c r="S1473" s="12">
        <f t="shared" si="90"/>
        <v>42182.655717592592</v>
      </c>
      <c r="T1473" s="12">
        <f t="shared" si="91"/>
        <v>42151.655717592592</v>
      </c>
    </row>
    <row r="1474" spans="1:20" ht="60" x14ac:dyDescent="0.25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8220</v>
      </c>
      <c r="G1474" t="s">
        <v>8234</v>
      </c>
      <c r="H1474" t="s">
        <v>8254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8304</v>
      </c>
      <c r="O1474" s="5">
        <f t="shared" ref="O1474:O1537" si="92">E1474/D1474</f>
        <v>0.12327272727272727</v>
      </c>
      <c r="P1474">
        <f t="shared" si="89"/>
        <v>356.84210526315792</v>
      </c>
      <c r="Q1474" s="8" t="s">
        <v>8323</v>
      </c>
      <c r="R1474" s="8" t="s">
        <v>8325</v>
      </c>
      <c r="S1474" s="12">
        <f t="shared" si="90"/>
        <v>42148.096435185187</v>
      </c>
      <c r="T1474" s="12">
        <f t="shared" si="91"/>
        <v>42118.096435185187</v>
      </c>
    </row>
    <row r="1475" spans="1:20" ht="30" x14ac:dyDescent="0.25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8220</v>
      </c>
      <c r="G1475" t="s">
        <v>8223</v>
      </c>
      <c r="H1475" t="s">
        <v>8245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8272</v>
      </c>
      <c r="O1475" s="5">
        <f t="shared" si="92"/>
        <v>0.1234</v>
      </c>
      <c r="P1475">
        <f t="shared" ref="P1475:P1538" si="93">E1475/L1475</f>
        <v>72.588235294117652</v>
      </c>
      <c r="Q1475" s="8" t="s">
        <v>8311</v>
      </c>
      <c r="R1475" s="8" t="s">
        <v>8317</v>
      </c>
      <c r="S1475" s="12">
        <f t="shared" ref="S1475:S1538" si="94">(I1475/86400)+25569+(-6/24)</f>
        <v>42622</v>
      </c>
      <c r="T1475" s="12">
        <f t="shared" ref="T1475:T1538" si="95">(J1475/86400)+25569+(-6/24)</f>
        <v>42579.384733796294</v>
      </c>
    </row>
    <row r="1476" spans="1:20" ht="45" x14ac:dyDescent="0.25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8219</v>
      </c>
      <c r="G1476" t="s">
        <v>8223</v>
      </c>
      <c r="H1476" t="s">
        <v>8245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8271</v>
      </c>
      <c r="O1476" s="5">
        <f t="shared" si="92"/>
        <v>0.1245</v>
      </c>
      <c r="P1476">
        <f t="shared" si="93"/>
        <v>49.8</v>
      </c>
      <c r="Q1476" s="8" t="s">
        <v>8311</v>
      </c>
      <c r="R1476" s="8" t="s">
        <v>8312</v>
      </c>
      <c r="S1476" s="12">
        <f t="shared" si="94"/>
        <v>42538.708333333328</v>
      </c>
      <c r="T1476" s="12">
        <f t="shared" si="95"/>
        <v>42507.049328703702</v>
      </c>
    </row>
    <row r="1477" spans="1:20" ht="60" x14ac:dyDescent="0.25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8220</v>
      </c>
      <c r="G1477" t="s">
        <v>8224</v>
      </c>
      <c r="H1477" t="s">
        <v>8246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8281</v>
      </c>
      <c r="O1477" s="5">
        <f t="shared" si="92"/>
        <v>0.125</v>
      </c>
      <c r="P1477">
        <f t="shared" si="93"/>
        <v>12.5</v>
      </c>
      <c r="Q1477" s="8" t="s">
        <v>8331</v>
      </c>
      <c r="R1477" s="8" t="s">
        <v>8332</v>
      </c>
      <c r="S1477" s="12">
        <f t="shared" si="94"/>
        <v>42470.528611111113</v>
      </c>
      <c r="T1477" s="12">
        <f t="shared" si="95"/>
        <v>42440.570277777777</v>
      </c>
    </row>
    <row r="1478" spans="1:20" ht="60" x14ac:dyDescent="0.25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8220</v>
      </c>
      <c r="G1478" t="s">
        <v>8228</v>
      </c>
      <c r="H1478" t="s">
        <v>8250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8295</v>
      </c>
      <c r="O1478" s="5">
        <f t="shared" si="92"/>
        <v>0.125</v>
      </c>
      <c r="P1478">
        <f t="shared" si="93"/>
        <v>25</v>
      </c>
      <c r="Q1478" s="8" t="s">
        <v>8334</v>
      </c>
      <c r="R1478" s="8" t="s">
        <v>8339</v>
      </c>
      <c r="S1478" s="12">
        <f t="shared" si="94"/>
        <v>42375.701539351852</v>
      </c>
      <c r="T1478" s="12">
        <f t="shared" si="95"/>
        <v>42345.701539351852</v>
      </c>
    </row>
    <row r="1479" spans="1:20" ht="45" x14ac:dyDescent="0.25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8220</v>
      </c>
      <c r="G1479" t="s">
        <v>8223</v>
      </c>
      <c r="H1479" t="s">
        <v>8245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8270</v>
      </c>
      <c r="O1479" s="5">
        <f t="shared" si="92"/>
        <v>0.1255</v>
      </c>
      <c r="P1479">
        <f t="shared" si="93"/>
        <v>50.2</v>
      </c>
      <c r="Q1479" s="8" t="s">
        <v>8323</v>
      </c>
      <c r="R1479" s="8" t="s">
        <v>8343</v>
      </c>
      <c r="S1479" s="12">
        <f t="shared" si="94"/>
        <v>42539.564108796301</v>
      </c>
      <c r="T1479" s="12">
        <f t="shared" si="95"/>
        <v>42509.564108796301</v>
      </c>
    </row>
    <row r="1480" spans="1:20" ht="60" x14ac:dyDescent="0.25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8272</v>
      </c>
      <c r="O1480" s="5">
        <f t="shared" si="92"/>
        <v>0.1275</v>
      </c>
      <c r="P1480">
        <f t="shared" si="93"/>
        <v>110.8695652173913</v>
      </c>
      <c r="Q1480" s="8" t="s">
        <v>8311</v>
      </c>
      <c r="R1480" s="8" t="s">
        <v>8317</v>
      </c>
      <c r="S1480" s="12">
        <f t="shared" si="94"/>
        <v>42378.75</v>
      </c>
      <c r="T1480" s="12">
        <f t="shared" si="95"/>
        <v>42324.517361111109</v>
      </c>
    </row>
    <row r="1481" spans="1:20" ht="60" x14ac:dyDescent="0.25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8220</v>
      </c>
      <c r="G1481" t="s">
        <v>8223</v>
      </c>
      <c r="H1481" t="s">
        <v>8245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8270</v>
      </c>
      <c r="O1481" s="5">
        <f t="shared" si="92"/>
        <v>0.1275</v>
      </c>
      <c r="P1481">
        <f t="shared" si="93"/>
        <v>25.5</v>
      </c>
      <c r="Q1481" s="8" t="s">
        <v>8323</v>
      </c>
      <c r="R1481" s="8" t="s">
        <v>8343</v>
      </c>
      <c r="S1481" s="12">
        <f t="shared" si="94"/>
        <v>42020.256377314814</v>
      </c>
      <c r="T1481" s="12">
        <f t="shared" si="95"/>
        <v>41990.256377314814</v>
      </c>
    </row>
    <row r="1482" spans="1:20" ht="45" x14ac:dyDescent="0.25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8220</v>
      </c>
      <c r="G1482" t="s">
        <v>8224</v>
      </c>
      <c r="H1482" t="s">
        <v>8246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8281</v>
      </c>
      <c r="O1482" s="5">
        <f t="shared" si="92"/>
        <v>0.128</v>
      </c>
      <c r="P1482">
        <f t="shared" si="93"/>
        <v>10.666666666666666</v>
      </c>
      <c r="Q1482" s="8" t="s">
        <v>8331</v>
      </c>
      <c r="R1482" s="8" t="s">
        <v>8332</v>
      </c>
      <c r="S1482" s="12">
        <f t="shared" si="94"/>
        <v>41586.804849537039</v>
      </c>
      <c r="T1482" s="12">
        <f t="shared" si="95"/>
        <v>41556.763182870374</v>
      </c>
    </row>
    <row r="1483" spans="1:20" ht="45" x14ac:dyDescent="0.25">
      <c r="A1483">
        <v>1576</v>
      </c>
      <c r="B1483" s="3" t="s">
        <v>1577</v>
      </c>
      <c r="C1483" s="3" t="s">
        <v>5686</v>
      </c>
      <c r="D1483">
        <v>5000</v>
      </c>
      <c r="E1483">
        <v>650</v>
      </c>
      <c r="F1483" t="s">
        <v>8219</v>
      </c>
      <c r="G1483" t="s">
        <v>8223</v>
      </c>
      <c r="H1483" t="s">
        <v>8245</v>
      </c>
      <c r="I1483">
        <v>1435698368</v>
      </c>
      <c r="J1483">
        <v>1431810368</v>
      </c>
      <c r="K1483" t="b">
        <v>0</v>
      </c>
      <c r="L1483">
        <v>10</v>
      </c>
      <c r="M1483" t="b">
        <v>0</v>
      </c>
      <c r="N1483" t="s">
        <v>8289</v>
      </c>
      <c r="O1483" s="5">
        <f t="shared" si="92"/>
        <v>0.13</v>
      </c>
      <c r="P1483">
        <f t="shared" si="93"/>
        <v>65</v>
      </c>
      <c r="Q1483" s="8" t="s">
        <v>8318</v>
      </c>
      <c r="R1483" s="8" t="s">
        <v>8320</v>
      </c>
      <c r="S1483" s="12">
        <f t="shared" si="94"/>
        <v>42185.629259259258</v>
      </c>
      <c r="T1483" s="12">
        <f t="shared" si="95"/>
        <v>42140.629259259258</v>
      </c>
    </row>
    <row r="1484" spans="1:20" ht="60" x14ac:dyDescent="0.25">
      <c r="A1484">
        <v>222</v>
      </c>
      <c r="B1484" s="3" t="s">
        <v>224</v>
      </c>
      <c r="C1484" s="3" t="s">
        <v>4332</v>
      </c>
      <c r="D1484">
        <v>1000</v>
      </c>
      <c r="E1484">
        <v>130</v>
      </c>
      <c r="F1484" t="s">
        <v>8220</v>
      </c>
      <c r="G1484" t="s">
        <v>8223</v>
      </c>
      <c r="H1484" t="s">
        <v>8245</v>
      </c>
      <c r="I1484">
        <v>1427423940</v>
      </c>
      <c r="J1484">
        <v>1422383318</v>
      </c>
      <c r="K1484" t="b">
        <v>0</v>
      </c>
      <c r="L1484">
        <v>2</v>
      </c>
      <c r="M1484" t="b">
        <v>0</v>
      </c>
      <c r="N1484" t="s">
        <v>8267</v>
      </c>
      <c r="O1484" s="5">
        <f t="shared" si="92"/>
        <v>0.13</v>
      </c>
      <c r="P1484">
        <f t="shared" si="93"/>
        <v>65</v>
      </c>
      <c r="Q1484" s="8" t="s">
        <v>8309</v>
      </c>
      <c r="R1484" s="8" t="s">
        <v>8326</v>
      </c>
      <c r="S1484" s="12">
        <f t="shared" si="94"/>
        <v>42089.860416666663</v>
      </c>
      <c r="T1484" s="12">
        <f t="shared" si="95"/>
        <v>42031.519884259258</v>
      </c>
    </row>
    <row r="1485" spans="1:20" ht="60" x14ac:dyDescent="0.25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8220</v>
      </c>
      <c r="G1485" t="s">
        <v>8223</v>
      </c>
      <c r="H1485" t="s">
        <v>8245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8270</v>
      </c>
      <c r="O1485" s="5">
        <f t="shared" si="92"/>
        <v>0.13020000000000001</v>
      </c>
      <c r="P1485">
        <f t="shared" si="93"/>
        <v>93</v>
      </c>
      <c r="Q1485" s="8" t="s">
        <v>8323</v>
      </c>
      <c r="R1485" s="8" t="s">
        <v>8343</v>
      </c>
      <c r="S1485" s="12">
        <f t="shared" si="94"/>
        <v>42292.957638888889</v>
      </c>
      <c r="T1485" s="12">
        <f t="shared" si="95"/>
        <v>42265.433182870373</v>
      </c>
    </row>
    <row r="1486" spans="1:20" ht="60" x14ac:dyDescent="0.25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8219</v>
      </c>
      <c r="G1486" t="s">
        <v>8224</v>
      </c>
      <c r="H1486" t="s">
        <v>8246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8304</v>
      </c>
      <c r="O1486" s="5">
        <f t="shared" si="92"/>
        <v>0.13066666666666665</v>
      </c>
      <c r="P1486">
        <f t="shared" si="93"/>
        <v>57.647058823529413</v>
      </c>
      <c r="Q1486" s="8" t="s">
        <v>8323</v>
      </c>
      <c r="R1486" s="8" t="s">
        <v>8325</v>
      </c>
      <c r="S1486" s="12">
        <f t="shared" si="94"/>
        <v>41850.708333333336</v>
      </c>
      <c r="T1486" s="12">
        <f t="shared" si="95"/>
        <v>41815.565046296295</v>
      </c>
    </row>
    <row r="1487" spans="1:20" ht="60" x14ac:dyDescent="0.25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8219</v>
      </c>
      <c r="G1487" t="s">
        <v>8223</v>
      </c>
      <c r="H1487" t="s">
        <v>8245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8272</v>
      </c>
      <c r="O1487" s="5">
        <f t="shared" si="92"/>
        <v>0.1313</v>
      </c>
      <c r="P1487">
        <f t="shared" si="93"/>
        <v>65</v>
      </c>
      <c r="Q1487" s="8" t="s">
        <v>8311</v>
      </c>
      <c r="R1487" s="8" t="s">
        <v>8317</v>
      </c>
      <c r="S1487" s="12">
        <f t="shared" si="94"/>
        <v>42540.354699074072</v>
      </c>
      <c r="T1487" s="12">
        <f t="shared" si="95"/>
        <v>42510.354699074072</v>
      </c>
    </row>
    <row r="1488" spans="1:20" ht="45" x14ac:dyDescent="0.25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8220</v>
      </c>
      <c r="G1488" t="s">
        <v>8232</v>
      </c>
      <c r="H1488" t="s">
        <v>8248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8272</v>
      </c>
      <c r="O1488" s="5">
        <f t="shared" si="92"/>
        <v>0.13220000000000001</v>
      </c>
      <c r="P1488">
        <f t="shared" si="93"/>
        <v>161.21951219512195</v>
      </c>
      <c r="Q1488" s="8" t="s">
        <v>8311</v>
      </c>
      <c r="R1488" s="8" t="s">
        <v>8317</v>
      </c>
      <c r="S1488" s="12">
        <f t="shared" si="94"/>
        <v>41813.044560185182</v>
      </c>
      <c r="T1488" s="12">
        <f t="shared" si="95"/>
        <v>41773.044560185182</v>
      </c>
    </row>
    <row r="1489" spans="1:20" ht="60" x14ac:dyDescent="0.25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8220</v>
      </c>
      <c r="G1489" t="s">
        <v>8224</v>
      </c>
      <c r="H1489" t="s">
        <v>8246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8284</v>
      </c>
      <c r="O1489" s="5">
        <f t="shared" si="92"/>
        <v>0.13307692307692306</v>
      </c>
      <c r="P1489">
        <f t="shared" si="93"/>
        <v>37.608695652173914</v>
      </c>
      <c r="Q1489" s="8" t="s">
        <v>8334</v>
      </c>
      <c r="R1489" s="8" t="s">
        <v>8338</v>
      </c>
      <c r="S1489" s="12">
        <f t="shared" si="94"/>
        <v>42554.068703703699</v>
      </c>
      <c r="T1489" s="12">
        <f t="shared" si="95"/>
        <v>42524.068703703699</v>
      </c>
    </row>
    <row r="1490" spans="1:20" ht="45" x14ac:dyDescent="0.25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8220</v>
      </c>
      <c r="G1490" t="s">
        <v>8223</v>
      </c>
      <c r="H1490" t="s">
        <v>8245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8272</v>
      </c>
      <c r="O1490" s="5">
        <f t="shared" si="92"/>
        <v>0.13325999999999999</v>
      </c>
      <c r="P1490">
        <f t="shared" si="93"/>
        <v>69.40625</v>
      </c>
      <c r="Q1490" s="8" t="s">
        <v>8311</v>
      </c>
      <c r="R1490" s="8" t="s">
        <v>8317</v>
      </c>
      <c r="S1490" s="12">
        <f t="shared" si="94"/>
        <v>42478.333333333328</v>
      </c>
      <c r="T1490" s="12">
        <f t="shared" si="95"/>
        <v>42444.333912037036</v>
      </c>
    </row>
    <row r="1491" spans="1:20" ht="30" x14ac:dyDescent="0.25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8220</v>
      </c>
      <c r="G1491" t="s">
        <v>8224</v>
      </c>
      <c r="H1491" t="s">
        <v>8246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8270</v>
      </c>
      <c r="O1491" s="5">
        <f t="shared" si="92"/>
        <v>0.13333333333333333</v>
      </c>
      <c r="P1491">
        <f t="shared" si="93"/>
        <v>10</v>
      </c>
      <c r="Q1491" s="8" t="s">
        <v>8323</v>
      </c>
      <c r="R1491" s="8" t="s">
        <v>8343</v>
      </c>
      <c r="S1491" s="12">
        <f t="shared" si="94"/>
        <v>42152.443159722221</v>
      </c>
      <c r="T1491" s="12">
        <f t="shared" si="95"/>
        <v>42122.443159722221</v>
      </c>
    </row>
    <row r="1492" spans="1:20" ht="45" x14ac:dyDescent="0.25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8219</v>
      </c>
      <c r="G1492" t="s">
        <v>8223</v>
      </c>
      <c r="H1492" t="s">
        <v>8245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8266</v>
      </c>
      <c r="O1492" s="5">
        <f t="shared" si="92"/>
        <v>0.13433333333333333</v>
      </c>
      <c r="P1492">
        <f t="shared" si="93"/>
        <v>80.599999999999994</v>
      </c>
      <c r="Q1492" s="8" t="s">
        <v>8309</v>
      </c>
      <c r="R1492" s="8" t="s">
        <v>8310</v>
      </c>
      <c r="S1492" s="12">
        <f t="shared" si="94"/>
        <v>41821.541666666664</v>
      </c>
      <c r="T1492" s="12">
        <f t="shared" si="95"/>
        <v>41788.131909722222</v>
      </c>
    </row>
    <row r="1493" spans="1:20" ht="60" x14ac:dyDescent="0.25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8220</v>
      </c>
      <c r="G1493" t="s">
        <v>8224</v>
      </c>
      <c r="H1493" t="s">
        <v>8246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8288</v>
      </c>
      <c r="O1493" s="5">
        <f t="shared" si="92"/>
        <v>0.13466666666666666</v>
      </c>
      <c r="P1493">
        <f t="shared" si="93"/>
        <v>14.428571428571429</v>
      </c>
      <c r="Q1493" s="8" t="s">
        <v>8334</v>
      </c>
      <c r="R1493" s="8" t="s">
        <v>8335</v>
      </c>
      <c r="S1493" s="12">
        <f t="shared" si="94"/>
        <v>42502.199467592596</v>
      </c>
      <c r="T1493" s="12">
        <f t="shared" si="95"/>
        <v>42472.199467592596</v>
      </c>
    </row>
    <row r="1494" spans="1:20" ht="60" x14ac:dyDescent="0.25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8220</v>
      </c>
      <c r="G1494" t="s">
        <v>8232</v>
      </c>
      <c r="H1494" t="s">
        <v>8248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8284</v>
      </c>
      <c r="O1494" s="5">
        <f t="shared" si="92"/>
        <v>0.135625</v>
      </c>
      <c r="P1494">
        <f t="shared" si="93"/>
        <v>65.099999999999994</v>
      </c>
      <c r="Q1494" s="8" t="s">
        <v>8334</v>
      </c>
      <c r="R1494" s="8" t="s">
        <v>8338</v>
      </c>
      <c r="S1494" s="12">
        <f t="shared" si="94"/>
        <v>42055.107094907406</v>
      </c>
      <c r="T1494" s="12">
        <f t="shared" si="95"/>
        <v>42025.107094907406</v>
      </c>
    </row>
    <row r="1495" spans="1:20" ht="45" x14ac:dyDescent="0.25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8220</v>
      </c>
      <c r="G1495" t="s">
        <v>8223</v>
      </c>
      <c r="H1495" t="s">
        <v>8245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8284</v>
      </c>
      <c r="O1495" s="5">
        <f t="shared" si="92"/>
        <v>0.136375</v>
      </c>
      <c r="P1495">
        <f t="shared" si="93"/>
        <v>58.972972972972975</v>
      </c>
      <c r="Q1495" s="8" t="s">
        <v>8334</v>
      </c>
      <c r="R1495" s="8" t="s">
        <v>8338</v>
      </c>
      <c r="S1495" s="12">
        <f t="shared" si="94"/>
        <v>42404.07677083333</v>
      </c>
      <c r="T1495" s="12">
        <f t="shared" si="95"/>
        <v>42344.07677083333</v>
      </c>
    </row>
    <row r="1496" spans="1:20" ht="45" x14ac:dyDescent="0.25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8219</v>
      </c>
      <c r="G1496" t="s">
        <v>8223</v>
      </c>
      <c r="H1496" t="s">
        <v>8245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8289</v>
      </c>
      <c r="O1496" s="5">
        <f t="shared" si="92"/>
        <v>0.13639999999999999</v>
      </c>
      <c r="P1496">
        <f t="shared" si="93"/>
        <v>155</v>
      </c>
      <c r="Q1496" s="8" t="s">
        <v>8318</v>
      </c>
      <c r="R1496" s="8" t="s">
        <v>8320</v>
      </c>
      <c r="S1496" s="12">
        <f t="shared" si="94"/>
        <v>41996.812326388885</v>
      </c>
      <c r="T1496" s="12">
        <f t="shared" si="95"/>
        <v>41961.812326388885</v>
      </c>
    </row>
    <row r="1497" spans="1:20" ht="45" x14ac:dyDescent="0.25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8220</v>
      </c>
      <c r="G1497" t="s">
        <v>8224</v>
      </c>
      <c r="H1497" t="s">
        <v>8246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8269</v>
      </c>
      <c r="O1497" s="5">
        <f t="shared" si="92"/>
        <v>0.13833333333333334</v>
      </c>
      <c r="P1497">
        <f t="shared" si="93"/>
        <v>51.875</v>
      </c>
      <c r="Q1497" s="8" t="s">
        <v>8309</v>
      </c>
      <c r="R1497" s="8" t="s">
        <v>8327</v>
      </c>
      <c r="S1497" s="12">
        <f t="shared" si="94"/>
        <v>42556.621331018519</v>
      </c>
      <c r="T1497" s="12">
        <f t="shared" si="95"/>
        <v>42526.621331018519</v>
      </c>
    </row>
    <row r="1498" spans="1:20" ht="60" x14ac:dyDescent="0.25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8220</v>
      </c>
      <c r="G1498" t="s">
        <v>8224</v>
      </c>
      <c r="H1498" t="s">
        <v>8246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8284</v>
      </c>
      <c r="O1498" s="5">
        <f t="shared" si="92"/>
        <v>0.13852941176470587</v>
      </c>
      <c r="P1498">
        <f t="shared" si="93"/>
        <v>63.648648648648646</v>
      </c>
      <c r="Q1498" s="8" t="s">
        <v>8334</v>
      </c>
      <c r="R1498" s="8" t="s">
        <v>8338</v>
      </c>
      <c r="S1498" s="12">
        <f t="shared" si="94"/>
        <v>42353.256944444445</v>
      </c>
      <c r="T1498" s="12">
        <f t="shared" si="95"/>
        <v>42321.410509259258</v>
      </c>
    </row>
    <row r="1499" spans="1:20" ht="60" x14ac:dyDescent="0.25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8220</v>
      </c>
      <c r="G1499" t="s">
        <v>8223</v>
      </c>
      <c r="H1499" t="s">
        <v>8245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8302</v>
      </c>
      <c r="O1499" s="5">
        <f t="shared" si="92"/>
        <v>0.13900000000000001</v>
      </c>
      <c r="P1499">
        <f t="shared" si="93"/>
        <v>55.6</v>
      </c>
      <c r="Q1499" s="8" t="s">
        <v>8323</v>
      </c>
      <c r="R1499" s="8" t="s">
        <v>8324</v>
      </c>
      <c r="S1499" s="12">
        <f t="shared" si="94"/>
        <v>42411.939710648148</v>
      </c>
      <c r="T1499" s="12">
        <f t="shared" si="95"/>
        <v>42381.939710648148</v>
      </c>
    </row>
    <row r="1500" spans="1:20" ht="45" x14ac:dyDescent="0.25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8220</v>
      </c>
      <c r="G1500" t="s">
        <v>8223</v>
      </c>
      <c r="H1500" t="s">
        <v>8245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8269</v>
      </c>
      <c r="O1500" s="5">
        <f t="shared" si="92"/>
        <v>0.13924</v>
      </c>
      <c r="P1500">
        <f t="shared" si="93"/>
        <v>102.38235294117646</v>
      </c>
      <c r="Q1500" s="8" t="s">
        <v>8309</v>
      </c>
      <c r="R1500" s="8" t="s">
        <v>8327</v>
      </c>
      <c r="S1500" s="12">
        <f t="shared" si="94"/>
        <v>42597.041666666672</v>
      </c>
      <c r="T1500" s="12">
        <f t="shared" si="95"/>
        <v>42552.403993055559</v>
      </c>
    </row>
    <row r="1501" spans="1:20" ht="60" x14ac:dyDescent="0.25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8219</v>
      </c>
      <c r="G1501" t="s">
        <v>8228</v>
      </c>
      <c r="H1501" t="s">
        <v>8250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8266</v>
      </c>
      <c r="O1501" s="5">
        <f t="shared" si="92"/>
        <v>0.14000000000000001</v>
      </c>
      <c r="P1501">
        <f t="shared" si="93"/>
        <v>11.666666666666666</v>
      </c>
      <c r="Q1501" s="8" t="s">
        <v>8309</v>
      </c>
      <c r="R1501" s="8" t="s">
        <v>8310</v>
      </c>
      <c r="S1501" s="12">
        <f t="shared" si="94"/>
        <v>42769.743981481486</v>
      </c>
      <c r="T1501" s="12">
        <f t="shared" si="95"/>
        <v>42709.743981481486</v>
      </c>
    </row>
    <row r="1502" spans="1:20" ht="60" x14ac:dyDescent="0.25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8220</v>
      </c>
      <c r="G1502" t="s">
        <v>8224</v>
      </c>
      <c r="H1502" t="s">
        <v>8246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8270</v>
      </c>
      <c r="O1502" s="5">
        <f t="shared" si="92"/>
        <v>0.14000000000000001</v>
      </c>
      <c r="P1502">
        <f t="shared" si="93"/>
        <v>10</v>
      </c>
      <c r="Q1502" s="8" t="s">
        <v>8323</v>
      </c>
      <c r="R1502" s="8" t="s">
        <v>8343</v>
      </c>
      <c r="S1502" s="12">
        <f t="shared" si="94"/>
        <v>41899.622685185182</v>
      </c>
      <c r="T1502" s="12">
        <f t="shared" si="95"/>
        <v>41869.622685185182</v>
      </c>
    </row>
    <row r="1503" spans="1:20" ht="60" x14ac:dyDescent="0.25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8220</v>
      </c>
      <c r="G1503" t="s">
        <v>8223</v>
      </c>
      <c r="H1503" t="s">
        <v>8245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8270</v>
      </c>
      <c r="O1503" s="5">
        <f t="shared" si="92"/>
        <v>0.14058171745152354</v>
      </c>
      <c r="P1503">
        <f t="shared" si="93"/>
        <v>78.07692307692308</v>
      </c>
      <c r="Q1503" s="8" t="s">
        <v>8323</v>
      </c>
      <c r="R1503" s="8" t="s">
        <v>8343</v>
      </c>
      <c r="S1503" s="12">
        <f t="shared" si="94"/>
        <v>42383.881643518514</v>
      </c>
      <c r="T1503" s="12">
        <f t="shared" si="95"/>
        <v>42353.881643518514</v>
      </c>
    </row>
    <row r="1504" spans="1:20" ht="45" x14ac:dyDescent="0.25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8220</v>
      </c>
      <c r="G1504" t="s">
        <v>8228</v>
      </c>
      <c r="H1504" t="s">
        <v>8250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8281</v>
      </c>
      <c r="O1504" s="5">
        <f t="shared" si="92"/>
        <v>0.14083333333333334</v>
      </c>
      <c r="P1504">
        <f t="shared" si="93"/>
        <v>10.5625</v>
      </c>
      <c r="Q1504" s="8" t="s">
        <v>8331</v>
      </c>
      <c r="R1504" s="8" t="s">
        <v>8332</v>
      </c>
      <c r="S1504" s="12">
        <f t="shared" si="94"/>
        <v>42411.723807870367</v>
      </c>
      <c r="T1504" s="12">
        <f t="shared" si="95"/>
        <v>42396.723807870367</v>
      </c>
    </row>
    <row r="1505" spans="1:20" ht="45" x14ac:dyDescent="0.25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8219</v>
      </c>
      <c r="G1505" t="s">
        <v>8223</v>
      </c>
      <c r="H1505" t="s">
        <v>8245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8285</v>
      </c>
      <c r="O1505" s="5">
        <f t="shared" si="92"/>
        <v>0.14091666666666666</v>
      </c>
      <c r="P1505">
        <f t="shared" si="93"/>
        <v>44.5</v>
      </c>
      <c r="Q1505" s="8" t="s">
        <v>8315</v>
      </c>
      <c r="R1505" s="8" t="s">
        <v>8316</v>
      </c>
      <c r="S1505" s="12">
        <f t="shared" si="94"/>
        <v>40732.625</v>
      </c>
      <c r="T1505" s="12">
        <f t="shared" si="95"/>
        <v>40671.629293981481</v>
      </c>
    </row>
    <row r="1506" spans="1:20" ht="60" x14ac:dyDescent="0.25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8220</v>
      </c>
      <c r="G1506" t="s">
        <v>8223</v>
      </c>
      <c r="H1506" t="s">
        <v>8245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8302</v>
      </c>
      <c r="O1506" s="5">
        <f t="shared" si="92"/>
        <v>0.14099999999999999</v>
      </c>
      <c r="P1506">
        <f t="shared" si="93"/>
        <v>20.142857142857142</v>
      </c>
      <c r="Q1506" s="8" t="s">
        <v>8323</v>
      </c>
      <c r="R1506" s="8" t="s">
        <v>8324</v>
      </c>
      <c r="S1506" s="12">
        <f t="shared" si="94"/>
        <v>41987.583726851852</v>
      </c>
      <c r="T1506" s="12">
        <f t="shared" si="95"/>
        <v>41957.583726851852</v>
      </c>
    </row>
    <row r="1507" spans="1:20" ht="60" x14ac:dyDescent="0.25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8220</v>
      </c>
      <c r="G1507" t="s">
        <v>8223</v>
      </c>
      <c r="H1507" t="s">
        <v>8245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8293</v>
      </c>
      <c r="O1507" s="5">
        <f t="shared" si="92"/>
        <v>0.14111428571428572</v>
      </c>
      <c r="P1507">
        <f t="shared" si="93"/>
        <v>129.97368421052633</v>
      </c>
      <c r="Q1507" s="8" t="s">
        <v>8311</v>
      </c>
      <c r="R1507" s="8" t="s">
        <v>8345</v>
      </c>
      <c r="S1507" s="12">
        <f t="shared" si="94"/>
        <v>41935.179155092592</v>
      </c>
      <c r="T1507" s="12">
        <f t="shared" si="95"/>
        <v>41905.179155092592</v>
      </c>
    </row>
    <row r="1508" spans="1:20" ht="45" x14ac:dyDescent="0.25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8220</v>
      </c>
      <c r="G1508" t="s">
        <v>8223</v>
      </c>
      <c r="H1508" t="s">
        <v>8245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8281</v>
      </c>
      <c r="O1508" s="5">
        <f t="shared" si="92"/>
        <v>0.14182977777777778</v>
      </c>
      <c r="P1508">
        <f t="shared" si="93"/>
        <v>43.41727891156463</v>
      </c>
      <c r="Q1508" s="8" t="s">
        <v>8331</v>
      </c>
      <c r="R1508" s="8" t="s">
        <v>8332</v>
      </c>
      <c r="S1508" s="12">
        <f t="shared" si="94"/>
        <v>41753.549386574072</v>
      </c>
      <c r="T1508" s="12">
        <f t="shared" si="95"/>
        <v>41723.549386574072</v>
      </c>
    </row>
    <row r="1509" spans="1:20" ht="60" x14ac:dyDescent="0.25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8220</v>
      </c>
      <c r="G1509" t="s">
        <v>8223</v>
      </c>
      <c r="H1509" t="s">
        <v>8245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8303</v>
      </c>
      <c r="O1509" s="5">
        <f t="shared" si="92"/>
        <v>0.14249999999999999</v>
      </c>
      <c r="P1509">
        <f t="shared" si="93"/>
        <v>43.846153846153847</v>
      </c>
      <c r="Q1509" s="8" t="s">
        <v>8318</v>
      </c>
      <c r="R1509" s="8" t="s">
        <v>8342</v>
      </c>
      <c r="S1509" s="12">
        <f t="shared" si="94"/>
        <v>41340.876481481479</v>
      </c>
      <c r="T1509" s="12">
        <f t="shared" si="95"/>
        <v>41310.876481481479</v>
      </c>
    </row>
    <row r="1510" spans="1:20" ht="60" x14ac:dyDescent="0.25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8220</v>
      </c>
      <c r="G1510" t="s">
        <v>8223</v>
      </c>
      <c r="H1510" t="s">
        <v>8245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8270</v>
      </c>
      <c r="O1510" s="5">
        <f t="shared" si="92"/>
        <v>0.14249999999999999</v>
      </c>
      <c r="P1510">
        <f t="shared" si="93"/>
        <v>71.25</v>
      </c>
      <c r="Q1510" s="8" t="s">
        <v>8323</v>
      </c>
      <c r="R1510" s="8" t="s">
        <v>8343</v>
      </c>
      <c r="S1510" s="12">
        <f t="shared" si="94"/>
        <v>42473.944212962961</v>
      </c>
      <c r="T1510" s="12">
        <f t="shared" si="95"/>
        <v>42413.985879629632</v>
      </c>
    </row>
    <row r="1511" spans="1:20" ht="45" x14ac:dyDescent="0.25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8220</v>
      </c>
      <c r="G1511" t="s">
        <v>8223</v>
      </c>
      <c r="H1511" t="s">
        <v>8245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8303</v>
      </c>
      <c r="O1511" s="5">
        <f t="shared" si="92"/>
        <v>0.14314285714285716</v>
      </c>
      <c r="P1511">
        <f t="shared" si="93"/>
        <v>29.470588235294116</v>
      </c>
      <c r="Q1511" s="8" t="s">
        <v>8318</v>
      </c>
      <c r="R1511" s="8" t="s">
        <v>8342</v>
      </c>
      <c r="S1511" s="12">
        <f t="shared" si="94"/>
        <v>40997.323182870372</v>
      </c>
      <c r="T1511" s="12">
        <f t="shared" si="95"/>
        <v>40967.364849537036</v>
      </c>
    </row>
    <row r="1512" spans="1:20" ht="45" x14ac:dyDescent="0.25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8220</v>
      </c>
      <c r="G1512" t="s">
        <v>8228</v>
      </c>
      <c r="H1512" t="s">
        <v>8250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8282</v>
      </c>
      <c r="O1512" s="5">
        <f t="shared" si="92"/>
        <v>0.14380000000000001</v>
      </c>
      <c r="P1512">
        <f t="shared" si="93"/>
        <v>110.61538461538461</v>
      </c>
      <c r="Q1512" s="8" t="s">
        <v>8331</v>
      </c>
      <c r="R1512" s="8" t="s">
        <v>8333</v>
      </c>
      <c r="S1512" s="12">
        <f t="shared" si="94"/>
        <v>42735.865405092598</v>
      </c>
      <c r="T1512" s="12">
        <f t="shared" si="95"/>
        <v>42705.865405092598</v>
      </c>
    </row>
    <row r="1513" spans="1:20" ht="45" x14ac:dyDescent="0.25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8220</v>
      </c>
      <c r="G1513" t="s">
        <v>8223</v>
      </c>
      <c r="H1513" t="s">
        <v>8245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8277</v>
      </c>
      <c r="O1513" s="5">
        <f t="shared" si="92"/>
        <v>0.14536842105263159</v>
      </c>
      <c r="P1513">
        <f t="shared" si="93"/>
        <v>46.033333333333331</v>
      </c>
      <c r="Q1513" s="8" t="s">
        <v>8315</v>
      </c>
      <c r="R1513" s="8" t="s">
        <v>8329</v>
      </c>
      <c r="S1513" s="12">
        <f t="shared" si="94"/>
        <v>41355.677604166667</v>
      </c>
      <c r="T1513" s="12">
        <f t="shared" si="95"/>
        <v>41310.719270833331</v>
      </c>
    </row>
    <row r="1514" spans="1:20" ht="45" x14ac:dyDescent="0.25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8219</v>
      </c>
      <c r="G1514" t="s">
        <v>8223</v>
      </c>
      <c r="H1514" t="s">
        <v>8245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8271</v>
      </c>
      <c r="O1514" s="5">
        <f t="shared" si="92"/>
        <v>0.14680000000000001</v>
      </c>
      <c r="P1514">
        <f t="shared" si="93"/>
        <v>367</v>
      </c>
      <c r="Q1514" s="8" t="s">
        <v>8311</v>
      </c>
      <c r="R1514" s="8" t="s">
        <v>8312</v>
      </c>
      <c r="S1514" s="12">
        <f t="shared" si="94"/>
        <v>42219.399583333332</v>
      </c>
      <c r="T1514" s="12">
        <f t="shared" si="95"/>
        <v>42159.399583333332</v>
      </c>
    </row>
    <row r="1515" spans="1:20" ht="45" x14ac:dyDescent="0.25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8220</v>
      </c>
      <c r="G1515" t="s">
        <v>8223</v>
      </c>
      <c r="H1515" t="s">
        <v>8245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8272</v>
      </c>
      <c r="O1515" s="5">
        <f t="shared" si="92"/>
        <v>0.14799999999999999</v>
      </c>
      <c r="P1515">
        <f t="shared" si="93"/>
        <v>59.2</v>
      </c>
      <c r="Q1515" s="8" t="s">
        <v>8311</v>
      </c>
      <c r="R1515" s="8" t="s">
        <v>8317</v>
      </c>
      <c r="S1515" s="12">
        <f t="shared" si="94"/>
        <v>42649.385787037041</v>
      </c>
      <c r="T1515" s="12">
        <f t="shared" si="95"/>
        <v>42619.385787037041</v>
      </c>
    </row>
    <row r="1516" spans="1:20" ht="45" x14ac:dyDescent="0.25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8220</v>
      </c>
      <c r="G1516" t="s">
        <v>8223</v>
      </c>
      <c r="H1516" t="s">
        <v>8245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8283</v>
      </c>
      <c r="O1516" s="5">
        <f t="shared" si="92"/>
        <v>0.14825133372851215</v>
      </c>
      <c r="P1516">
        <f t="shared" si="93"/>
        <v>69.472222222222229</v>
      </c>
      <c r="Q1516" s="8" t="s">
        <v>8321</v>
      </c>
      <c r="R1516" s="8" t="s">
        <v>8322</v>
      </c>
      <c r="S1516" s="12">
        <f t="shared" si="94"/>
        <v>41952.820543981477</v>
      </c>
      <c r="T1516" s="12">
        <f t="shared" si="95"/>
        <v>41892.778877314813</v>
      </c>
    </row>
    <row r="1517" spans="1:20" ht="60" x14ac:dyDescent="0.25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8220</v>
      </c>
      <c r="G1517" t="s">
        <v>8223</v>
      </c>
      <c r="H1517" t="s">
        <v>8245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8272</v>
      </c>
      <c r="O1517" s="5">
        <f t="shared" si="92"/>
        <v>0.14849999999999999</v>
      </c>
      <c r="P1517">
        <f t="shared" si="93"/>
        <v>34.269230769230766</v>
      </c>
      <c r="Q1517" s="8" t="s">
        <v>8311</v>
      </c>
      <c r="R1517" s="8" t="s">
        <v>8317</v>
      </c>
      <c r="S1517" s="12">
        <f t="shared" si="94"/>
        <v>42005.040972222225</v>
      </c>
      <c r="T1517" s="12">
        <f t="shared" si="95"/>
        <v>41975.680601851855</v>
      </c>
    </row>
    <row r="1518" spans="1:20" ht="60" x14ac:dyDescent="0.25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8220</v>
      </c>
      <c r="G1518" t="s">
        <v>8223</v>
      </c>
      <c r="H1518" t="s">
        <v>8245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8272</v>
      </c>
      <c r="O1518" s="5">
        <f t="shared" si="92"/>
        <v>0.14860000000000001</v>
      </c>
      <c r="P1518">
        <f t="shared" si="93"/>
        <v>47.935483870967744</v>
      </c>
      <c r="Q1518" s="8" t="s">
        <v>8311</v>
      </c>
      <c r="R1518" s="8" t="s">
        <v>8317</v>
      </c>
      <c r="S1518" s="12">
        <f t="shared" si="94"/>
        <v>41973.695856481485</v>
      </c>
      <c r="T1518" s="12">
        <f t="shared" si="95"/>
        <v>41928.654189814813</v>
      </c>
    </row>
    <row r="1519" spans="1:20" ht="45" x14ac:dyDescent="0.25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8220</v>
      </c>
      <c r="G1519" t="s">
        <v>8223</v>
      </c>
      <c r="H1519" t="s">
        <v>8245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8272</v>
      </c>
      <c r="O1519" s="5">
        <f t="shared" si="92"/>
        <v>0.14993333333333334</v>
      </c>
      <c r="P1519">
        <f t="shared" si="93"/>
        <v>80.321428571428569</v>
      </c>
      <c r="Q1519" s="8" t="s">
        <v>8311</v>
      </c>
      <c r="R1519" s="8" t="s">
        <v>8317</v>
      </c>
      <c r="S1519" s="12">
        <f t="shared" si="94"/>
        <v>42794.537986111114</v>
      </c>
      <c r="T1519" s="12">
        <f t="shared" si="95"/>
        <v>42734.537986111114</v>
      </c>
    </row>
    <row r="1520" spans="1:20" ht="60" x14ac:dyDescent="0.25">
      <c r="A1520">
        <v>3870</v>
      </c>
      <c r="B1520" s="3" t="s">
        <v>3867</v>
      </c>
      <c r="C1520" s="3" t="s">
        <v>7979</v>
      </c>
      <c r="D1520">
        <v>10000</v>
      </c>
      <c r="E1520">
        <v>1500</v>
      </c>
      <c r="F1520" t="s">
        <v>8219</v>
      </c>
      <c r="G1520" t="s">
        <v>8223</v>
      </c>
      <c r="H1520" t="s">
        <v>8245</v>
      </c>
      <c r="I1520">
        <v>1404360478</v>
      </c>
      <c r="J1520">
        <v>1401768478</v>
      </c>
      <c r="K1520" t="b">
        <v>0</v>
      </c>
      <c r="L1520">
        <v>10</v>
      </c>
      <c r="M1520" t="b">
        <v>0</v>
      </c>
      <c r="N1520" t="s">
        <v>8304</v>
      </c>
      <c r="O1520" s="5">
        <f t="shared" si="92"/>
        <v>0.15</v>
      </c>
      <c r="P1520">
        <f t="shared" si="93"/>
        <v>150</v>
      </c>
      <c r="Q1520" s="8" t="s">
        <v>8323</v>
      </c>
      <c r="R1520" s="8" t="s">
        <v>8325</v>
      </c>
      <c r="S1520" s="12">
        <f t="shared" si="94"/>
        <v>41822.922199074077</v>
      </c>
      <c r="T1520" s="12">
        <f t="shared" si="95"/>
        <v>41792.922199074077</v>
      </c>
    </row>
    <row r="1521" spans="1:20" ht="60" x14ac:dyDescent="0.25">
      <c r="A1521">
        <v>2870</v>
      </c>
      <c r="B1521" s="3" t="s">
        <v>2870</v>
      </c>
      <c r="C1521" s="3" t="s">
        <v>6980</v>
      </c>
      <c r="D1521">
        <v>5000</v>
      </c>
      <c r="E1521">
        <v>750</v>
      </c>
      <c r="F1521" t="s">
        <v>8220</v>
      </c>
      <c r="G1521" t="s">
        <v>8223</v>
      </c>
      <c r="H1521" t="s">
        <v>8245</v>
      </c>
      <c r="I1521">
        <v>1400301165</v>
      </c>
      <c r="J1521">
        <v>1397709165</v>
      </c>
      <c r="K1521" t="b">
        <v>0</v>
      </c>
      <c r="L1521">
        <v>9</v>
      </c>
      <c r="M1521" t="b">
        <v>0</v>
      </c>
      <c r="N1521" t="s">
        <v>8270</v>
      </c>
      <c r="O1521" s="5">
        <f t="shared" si="92"/>
        <v>0.15</v>
      </c>
      <c r="P1521">
        <f t="shared" si="93"/>
        <v>83.333333333333329</v>
      </c>
      <c r="Q1521" s="8" t="s">
        <v>8323</v>
      </c>
      <c r="R1521" s="8" t="s">
        <v>8343</v>
      </c>
      <c r="S1521" s="12">
        <f t="shared" si="94"/>
        <v>41775.939409722225</v>
      </c>
      <c r="T1521" s="12">
        <f t="shared" si="95"/>
        <v>41745.939409722225</v>
      </c>
    </row>
    <row r="1522" spans="1:20" ht="30" x14ac:dyDescent="0.25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8220</v>
      </c>
      <c r="G1522" t="s">
        <v>8223</v>
      </c>
      <c r="H1522" t="s">
        <v>8245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8302</v>
      </c>
      <c r="O1522" s="5">
        <f t="shared" si="92"/>
        <v>0.15060000000000001</v>
      </c>
      <c r="P1522">
        <f t="shared" si="93"/>
        <v>30.12</v>
      </c>
      <c r="Q1522" s="8" t="s">
        <v>8323</v>
      </c>
      <c r="R1522" s="8" t="s">
        <v>8324</v>
      </c>
      <c r="S1522" s="12">
        <f t="shared" si="94"/>
        <v>42286.401886574073</v>
      </c>
      <c r="T1522" s="12">
        <f t="shared" si="95"/>
        <v>42226.401886574073</v>
      </c>
    </row>
    <row r="1523" spans="1:20" ht="60" x14ac:dyDescent="0.25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8219</v>
      </c>
      <c r="G1523" t="s">
        <v>8224</v>
      </c>
      <c r="H1523" t="s">
        <v>8246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8272</v>
      </c>
      <c r="O1523" s="5">
        <f t="shared" si="92"/>
        <v>0.15103448275862069</v>
      </c>
      <c r="P1523">
        <f t="shared" si="93"/>
        <v>97.333333333333329</v>
      </c>
      <c r="Q1523" s="8" t="s">
        <v>8311</v>
      </c>
      <c r="R1523" s="8" t="s">
        <v>8317</v>
      </c>
      <c r="S1523" s="12">
        <f t="shared" si="94"/>
        <v>41831.416666666664</v>
      </c>
      <c r="T1523" s="12">
        <f t="shared" si="95"/>
        <v>41816.562094907407</v>
      </c>
    </row>
    <row r="1524" spans="1:20" ht="45" x14ac:dyDescent="0.25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8220</v>
      </c>
      <c r="G1524" t="s">
        <v>8228</v>
      </c>
      <c r="H1524" t="s">
        <v>8250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8267</v>
      </c>
      <c r="O1524" s="5">
        <f t="shared" si="92"/>
        <v>0.15214285714285714</v>
      </c>
      <c r="P1524">
        <f t="shared" si="93"/>
        <v>163.84615384615384</v>
      </c>
      <c r="Q1524" s="8" t="s">
        <v>8309</v>
      </c>
      <c r="R1524" s="8" t="s">
        <v>8326</v>
      </c>
      <c r="S1524" s="12">
        <f t="shared" si="94"/>
        <v>42007.947199074071</v>
      </c>
      <c r="T1524" s="12">
        <f t="shared" si="95"/>
        <v>41977.947199074071</v>
      </c>
    </row>
    <row r="1525" spans="1:20" ht="60" x14ac:dyDescent="0.25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8220</v>
      </c>
      <c r="G1525" t="s">
        <v>8223</v>
      </c>
      <c r="H1525" t="s">
        <v>8245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8302</v>
      </c>
      <c r="O1525" s="5">
        <f t="shared" si="92"/>
        <v>0.15225</v>
      </c>
      <c r="P1525">
        <f t="shared" si="93"/>
        <v>140.53846153846155</v>
      </c>
      <c r="Q1525" s="8" t="s">
        <v>8323</v>
      </c>
      <c r="R1525" s="8" t="s">
        <v>8324</v>
      </c>
      <c r="S1525" s="12">
        <f t="shared" si="94"/>
        <v>41932.372395833336</v>
      </c>
      <c r="T1525" s="12">
        <f t="shared" si="95"/>
        <v>41902.372395833336</v>
      </c>
    </row>
    <row r="1526" spans="1:20" ht="45" x14ac:dyDescent="0.25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8220</v>
      </c>
      <c r="G1526" t="s">
        <v>8223</v>
      </c>
      <c r="H1526" t="s">
        <v>8245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8270</v>
      </c>
      <c r="O1526" s="5">
        <f t="shared" si="92"/>
        <v>0.15266666666666667</v>
      </c>
      <c r="P1526">
        <f t="shared" si="93"/>
        <v>57.25</v>
      </c>
      <c r="Q1526" s="8" t="s">
        <v>8323</v>
      </c>
      <c r="R1526" s="8" t="s">
        <v>8343</v>
      </c>
      <c r="S1526" s="12">
        <f t="shared" si="94"/>
        <v>41816.709745370368</v>
      </c>
      <c r="T1526" s="12">
        <f t="shared" si="95"/>
        <v>41786.709745370368</v>
      </c>
    </row>
    <row r="1527" spans="1:20" ht="45" x14ac:dyDescent="0.25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8220</v>
      </c>
      <c r="G1527" t="s">
        <v>8223</v>
      </c>
      <c r="H1527" t="s">
        <v>8245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8270</v>
      </c>
      <c r="O1527" s="5">
        <f t="shared" si="92"/>
        <v>0.153</v>
      </c>
      <c r="P1527">
        <f t="shared" si="93"/>
        <v>38.25</v>
      </c>
      <c r="Q1527" s="8" t="s">
        <v>8323</v>
      </c>
      <c r="R1527" s="8" t="s">
        <v>8343</v>
      </c>
      <c r="S1527" s="12">
        <f t="shared" si="94"/>
        <v>41938.588888888888</v>
      </c>
      <c r="T1527" s="12">
        <f t="shared" si="95"/>
        <v>41906.569513888891</v>
      </c>
    </row>
    <row r="1528" spans="1:20" ht="45" x14ac:dyDescent="0.25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8219</v>
      </c>
      <c r="G1528" t="s">
        <v>8223</v>
      </c>
      <c r="H1528" t="s">
        <v>8245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8272</v>
      </c>
      <c r="O1528" s="5">
        <f t="shared" si="92"/>
        <v>0.15325</v>
      </c>
      <c r="P1528">
        <f t="shared" si="93"/>
        <v>45.407407407407405</v>
      </c>
      <c r="Q1528" s="8" t="s">
        <v>8311</v>
      </c>
      <c r="R1528" s="8" t="s">
        <v>8317</v>
      </c>
      <c r="S1528" s="12">
        <f t="shared" si="94"/>
        <v>42014.793657407412</v>
      </c>
      <c r="T1528" s="12">
        <f t="shared" si="95"/>
        <v>41984.793657407412</v>
      </c>
    </row>
    <row r="1529" spans="1:20" ht="45" x14ac:dyDescent="0.25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8220</v>
      </c>
      <c r="G1529" t="s">
        <v>8223</v>
      </c>
      <c r="H1529" t="s">
        <v>8245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8284</v>
      </c>
      <c r="O1529" s="5">
        <f t="shared" si="92"/>
        <v>0.15329999999999999</v>
      </c>
      <c r="P1529">
        <f t="shared" si="93"/>
        <v>63.875</v>
      </c>
      <c r="Q1529" s="8" t="s">
        <v>8334</v>
      </c>
      <c r="R1529" s="8" t="s">
        <v>8338</v>
      </c>
      <c r="S1529" s="12">
        <f t="shared" si="94"/>
        <v>42098.363854166666</v>
      </c>
      <c r="T1529" s="12">
        <f t="shared" si="95"/>
        <v>42068.40552083333</v>
      </c>
    </row>
    <row r="1530" spans="1:20" ht="60" x14ac:dyDescent="0.25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8220</v>
      </c>
      <c r="G1530" t="s">
        <v>8223</v>
      </c>
      <c r="H1530" t="s">
        <v>8245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8272</v>
      </c>
      <c r="O1530" s="5">
        <f t="shared" si="92"/>
        <v>0.15390000000000001</v>
      </c>
      <c r="P1530">
        <f t="shared" si="93"/>
        <v>530.68965517241384</v>
      </c>
      <c r="Q1530" s="8" t="s">
        <v>8311</v>
      </c>
      <c r="R1530" s="8" t="s">
        <v>8317</v>
      </c>
      <c r="S1530" s="12">
        <f t="shared" si="94"/>
        <v>41899.833333333336</v>
      </c>
      <c r="T1530" s="12">
        <f t="shared" si="95"/>
        <v>41866.681076388893</v>
      </c>
    </row>
    <row r="1531" spans="1:20" ht="45" x14ac:dyDescent="0.25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8220</v>
      </c>
      <c r="G1531" t="s">
        <v>8232</v>
      </c>
      <c r="H1531" t="s">
        <v>8248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8270</v>
      </c>
      <c r="O1531" s="5">
        <f t="shared" si="92"/>
        <v>0.15411764705882353</v>
      </c>
      <c r="P1531">
        <f t="shared" si="93"/>
        <v>32.75</v>
      </c>
      <c r="Q1531" s="8" t="s">
        <v>8323</v>
      </c>
      <c r="R1531" s="8" t="s">
        <v>8343</v>
      </c>
      <c r="S1531" s="12">
        <f t="shared" si="94"/>
        <v>42028.25</v>
      </c>
      <c r="T1531" s="12">
        <f t="shared" si="95"/>
        <v>41968.427465277782</v>
      </c>
    </row>
    <row r="1532" spans="1:20" ht="60" x14ac:dyDescent="0.25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8220</v>
      </c>
      <c r="G1532" t="s">
        <v>8223</v>
      </c>
      <c r="H1532" t="s">
        <v>8245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8272</v>
      </c>
      <c r="O1532" s="5">
        <f t="shared" si="92"/>
        <v>0.15485964912280703</v>
      </c>
      <c r="P1532">
        <f t="shared" si="93"/>
        <v>93.90425531914893</v>
      </c>
      <c r="Q1532" s="8" t="s">
        <v>8311</v>
      </c>
      <c r="R1532" s="8" t="s">
        <v>8317</v>
      </c>
      <c r="S1532" s="12">
        <f t="shared" si="94"/>
        <v>42616.445706018523</v>
      </c>
      <c r="T1532" s="12">
        <f t="shared" si="95"/>
        <v>42556.445706018523</v>
      </c>
    </row>
    <row r="1533" spans="1:20" ht="60" x14ac:dyDescent="0.25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8220</v>
      </c>
      <c r="G1533" t="s">
        <v>8223</v>
      </c>
      <c r="H1533" t="s">
        <v>8245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8284</v>
      </c>
      <c r="O1533" s="5">
        <f t="shared" si="92"/>
        <v>0.15491428571428573</v>
      </c>
      <c r="P1533">
        <f t="shared" si="93"/>
        <v>71.34210526315789</v>
      </c>
      <c r="Q1533" s="8" t="s">
        <v>8334</v>
      </c>
      <c r="R1533" s="8" t="s">
        <v>8338</v>
      </c>
      <c r="S1533" s="12">
        <f t="shared" si="94"/>
        <v>42421.325104166666</v>
      </c>
      <c r="T1533" s="12">
        <f t="shared" si="95"/>
        <v>42388.325104166666</v>
      </c>
    </row>
    <row r="1534" spans="1:20" ht="45" x14ac:dyDescent="0.25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8219</v>
      </c>
      <c r="G1534" t="s">
        <v>8223</v>
      </c>
      <c r="H1534" t="s">
        <v>8245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8272</v>
      </c>
      <c r="O1534" s="5">
        <f t="shared" si="92"/>
        <v>0.155</v>
      </c>
      <c r="P1534">
        <f t="shared" si="93"/>
        <v>129.16666666666666</v>
      </c>
      <c r="Q1534" s="8" t="s">
        <v>8311</v>
      </c>
      <c r="R1534" s="8" t="s">
        <v>8317</v>
      </c>
      <c r="S1534" s="12">
        <f t="shared" si="94"/>
        <v>42601.417245370365</v>
      </c>
      <c r="T1534" s="12">
        <f t="shared" si="95"/>
        <v>42556.417245370365</v>
      </c>
    </row>
    <row r="1535" spans="1:20" ht="45" x14ac:dyDescent="0.25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8220</v>
      </c>
      <c r="G1535" t="s">
        <v>8223</v>
      </c>
      <c r="H1535" t="s">
        <v>8245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8267</v>
      </c>
      <c r="O1535" s="5">
        <f t="shared" si="92"/>
        <v>0.15535714285714286</v>
      </c>
      <c r="P1535">
        <f t="shared" si="93"/>
        <v>43.5</v>
      </c>
      <c r="Q1535" s="8" t="s">
        <v>8309</v>
      </c>
      <c r="R1535" s="8" t="s">
        <v>8326</v>
      </c>
      <c r="S1535" s="12">
        <f t="shared" si="94"/>
        <v>41867.737500000003</v>
      </c>
      <c r="T1535" s="12">
        <f t="shared" si="95"/>
        <v>41834.876805555556</v>
      </c>
    </row>
    <row r="1536" spans="1:20" ht="45" x14ac:dyDescent="0.25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8220</v>
      </c>
      <c r="G1536" t="s">
        <v>8224</v>
      </c>
      <c r="H1536" t="s">
        <v>8246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8284</v>
      </c>
      <c r="O1536" s="5">
        <f t="shared" si="92"/>
        <v>0.156</v>
      </c>
      <c r="P1536">
        <f t="shared" si="93"/>
        <v>45.157894736842103</v>
      </c>
      <c r="Q1536" s="8" t="s">
        <v>8334</v>
      </c>
      <c r="R1536" s="8" t="s">
        <v>8338</v>
      </c>
      <c r="S1536" s="12">
        <f t="shared" si="94"/>
        <v>41826.468009259261</v>
      </c>
      <c r="T1536" s="12">
        <f t="shared" si="95"/>
        <v>41766.468009259261</v>
      </c>
    </row>
    <row r="1537" spans="1:20" ht="30" x14ac:dyDescent="0.25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8221</v>
      </c>
      <c r="G1537" t="s">
        <v>8223</v>
      </c>
      <c r="H1537" t="s">
        <v>8245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8270</v>
      </c>
      <c r="O1537" s="5">
        <f t="shared" si="92"/>
        <v>0.15731707317073171</v>
      </c>
      <c r="P1537">
        <f t="shared" si="93"/>
        <v>53.75</v>
      </c>
      <c r="Q1537" s="8" t="s">
        <v>8323</v>
      </c>
      <c r="R1537" s="8" t="s">
        <v>8343</v>
      </c>
      <c r="S1537" s="12">
        <f t="shared" si="94"/>
        <v>42833.287557870368</v>
      </c>
      <c r="T1537" s="12">
        <f t="shared" si="95"/>
        <v>42803.329224537039</v>
      </c>
    </row>
    <row r="1538" spans="1:20" ht="45" x14ac:dyDescent="0.25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8220</v>
      </c>
      <c r="G1538" t="s">
        <v>8223</v>
      </c>
      <c r="H1538" t="s">
        <v>8245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8270</v>
      </c>
      <c r="O1538" s="5">
        <f t="shared" ref="O1538:O1601" si="96">E1538/D1538</f>
        <v>0.15737410071942445</v>
      </c>
      <c r="P1538">
        <f t="shared" si="93"/>
        <v>29.166666666666668</v>
      </c>
      <c r="Q1538" s="8" t="s">
        <v>8323</v>
      </c>
      <c r="R1538" s="8" t="s">
        <v>8343</v>
      </c>
      <c r="S1538" s="12">
        <f t="shared" si="94"/>
        <v>42071.289641203708</v>
      </c>
      <c r="T1538" s="12">
        <f t="shared" si="95"/>
        <v>42041.331307870365</v>
      </c>
    </row>
    <row r="1539" spans="1:20" ht="60" x14ac:dyDescent="0.25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8220</v>
      </c>
      <c r="G1539" t="s">
        <v>8223</v>
      </c>
      <c r="H1539" t="s">
        <v>8245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8270</v>
      </c>
      <c r="O1539" s="5">
        <f t="shared" si="96"/>
        <v>0.15742857142857142</v>
      </c>
      <c r="P1539">
        <f t="shared" ref="P1539:P1602" si="97">E1539/L1539</f>
        <v>91.833333333333329</v>
      </c>
      <c r="Q1539" s="8" t="s">
        <v>8323</v>
      </c>
      <c r="R1539" s="8" t="s">
        <v>8343</v>
      </c>
      <c r="S1539" s="12">
        <f t="shared" ref="S1539:S1602" si="98">(I1539/86400)+25569+(-6/24)</f>
        <v>42567.779861111107</v>
      </c>
      <c r="T1539" s="12">
        <f t="shared" ref="T1539:T1602" si="99">(J1539/86400)+25569+(-6/24)</f>
        <v>42538.718310185184</v>
      </c>
    </row>
    <row r="1540" spans="1:20" ht="60" x14ac:dyDescent="0.25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8220</v>
      </c>
      <c r="G1540" t="s">
        <v>8225</v>
      </c>
      <c r="H1540" t="s">
        <v>8247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8270</v>
      </c>
      <c r="O1540" s="5">
        <f t="shared" si="96"/>
        <v>0.15770000000000001</v>
      </c>
      <c r="P1540">
        <f t="shared" si="97"/>
        <v>49.28125</v>
      </c>
      <c r="Q1540" s="8" t="s">
        <v>8323</v>
      </c>
      <c r="R1540" s="8" t="s">
        <v>8343</v>
      </c>
      <c r="S1540" s="12">
        <f t="shared" si="98"/>
        <v>42045.870613425926</v>
      </c>
      <c r="T1540" s="12">
        <f t="shared" si="99"/>
        <v>42015.870613425926</v>
      </c>
    </row>
    <row r="1541" spans="1:20" ht="60" x14ac:dyDescent="0.25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8220</v>
      </c>
      <c r="G1541" t="s">
        <v>8223</v>
      </c>
      <c r="H1541" t="s">
        <v>8245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8302</v>
      </c>
      <c r="O1541" s="5">
        <f t="shared" si="96"/>
        <v>0.15920000000000001</v>
      </c>
      <c r="P1541">
        <f t="shared" si="97"/>
        <v>88.444444444444443</v>
      </c>
      <c r="Q1541" s="8" t="s">
        <v>8323</v>
      </c>
      <c r="R1541" s="8" t="s">
        <v>8324</v>
      </c>
      <c r="S1541" s="12">
        <f t="shared" si="98"/>
        <v>42596.698414351849</v>
      </c>
      <c r="T1541" s="12">
        <f t="shared" si="99"/>
        <v>42566.698414351849</v>
      </c>
    </row>
    <row r="1542" spans="1:20" ht="45" x14ac:dyDescent="0.25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8220</v>
      </c>
      <c r="G1542" t="s">
        <v>8223</v>
      </c>
      <c r="H1542" t="s">
        <v>8245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8267</v>
      </c>
      <c r="O1542" s="5">
        <f t="shared" si="96"/>
        <v>0.16</v>
      </c>
      <c r="P1542">
        <f t="shared" si="97"/>
        <v>160</v>
      </c>
      <c r="Q1542" s="8" t="s">
        <v>8309</v>
      </c>
      <c r="R1542" s="8" t="s">
        <v>8326</v>
      </c>
      <c r="S1542" s="12">
        <f t="shared" si="98"/>
        <v>42206.040972222225</v>
      </c>
      <c r="T1542" s="12">
        <f t="shared" si="99"/>
        <v>42181.984456018516</v>
      </c>
    </row>
    <row r="1543" spans="1:20" ht="60" x14ac:dyDescent="0.25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8220</v>
      </c>
      <c r="G1543" t="s">
        <v>8223</v>
      </c>
      <c r="H1543" t="s">
        <v>8245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8270</v>
      </c>
      <c r="O1543" s="5">
        <f t="shared" si="96"/>
        <v>0.16</v>
      </c>
      <c r="P1543">
        <f t="shared" si="97"/>
        <v>66.666666666666671</v>
      </c>
      <c r="Q1543" s="8" t="s">
        <v>8323</v>
      </c>
      <c r="R1543" s="8" t="s">
        <v>8343</v>
      </c>
      <c r="S1543" s="12">
        <f t="shared" si="98"/>
        <v>42403.53402777778</v>
      </c>
      <c r="T1543" s="12">
        <f t="shared" si="99"/>
        <v>42374.405081018514</v>
      </c>
    </row>
    <row r="1544" spans="1:20" ht="45" x14ac:dyDescent="0.25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8219</v>
      </c>
      <c r="G1544" t="s">
        <v>8229</v>
      </c>
      <c r="H1544" t="s">
        <v>8248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8272</v>
      </c>
      <c r="O1544" s="5">
        <f t="shared" si="96"/>
        <v>0.16055</v>
      </c>
      <c r="P1544">
        <f t="shared" si="97"/>
        <v>214.06666666666666</v>
      </c>
      <c r="Q1544" s="8" t="s">
        <v>8311</v>
      </c>
      <c r="R1544" s="8" t="s">
        <v>8317</v>
      </c>
      <c r="S1544" s="12">
        <f t="shared" si="98"/>
        <v>42810.417372685188</v>
      </c>
      <c r="T1544" s="12">
        <f t="shared" si="99"/>
        <v>42780.459039351852</v>
      </c>
    </row>
    <row r="1545" spans="1:20" ht="45" x14ac:dyDescent="0.25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8220</v>
      </c>
      <c r="G1545" t="s">
        <v>8223</v>
      </c>
      <c r="H1545" t="s">
        <v>8245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8270</v>
      </c>
      <c r="O1545" s="5">
        <f t="shared" si="96"/>
        <v>0.16161904761904761</v>
      </c>
      <c r="P1545">
        <f t="shared" si="97"/>
        <v>188.55555555555554</v>
      </c>
      <c r="Q1545" s="8" t="s">
        <v>8323</v>
      </c>
      <c r="R1545" s="8" t="s">
        <v>8343</v>
      </c>
      <c r="S1545" s="12">
        <f t="shared" si="98"/>
        <v>42203.974432870367</v>
      </c>
      <c r="T1545" s="12">
        <f t="shared" si="99"/>
        <v>42158.974432870367</v>
      </c>
    </row>
    <row r="1546" spans="1:20" ht="45" x14ac:dyDescent="0.25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8220</v>
      </c>
      <c r="G1546" t="s">
        <v>8223</v>
      </c>
      <c r="H1546" t="s">
        <v>8245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8267</v>
      </c>
      <c r="O1546" s="5">
        <f t="shared" si="96"/>
        <v>0.16250000000000001</v>
      </c>
      <c r="P1546">
        <f t="shared" si="97"/>
        <v>76.470588235294116</v>
      </c>
      <c r="Q1546" s="8" t="s">
        <v>8309</v>
      </c>
      <c r="R1546" s="8" t="s">
        <v>8326</v>
      </c>
      <c r="S1546" s="12">
        <f t="shared" si="98"/>
        <v>42283.382199074069</v>
      </c>
      <c r="T1546" s="12">
        <f t="shared" si="99"/>
        <v>42248.382199074069</v>
      </c>
    </row>
    <row r="1547" spans="1:20" ht="30" x14ac:dyDescent="0.25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8220</v>
      </c>
      <c r="G1547" t="s">
        <v>8223</v>
      </c>
      <c r="H1547" t="s">
        <v>8245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8270</v>
      </c>
      <c r="O1547" s="5">
        <f t="shared" si="96"/>
        <v>0.16254545454545455</v>
      </c>
      <c r="P1547">
        <f t="shared" si="97"/>
        <v>89.4</v>
      </c>
      <c r="Q1547" s="8" t="s">
        <v>8323</v>
      </c>
      <c r="R1547" s="8" t="s">
        <v>8343</v>
      </c>
      <c r="S1547" s="12">
        <f t="shared" si="98"/>
        <v>42133.634930555556</v>
      </c>
      <c r="T1547" s="12">
        <f t="shared" si="99"/>
        <v>42103.634930555556</v>
      </c>
    </row>
    <row r="1548" spans="1:20" ht="60" x14ac:dyDescent="0.25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8220</v>
      </c>
      <c r="G1548" t="s">
        <v>8223</v>
      </c>
      <c r="H1548" t="s">
        <v>8245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8270</v>
      </c>
      <c r="O1548" s="5">
        <f t="shared" si="96"/>
        <v>0.16376923076923078</v>
      </c>
      <c r="P1548">
        <f t="shared" si="97"/>
        <v>49.511627906976742</v>
      </c>
      <c r="Q1548" s="8" t="s">
        <v>8323</v>
      </c>
      <c r="R1548" s="8" t="s">
        <v>8343</v>
      </c>
      <c r="S1548" s="12">
        <f t="shared" si="98"/>
        <v>42295.567002314812</v>
      </c>
      <c r="T1548" s="12">
        <f t="shared" si="99"/>
        <v>42265.567002314812</v>
      </c>
    </row>
    <row r="1549" spans="1:20" ht="45" x14ac:dyDescent="0.25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8220</v>
      </c>
      <c r="G1549" t="s">
        <v>8223</v>
      </c>
      <c r="H1549" t="s">
        <v>8245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8304</v>
      </c>
      <c r="O1549" s="5">
        <f t="shared" si="96"/>
        <v>0.16420000000000001</v>
      </c>
      <c r="P1549">
        <f t="shared" si="97"/>
        <v>68.416666666666671</v>
      </c>
      <c r="Q1549" s="8" t="s">
        <v>8323</v>
      </c>
      <c r="R1549" s="8" t="s">
        <v>8325</v>
      </c>
      <c r="S1549" s="12">
        <f t="shared" si="98"/>
        <v>42436.957638888889</v>
      </c>
      <c r="T1549" s="12">
        <f t="shared" si="99"/>
        <v>42408.991747685184</v>
      </c>
    </row>
    <row r="1550" spans="1:20" ht="45" x14ac:dyDescent="0.25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8220</v>
      </c>
      <c r="G1550" t="s">
        <v>8223</v>
      </c>
      <c r="H1550" t="s">
        <v>8245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8270</v>
      </c>
      <c r="O1550" s="5">
        <f t="shared" si="96"/>
        <v>0.16500000000000001</v>
      </c>
      <c r="P1550">
        <f t="shared" si="97"/>
        <v>27.5</v>
      </c>
      <c r="Q1550" s="8" t="s">
        <v>8323</v>
      </c>
      <c r="R1550" s="8" t="s">
        <v>8343</v>
      </c>
      <c r="S1550" s="12">
        <f t="shared" si="98"/>
        <v>42063.875</v>
      </c>
      <c r="T1550" s="12">
        <f t="shared" si="99"/>
        <v>42031.416898148149</v>
      </c>
    </row>
    <row r="1551" spans="1:20" ht="45" x14ac:dyDescent="0.25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8220</v>
      </c>
      <c r="G1551" t="s">
        <v>8223</v>
      </c>
      <c r="H1551" t="s">
        <v>8245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8270</v>
      </c>
      <c r="O1551" s="5">
        <f t="shared" si="96"/>
        <v>0.16514285714285715</v>
      </c>
      <c r="P1551">
        <f t="shared" si="97"/>
        <v>82.571428571428569</v>
      </c>
      <c r="Q1551" s="8" t="s">
        <v>8323</v>
      </c>
      <c r="R1551" s="8" t="s">
        <v>8343</v>
      </c>
      <c r="S1551" s="12">
        <f t="shared" si="98"/>
        <v>41882.577650462961</v>
      </c>
      <c r="T1551" s="12">
        <f t="shared" si="99"/>
        <v>41842.578680555554</v>
      </c>
    </row>
    <row r="1552" spans="1:20" ht="45" x14ac:dyDescent="0.25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8220</v>
      </c>
      <c r="G1552" t="s">
        <v>8223</v>
      </c>
      <c r="H1552" t="s">
        <v>8245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8270</v>
      </c>
      <c r="O1552" s="5">
        <f t="shared" si="96"/>
        <v>0.16566666666666666</v>
      </c>
      <c r="P1552">
        <f t="shared" si="97"/>
        <v>29.235294117647058</v>
      </c>
      <c r="Q1552" s="8" t="s">
        <v>8323</v>
      </c>
      <c r="R1552" s="8" t="s">
        <v>8343</v>
      </c>
      <c r="S1552" s="12">
        <f t="shared" si="98"/>
        <v>41963.419444444444</v>
      </c>
      <c r="T1552" s="12">
        <f t="shared" si="99"/>
        <v>41950.016944444447</v>
      </c>
    </row>
    <row r="1553" spans="1:20" ht="60" x14ac:dyDescent="0.25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8220</v>
      </c>
      <c r="G1553" t="s">
        <v>8223</v>
      </c>
      <c r="H1553" t="s">
        <v>8245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8270</v>
      </c>
      <c r="O1553" s="5">
        <f t="shared" si="96"/>
        <v>0.16666666666666666</v>
      </c>
      <c r="P1553">
        <f t="shared" si="97"/>
        <v>33.333333333333336</v>
      </c>
      <c r="Q1553" s="8" t="s">
        <v>8323</v>
      </c>
      <c r="R1553" s="8" t="s">
        <v>8343</v>
      </c>
      <c r="S1553" s="12">
        <f t="shared" si="98"/>
        <v>42086.899293981478</v>
      </c>
      <c r="T1553" s="12">
        <f t="shared" si="99"/>
        <v>42056.940960648149</v>
      </c>
    </row>
    <row r="1554" spans="1:20" ht="60" x14ac:dyDescent="0.25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8219</v>
      </c>
      <c r="G1554" t="s">
        <v>8223</v>
      </c>
      <c r="H1554" t="s">
        <v>8245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8302</v>
      </c>
      <c r="O1554" s="5">
        <f t="shared" si="96"/>
        <v>0.16734177215189874</v>
      </c>
      <c r="P1554">
        <f t="shared" si="97"/>
        <v>66.099999999999994</v>
      </c>
      <c r="Q1554" s="8" t="s">
        <v>8323</v>
      </c>
      <c r="R1554" s="8" t="s">
        <v>8324</v>
      </c>
      <c r="S1554" s="12">
        <f t="shared" si="98"/>
        <v>42494.708912037036</v>
      </c>
      <c r="T1554" s="12">
        <f t="shared" si="99"/>
        <v>42464.708912037036</v>
      </c>
    </row>
    <row r="1555" spans="1:20" ht="30" x14ac:dyDescent="0.25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8220</v>
      </c>
      <c r="G1555" t="s">
        <v>8223</v>
      </c>
      <c r="H1555" t="s">
        <v>8245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8272</v>
      </c>
      <c r="O1555" s="5">
        <f t="shared" si="96"/>
        <v>0.16769999999999999</v>
      </c>
      <c r="P1555">
        <f t="shared" si="97"/>
        <v>52.40625</v>
      </c>
      <c r="Q1555" s="8" t="s">
        <v>8311</v>
      </c>
      <c r="R1555" s="8" t="s">
        <v>8317</v>
      </c>
      <c r="S1555" s="12">
        <f t="shared" si="98"/>
        <v>42641.683969907404</v>
      </c>
      <c r="T1555" s="12">
        <f t="shared" si="99"/>
        <v>42611.683969907404</v>
      </c>
    </row>
    <row r="1556" spans="1:20" ht="60" x14ac:dyDescent="0.25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8220</v>
      </c>
      <c r="G1556" t="s">
        <v>8223</v>
      </c>
      <c r="H1556" t="s">
        <v>8245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8270</v>
      </c>
      <c r="O1556" s="5">
        <f t="shared" si="96"/>
        <v>0.16826666666666668</v>
      </c>
      <c r="P1556">
        <f t="shared" si="97"/>
        <v>315.5</v>
      </c>
      <c r="Q1556" s="8" t="s">
        <v>8323</v>
      </c>
      <c r="R1556" s="8" t="s">
        <v>8343</v>
      </c>
      <c r="S1556" s="12">
        <f t="shared" si="98"/>
        <v>42231.508611111116</v>
      </c>
      <c r="T1556" s="12">
        <f t="shared" si="99"/>
        <v>42171.508611111116</v>
      </c>
    </row>
    <row r="1557" spans="1:20" ht="45" x14ac:dyDescent="0.25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8220</v>
      </c>
      <c r="G1557" t="s">
        <v>8224</v>
      </c>
      <c r="H1557" t="s">
        <v>8246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8283</v>
      </c>
      <c r="O1557" s="5">
        <f t="shared" si="96"/>
        <v>0.16833333333333333</v>
      </c>
      <c r="P1557">
        <f t="shared" si="97"/>
        <v>16.833333333333332</v>
      </c>
      <c r="Q1557" s="8" t="s">
        <v>8321</v>
      </c>
      <c r="R1557" s="8" t="s">
        <v>8322</v>
      </c>
      <c r="S1557" s="12">
        <f t="shared" si="98"/>
        <v>42459.590949074074</v>
      </c>
      <c r="T1557" s="12">
        <f t="shared" si="99"/>
        <v>42399.632615740746</v>
      </c>
    </row>
    <row r="1558" spans="1:20" ht="60" x14ac:dyDescent="0.25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8220</v>
      </c>
      <c r="G1558" t="s">
        <v>8223</v>
      </c>
      <c r="H1558" t="s">
        <v>8245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8295</v>
      </c>
      <c r="O1558" s="5">
        <f t="shared" si="96"/>
        <v>0.16966666666666666</v>
      </c>
      <c r="P1558">
        <f t="shared" si="97"/>
        <v>101.8</v>
      </c>
      <c r="Q1558" s="8" t="s">
        <v>8334</v>
      </c>
      <c r="R1558" s="8" t="s">
        <v>8339</v>
      </c>
      <c r="S1558" s="12">
        <f t="shared" si="98"/>
        <v>42412.945972222224</v>
      </c>
      <c r="T1558" s="12">
        <f t="shared" si="99"/>
        <v>42397.945972222224</v>
      </c>
    </row>
    <row r="1559" spans="1:20" ht="60" x14ac:dyDescent="0.25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8220</v>
      </c>
      <c r="G1559" t="s">
        <v>8224</v>
      </c>
      <c r="H1559" t="s">
        <v>8246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8302</v>
      </c>
      <c r="O1559" s="5">
        <f t="shared" si="96"/>
        <v>0.17150000000000001</v>
      </c>
      <c r="P1559">
        <f t="shared" si="97"/>
        <v>40.833333333333336</v>
      </c>
      <c r="Q1559" s="8" t="s">
        <v>8323</v>
      </c>
      <c r="R1559" s="8" t="s">
        <v>8324</v>
      </c>
      <c r="S1559" s="12">
        <f t="shared" si="98"/>
        <v>42650.333333333328</v>
      </c>
      <c r="T1559" s="12">
        <f t="shared" si="99"/>
        <v>42629.253483796296</v>
      </c>
    </row>
    <row r="1560" spans="1:20" ht="45" x14ac:dyDescent="0.25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8220</v>
      </c>
      <c r="G1560" t="s">
        <v>8223</v>
      </c>
      <c r="H1560" t="s">
        <v>8245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8272</v>
      </c>
      <c r="O1560" s="5">
        <f t="shared" si="96"/>
        <v>0.17155555555555554</v>
      </c>
      <c r="P1560">
        <f t="shared" si="97"/>
        <v>110.28571428571429</v>
      </c>
      <c r="Q1560" s="8" t="s">
        <v>8311</v>
      </c>
      <c r="R1560" s="8" t="s">
        <v>8317</v>
      </c>
      <c r="S1560" s="12">
        <f t="shared" si="98"/>
        <v>42226.758402777778</v>
      </c>
      <c r="T1560" s="12">
        <f t="shared" si="99"/>
        <v>42181.758402777778</v>
      </c>
    </row>
    <row r="1561" spans="1:20" ht="60" x14ac:dyDescent="0.25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8219</v>
      </c>
      <c r="G1561" t="s">
        <v>8223</v>
      </c>
      <c r="H1561" t="s">
        <v>8245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8271</v>
      </c>
      <c r="O1561" s="5">
        <f t="shared" si="96"/>
        <v>0.17380000000000001</v>
      </c>
      <c r="P1561">
        <f t="shared" si="97"/>
        <v>111.41025641025641</v>
      </c>
      <c r="Q1561" s="8" t="s">
        <v>8311</v>
      </c>
      <c r="R1561" s="8" t="s">
        <v>8312</v>
      </c>
      <c r="S1561" s="12">
        <f t="shared" si="98"/>
        <v>42231.306944444441</v>
      </c>
      <c r="T1561" s="12">
        <f t="shared" si="99"/>
        <v>42198.309479166666</v>
      </c>
    </row>
    <row r="1562" spans="1:20" ht="45" x14ac:dyDescent="0.25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8220</v>
      </c>
      <c r="G1562" t="s">
        <v>8223</v>
      </c>
      <c r="H1562" t="s">
        <v>8245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8301</v>
      </c>
      <c r="O1562" s="5">
        <f t="shared" si="96"/>
        <v>0.17512820512820512</v>
      </c>
      <c r="P1562">
        <f t="shared" si="97"/>
        <v>126.48148148148148</v>
      </c>
      <c r="Q1562" s="8" t="s">
        <v>8311</v>
      </c>
      <c r="R1562" s="8" t="s">
        <v>8344</v>
      </c>
      <c r="S1562" s="12">
        <f t="shared" si="98"/>
        <v>41822.779432870375</v>
      </c>
      <c r="T1562" s="12">
        <f t="shared" si="99"/>
        <v>41792.779432870375</v>
      </c>
    </row>
    <row r="1563" spans="1:20" ht="60" x14ac:dyDescent="0.25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8220</v>
      </c>
      <c r="G1563" t="s">
        <v>8227</v>
      </c>
      <c r="H1563" t="s">
        <v>8249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8270</v>
      </c>
      <c r="O1563" s="5">
        <f t="shared" si="96"/>
        <v>0.17599999999999999</v>
      </c>
      <c r="P1563">
        <f t="shared" si="97"/>
        <v>44</v>
      </c>
      <c r="Q1563" s="8" t="s">
        <v>8323</v>
      </c>
      <c r="R1563" s="8" t="s">
        <v>8343</v>
      </c>
      <c r="S1563" s="12">
        <f t="shared" si="98"/>
        <v>42012.62364583333</v>
      </c>
      <c r="T1563" s="12">
        <f t="shared" si="99"/>
        <v>41982.62364583333</v>
      </c>
    </row>
    <row r="1564" spans="1:20" ht="60" x14ac:dyDescent="0.25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8220</v>
      </c>
      <c r="G1564" t="s">
        <v>8224</v>
      </c>
      <c r="H1564" t="s">
        <v>8246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8270</v>
      </c>
      <c r="O1564" s="5">
        <f t="shared" si="96"/>
        <v>0.1762</v>
      </c>
      <c r="P1564">
        <f t="shared" si="97"/>
        <v>41.952380952380949</v>
      </c>
      <c r="Q1564" s="8" t="s">
        <v>8323</v>
      </c>
      <c r="R1564" s="8" t="s">
        <v>8343</v>
      </c>
      <c r="S1564" s="12">
        <f t="shared" si="98"/>
        <v>41809.398506944446</v>
      </c>
      <c r="T1564" s="12">
        <f t="shared" si="99"/>
        <v>41779.398506944446</v>
      </c>
    </row>
    <row r="1565" spans="1:20" ht="60" x14ac:dyDescent="0.25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8220</v>
      </c>
      <c r="G1565" t="s">
        <v>8223</v>
      </c>
      <c r="H1565" t="s">
        <v>8245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8269</v>
      </c>
      <c r="O1565" s="5">
        <f t="shared" si="96"/>
        <v>0.17624999999999999</v>
      </c>
      <c r="P1565">
        <f t="shared" si="97"/>
        <v>28.2</v>
      </c>
      <c r="Q1565" s="8" t="s">
        <v>8309</v>
      </c>
      <c r="R1565" s="8" t="s">
        <v>8327</v>
      </c>
      <c r="S1565" s="12">
        <f t="shared" si="98"/>
        <v>41874.672662037039</v>
      </c>
      <c r="T1565" s="12">
        <f t="shared" si="99"/>
        <v>41844.672662037039</v>
      </c>
    </row>
    <row r="1566" spans="1:20" ht="45" x14ac:dyDescent="0.25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8220</v>
      </c>
      <c r="G1566" t="s">
        <v>8223</v>
      </c>
      <c r="H1566" t="s">
        <v>8245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8267</v>
      </c>
      <c r="O1566" s="5">
        <f t="shared" si="96"/>
        <v>0.17630000000000001</v>
      </c>
      <c r="P1566">
        <f t="shared" si="97"/>
        <v>115.98684210526316</v>
      </c>
      <c r="Q1566" s="8" t="s">
        <v>8309</v>
      </c>
      <c r="R1566" s="8" t="s">
        <v>8326</v>
      </c>
      <c r="S1566" s="12">
        <f t="shared" si="98"/>
        <v>42461.040972222225</v>
      </c>
      <c r="T1566" s="12">
        <f t="shared" si="99"/>
        <v>42429.076678240745</v>
      </c>
    </row>
    <row r="1567" spans="1:20" ht="60" x14ac:dyDescent="0.25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8220</v>
      </c>
      <c r="G1567" t="s">
        <v>8224</v>
      </c>
      <c r="H1567" t="s">
        <v>8246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8270</v>
      </c>
      <c r="O1567" s="5">
        <f t="shared" si="96"/>
        <v>0.17652941176470588</v>
      </c>
      <c r="P1567">
        <f t="shared" si="97"/>
        <v>32.978021978021978</v>
      </c>
      <c r="Q1567" s="8" t="s">
        <v>8323</v>
      </c>
      <c r="R1567" s="8" t="s">
        <v>8343</v>
      </c>
      <c r="S1567" s="12">
        <f t="shared" si="98"/>
        <v>42471.217442129629</v>
      </c>
      <c r="T1567" s="12">
        <f t="shared" si="99"/>
        <v>42436.259108796294</v>
      </c>
    </row>
    <row r="1568" spans="1:20" ht="60" x14ac:dyDescent="0.25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8220</v>
      </c>
      <c r="G1568" t="s">
        <v>8223</v>
      </c>
      <c r="H1568" t="s">
        <v>8245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8270</v>
      </c>
      <c r="O1568" s="5">
        <f t="shared" si="96"/>
        <v>0.17666666666666667</v>
      </c>
      <c r="P1568">
        <f t="shared" si="97"/>
        <v>81.538461538461533</v>
      </c>
      <c r="Q1568" s="8" t="s">
        <v>8323</v>
      </c>
      <c r="R1568" s="8" t="s">
        <v>8343</v>
      </c>
      <c r="S1568" s="12">
        <f t="shared" si="98"/>
        <v>41863.410995370374</v>
      </c>
      <c r="T1568" s="12">
        <f t="shared" si="99"/>
        <v>41833.410995370374</v>
      </c>
    </row>
    <row r="1569" spans="1:20" ht="45" x14ac:dyDescent="0.25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8220</v>
      </c>
      <c r="G1569" t="s">
        <v>8223</v>
      </c>
      <c r="H1569" t="s">
        <v>8245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8270</v>
      </c>
      <c r="O1569" s="5">
        <f t="shared" si="96"/>
        <v>0.17771428571428571</v>
      </c>
      <c r="P1569">
        <f t="shared" si="97"/>
        <v>36.588235294117645</v>
      </c>
      <c r="Q1569" s="8" t="s">
        <v>8323</v>
      </c>
      <c r="R1569" s="8" t="s">
        <v>8343</v>
      </c>
      <c r="S1569" s="12">
        <f t="shared" si="98"/>
        <v>42619.806863425925</v>
      </c>
      <c r="T1569" s="12">
        <f t="shared" si="99"/>
        <v>42605.806863425925</v>
      </c>
    </row>
    <row r="1570" spans="1:20" ht="60" x14ac:dyDescent="0.25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8219</v>
      </c>
      <c r="G1570" t="s">
        <v>8223</v>
      </c>
      <c r="H1570" t="s">
        <v>8245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8285</v>
      </c>
      <c r="O1570" s="5">
        <f t="shared" si="96"/>
        <v>0.17799999999999999</v>
      </c>
      <c r="P1570">
        <f t="shared" si="97"/>
        <v>59.333333333333336</v>
      </c>
      <c r="Q1570" s="8" t="s">
        <v>8315</v>
      </c>
      <c r="R1570" s="8" t="s">
        <v>8316</v>
      </c>
      <c r="S1570" s="12">
        <f t="shared" si="98"/>
        <v>40761.36037037037</v>
      </c>
      <c r="T1570" s="12">
        <f t="shared" si="99"/>
        <v>40731.36037037037</v>
      </c>
    </row>
    <row r="1571" spans="1:20" ht="45" x14ac:dyDescent="0.25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8220</v>
      </c>
      <c r="G1571" t="s">
        <v>8223</v>
      </c>
      <c r="H1571" t="s">
        <v>8245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8272</v>
      </c>
      <c r="O1571" s="5">
        <f t="shared" si="96"/>
        <v>0.17810000000000001</v>
      </c>
      <c r="P1571">
        <f t="shared" si="97"/>
        <v>43.97530864197531</v>
      </c>
      <c r="Q1571" s="8" t="s">
        <v>8311</v>
      </c>
      <c r="R1571" s="8" t="s">
        <v>8317</v>
      </c>
      <c r="S1571" s="12">
        <f t="shared" si="98"/>
        <v>42481.96266203704</v>
      </c>
      <c r="T1571" s="12">
        <f t="shared" si="99"/>
        <v>42422.004328703704</v>
      </c>
    </row>
    <row r="1572" spans="1:20" ht="60" x14ac:dyDescent="0.25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8220</v>
      </c>
      <c r="G1572" t="s">
        <v>8223</v>
      </c>
      <c r="H1572" t="s">
        <v>8245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8270</v>
      </c>
      <c r="O1572" s="5">
        <f t="shared" si="96"/>
        <v>0.17899999999999999</v>
      </c>
      <c r="P1572">
        <f t="shared" si="97"/>
        <v>25.571428571428573</v>
      </c>
      <c r="Q1572" s="8" t="s">
        <v>8323</v>
      </c>
      <c r="R1572" s="8" t="s">
        <v>8343</v>
      </c>
      <c r="S1572" s="12">
        <f t="shared" si="98"/>
        <v>41862.829143518517</v>
      </c>
      <c r="T1572" s="12">
        <f t="shared" si="99"/>
        <v>41832.839756944442</v>
      </c>
    </row>
    <row r="1573" spans="1:20" ht="60" x14ac:dyDescent="0.25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8220</v>
      </c>
      <c r="G1573" t="s">
        <v>8223</v>
      </c>
      <c r="H1573" t="s">
        <v>8245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8281</v>
      </c>
      <c r="O1573" s="5">
        <f t="shared" si="96"/>
        <v>0.17933333333333334</v>
      </c>
      <c r="P1573">
        <f t="shared" si="97"/>
        <v>74.206896551724142</v>
      </c>
      <c r="Q1573" s="8" t="s">
        <v>8331</v>
      </c>
      <c r="R1573" s="8" t="s">
        <v>8332</v>
      </c>
      <c r="S1573" s="12">
        <f t="shared" si="98"/>
        <v>41915.895833333336</v>
      </c>
      <c r="T1573" s="12">
        <f t="shared" si="99"/>
        <v>41885.26798611111</v>
      </c>
    </row>
    <row r="1574" spans="1:20" ht="45" x14ac:dyDescent="0.25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8220</v>
      </c>
      <c r="G1574" t="s">
        <v>8224</v>
      </c>
      <c r="H1574" t="s">
        <v>8246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8270</v>
      </c>
      <c r="O1574" s="5">
        <f t="shared" si="96"/>
        <v>0.18</v>
      </c>
      <c r="P1574">
        <f t="shared" si="97"/>
        <v>45</v>
      </c>
      <c r="Q1574" s="8" t="s">
        <v>8323</v>
      </c>
      <c r="R1574" s="8" t="s">
        <v>8343</v>
      </c>
      <c r="S1574" s="12">
        <f t="shared" si="98"/>
        <v>41835.666666666664</v>
      </c>
      <c r="T1574" s="12">
        <f t="shared" si="99"/>
        <v>41813.688715277778</v>
      </c>
    </row>
    <row r="1575" spans="1:20" ht="60" x14ac:dyDescent="0.25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8220</v>
      </c>
      <c r="G1575" t="s">
        <v>8223</v>
      </c>
      <c r="H1575" t="s">
        <v>8245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8270</v>
      </c>
      <c r="O1575" s="5">
        <f t="shared" si="96"/>
        <v>0.18</v>
      </c>
      <c r="P1575">
        <f t="shared" si="97"/>
        <v>64.285714285714292</v>
      </c>
      <c r="Q1575" s="8" t="s">
        <v>8323</v>
      </c>
      <c r="R1575" s="8" t="s">
        <v>8343</v>
      </c>
      <c r="S1575" s="12">
        <f t="shared" si="98"/>
        <v>41825.348923611113</v>
      </c>
      <c r="T1575" s="12">
        <f t="shared" si="99"/>
        <v>41795.348923611113</v>
      </c>
    </row>
    <row r="1576" spans="1:20" ht="60" x14ac:dyDescent="0.25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8220</v>
      </c>
      <c r="G1576" t="s">
        <v>8223</v>
      </c>
      <c r="H1576" t="s">
        <v>8245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8277</v>
      </c>
      <c r="O1576" s="5">
        <f t="shared" si="96"/>
        <v>0.18142857142857144</v>
      </c>
      <c r="P1576">
        <f t="shared" si="97"/>
        <v>52.916666666666664</v>
      </c>
      <c r="Q1576" s="8" t="s">
        <v>8315</v>
      </c>
      <c r="R1576" s="8" t="s">
        <v>8329</v>
      </c>
      <c r="S1576" s="12">
        <f t="shared" si="98"/>
        <v>41600.274456018517</v>
      </c>
      <c r="T1576" s="12">
        <f t="shared" si="99"/>
        <v>41570.232789351852</v>
      </c>
    </row>
    <row r="1577" spans="1:20" ht="45" x14ac:dyDescent="0.25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8220</v>
      </c>
      <c r="G1577" t="s">
        <v>8223</v>
      </c>
      <c r="H1577" t="s">
        <v>8245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8286</v>
      </c>
      <c r="O1577" s="5">
        <f t="shared" si="96"/>
        <v>0.18181818181818182</v>
      </c>
      <c r="P1577">
        <f t="shared" si="97"/>
        <v>88.888888888888886</v>
      </c>
      <c r="Q1577" s="8" t="s">
        <v>8318</v>
      </c>
      <c r="R1577" s="8" t="s">
        <v>8319</v>
      </c>
      <c r="S1577" s="12">
        <f t="shared" si="98"/>
        <v>42232.425821759258</v>
      </c>
      <c r="T1577" s="12">
        <f t="shared" si="99"/>
        <v>42192.425821759258</v>
      </c>
    </row>
    <row r="1578" spans="1:20" ht="45" x14ac:dyDescent="0.25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8220</v>
      </c>
      <c r="G1578" t="s">
        <v>8223</v>
      </c>
      <c r="H1578" t="s">
        <v>8245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8277</v>
      </c>
      <c r="O1578" s="5">
        <f t="shared" si="96"/>
        <v>0.18285714285714286</v>
      </c>
      <c r="P1578">
        <f t="shared" si="97"/>
        <v>58.18181818181818</v>
      </c>
      <c r="Q1578" s="8" t="s">
        <v>8315</v>
      </c>
      <c r="R1578" s="8" t="s">
        <v>8329</v>
      </c>
      <c r="S1578" s="12">
        <f t="shared" si="98"/>
        <v>42063.381944444445</v>
      </c>
      <c r="T1578" s="12">
        <f t="shared" si="99"/>
        <v>42025.387939814813</v>
      </c>
    </row>
    <row r="1579" spans="1:20" ht="60" x14ac:dyDescent="0.25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8220</v>
      </c>
      <c r="G1579" t="s">
        <v>8223</v>
      </c>
      <c r="H1579" t="s">
        <v>8245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8281</v>
      </c>
      <c r="O1579" s="5">
        <f t="shared" si="96"/>
        <v>0.18300055555555556</v>
      </c>
      <c r="P1579">
        <f t="shared" si="97"/>
        <v>122.00037037037038</v>
      </c>
      <c r="Q1579" s="8" t="s">
        <v>8331</v>
      </c>
      <c r="R1579" s="8" t="s">
        <v>8332</v>
      </c>
      <c r="S1579" s="12">
        <f t="shared" si="98"/>
        <v>40825.46334490741</v>
      </c>
      <c r="T1579" s="12">
        <f t="shared" si="99"/>
        <v>40795.46334490741</v>
      </c>
    </row>
    <row r="1580" spans="1:20" ht="60" x14ac:dyDescent="0.25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8220</v>
      </c>
      <c r="G1580" t="s">
        <v>8223</v>
      </c>
      <c r="H1580" t="s">
        <v>8245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8298</v>
      </c>
      <c r="O1580" s="5">
        <f t="shared" si="96"/>
        <v>0.186</v>
      </c>
      <c r="P1580">
        <f t="shared" si="97"/>
        <v>77.5</v>
      </c>
      <c r="Q1580" s="8" t="s">
        <v>8321</v>
      </c>
      <c r="R1580" s="8" t="s">
        <v>8340</v>
      </c>
      <c r="S1580" s="12">
        <f t="shared" si="98"/>
        <v>42057.589733796296</v>
      </c>
      <c r="T1580" s="12">
        <f t="shared" si="99"/>
        <v>42027.589733796296</v>
      </c>
    </row>
    <row r="1581" spans="1:20" ht="60" x14ac:dyDescent="0.25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8272</v>
      </c>
      <c r="O1581" s="5">
        <f t="shared" si="96"/>
        <v>0.18640000000000001</v>
      </c>
      <c r="P1581">
        <f t="shared" si="97"/>
        <v>155.33333333333334</v>
      </c>
      <c r="Q1581" s="8" t="s">
        <v>8311</v>
      </c>
      <c r="R1581" s="8" t="s">
        <v>8317</v>
      </c>
      <c r="S1581" s="12">
        <f t="shared" si="98"/>
        <v>42748.461354166662</v>
      </c>
      <c r="T1581" s="12">
        <f t="shared" si="99"/>
        <v>42688.461354166662</v>
      </c>
    </row>
    <row r="1582" spans="1:20" ht="60" x14ac:dyDescent="0.25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8219</v>
      </c>
      <c r="G1582" t="s">
        <v>8223</v>
      </c>
      <c r="H1582" t="s">
        <v>8245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8300</v>
      </c>
      <c r="O1582" s="5">
        <f t="shared" si="96"/>
        <v>0.18737933333333334</v>
      </c>
      <c r="P1582">
        <f t="shared" si="97"/>
        <v>95.277627118644077</v>
      </c>
      <c r="Q1582" s="8" t="s">
        <v>8311</v>
      </c>
      <c r="R1582" s="8" t="s">
        <v>8341</v>
      </c>
      <c r="S1582" s="12">
        <f t="shared" si="98"/>
        <v>42584.8125</v>
      </c>
      <c r="T1582" s="12">
        <f t="shared" si="99"/>
        <v>42551.678854166668</v>
      </c>
    </row>
    <row r="1583" spans="1:20" ht="45" x14ac:dyDescent="0.25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8220</v>
      </c>
      <c r="G1583" t="s">
        <v>8223</v>
      </c>
      <c r="H1583" t="s">
        <v>8245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8303</v>
      </c>
      <c r="O1583" s="5">
        <f t="shared" si="96"/>
        <v>0.19</v>
      </c>
      <c r="P1583">
        <f t="shared" si="97"/>
        <v>47.5</v>
      </c>
      <c r="Q1583" s="8" t="s">
        <v>8318</v>
      </c>
      <c r="R1583" s="8" t="s">
        <v>8342</v>
      </c>
      <c r="S1583" s="12">
        <f t="shared" si="98"/>
        <v>41147.650729166664</v>
      </c>
      <c r="T1583" s="12">
        <f t="shared" si="99"/>
        <v>41117.650729166664</v>
      </c>
    </row>
    <row r="1584" spans="1:20" ht="60" x14ac:dyDescent="0.25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8220</v>
      </c>
      <c r="G1584" t="s">
        <v>8223</v>
      </c>
      <c r="H1584" t="s">
        <v>8245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8270</v>
      </c>
      <c r="O1584" s="5">
        <f t="shared" si="96"/>
        <v>0.1908</v>
      </c>
      <c r="P1584">
        <f t="shared" si="97"/>
        <v>381.6</v>
      </c>
      <c r="Q1584" s="8" t="s">
        <v>8323</v>
      </c>
      <c r="R1584" s="8" t="s">
        <v>8343</v>
      </c>
      <c r="S1584" s="12">
        <f t="shared" si="98"/>
        <v>42405.957638888889</v>
      </c>
      <c r="T1584" s="12">
        <f t="shared" si="99"/>
        <v>42370.65320601852</v>
      </c>
    </row>
    <row r="1585" spans="1:20" ht="60" x14ac:dyDescent="0.25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8220</v>
      </c>
      <c r="G1585" t="s">
        <v>8223</v>
      </c>
      <c r="H1585" t="s">
        <v>8245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8283</v>
      </c>
      <c r="O1585" s="5">
        <f t="shared" si="96"/>
        <v>0.19139999999999999</v>
      </c>
      <c r="P1585">
        <f t="shared" si="97"/>
        <v>358.875</v>
      </c>
      <c r="Q1585" s="8" t="s">
        <v>8321</v>
      </c>
      <c r="R1585" s="8" t="s">
        <v>8322</v>
      </c>
      <c r="S1585" s="12">
        <f t="shared" si="98"/>
        <v>42180.916666666672</v>
      </c>
      <c r="T1585" s="12">
        <f t="shared" si="99"/>
        <v>42150.235439814816</v>
      </c>
    </row>
    <row r="1586" spans="1:20" ht="60" x14ac:dyDescent="0.25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8220</v>
      </c>
      <c r="G1586" t="s">
        <v>8225</v>
      </c>
      <c r="H1586" t="s">
        <v>8247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8270</v>
      </c>
      <c r="O1586" s="5">
        <f t="shared" si="96"/>
        <v>0.1925</v>
      </c>
      <c r="P1586">
        <f t="shared" si="97"/>
        <v>64.166666666666671</v>
      </c>
      <c r="Q1586" s="8" t="s">
        <v>8323</v>
      </c>
      <c r="R1586" s="8" t="s">
        <v>8343</v>
      </c>
      <c r="S1586" s="12">
        <f t="shared" si="98"/>
        <v>42123.338263888887</v>
      </c>
      <c r="T1586" s="12">
        <f t="shared" si="99"/>
        <v>42093.338263888887</v>
      </c>
    </row>
    <row r="1587" spans="1:20" ht="60" x14ac:dyDescent="0.25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8220</v>
      </c>
      <c r="G1587" t="s">
        <v>8223</v>
      </c>
      <c r="H1587" t="s">
        <v>8245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8269</v>
      </c>
      <c r="O1587" s="5">
        <f t="shared" si="96"/>
        <v>0.19409999999999999</v>
      </c>
      <c r="P1587">
        <f t="shared" si="97"/>
        <v>55.457142857142856</v>
      </c>
      <c r="Q1587" s="8" t="s">
        <v>8309</v>
      </c>
      <c r="R1587" s="8" t="s">
        <v>8327</v>
      </c>
      <c r="S1587" s="12">
        <f t="shared" si="98"/>
        <v>41495.250173611115</v>
      </c>
      <c r="T1587" s="12">
        <f t="shared" si="99"/>
        <v>41465.250173611115</v>
      </c>
    </row>
    <row r="1588" spans="1:20" ht="45" x14ac:dyDescent="0.25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8220</v>
      </c>
      <c r="G1588" t="s">
        <v>8223</v>
      </c>
      <c r="H1588" t="s">
        <v>8245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8302</v>
      </c>
      <c r="O1588" s="5">
        <f t="shared" si="96"/>
        <v>0.19566666666666666</v>
      </c>
      <c r="P1588">
        <f t="shared" si="97"/>
        <v>25.521739130434781</v>
      </c>
      <c r="Q1588" s="8" t="s">
        <v>8323</v>
      </c>
      <c r="R1588" s="8" t="s">
        <v>8324</v>
      </c>
      <c r="S1588" s="12">
        <f t="shared" si="98"/>
        <v>42665.672893518524</v>
      </c>
      <c r="T1588" s="12">
        <f t="shared" si="99"/>
        <v>42630.672893518524</v>
      </c>
    </row>
    <row r="1589" spans="1:20" ht="60" x14ac:dyDescent="0.25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8220</v>
      </c>
      <c r="G1589" t="s">
        <v>8224</v>
      </c>
      <c r="H1589" t="s">
        <v>8246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8284</v>
      </c>
      <c r="O1589" s="5">
        <f t="shared" si="96"/>
        <v>0.19600000000000001</v>
      </c>
      <c r="P1589">
        <f t="shared" si="97"/>
        <v>55.282051282051285</v>
      </c>
      <c r="Q1589" s="8" t="s">
        <v>8334</v>
      </c>
      <c r="R1589" s="8" t="s">
        <v>8338</v>
      </c>
      <c r="S1589" s="12">
        <f t="shared" si="98"/>
        <v>41854.235868055555</v>
      </c>
      <c r="T1589" s="12">
        <f t="shared" si="99"/>
        <v>41825.235868055555</v>
      </c>
    </row>
    <row r="1590" spans="1:20" ht="30" x14ac:dyDescent="0.25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8220</v>
      </c>
      <c r="G1590" t="s">
        <v>8223</v>
      </c>
      <c r="H1590" t="s">
        <v>8245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8304</v>
      </c>
      <c r="O1590" s="5">
        <f t="shared" si="96"/>
        <v>0.19650000000000001</v>
      </c>
      <c r="P1590">
        <f t="shared" si="97"/>
        <v>58.95</v>
      </c>
      <c r="Q1590" s="8" t="s">
        <v>8323</v>
      </c>
      <c r="R1590" s="8" t="s">
        <v>8325</v>
      </c>
      <c r="S1590" s="12">
        <f t="shared" si="98"/>
        <v>42433.721851851849</v>
      </c>
      <c r="T1590" s="12">
        <f t="shared" si="99"/>
        <v>42403.721851851849</v>
      </c>
    </row>
    <row r="1591" spans="1:20" ht="60" x14ac:dyDescent="0.25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8220</v>
      </c>
      <c r="G1591" t="s">
        <v>8237</v>
      </c>
      <c r="H1591" t="s">
        <v>8255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8270</v>
      </c>
      <c r="O1591" s="5">
        <f t="shared" si="96"/>
        <v>0.19736842105263158</v>
      </c>
      <c r="P1591">
        <f t="shared" si="97"/>
        <v>500</v>
      </c>
      <c r="Q1591" s="8" t="s">
        <v>8323</v>
      </c>
      <c r="R1591" s="8" t="s">
        <v>8343</v>
      </c>
      <c r="S1591" s="12">
        <f t="shared" si="98"/>
        <v>42786.5</v>
      </c>
      <c r="T1591" s="12">
        <f t="shared" si="99"/>
        <v>42726.670081018514</v>
      </c>
    </row>
    <row r="1592" spans="1:20" ht="60" x14ac:dyDescent="0.25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8219</v>
      </c>
      <c r="G1592" t="s">
        <v>8223</v>
      </c>
      <c r="H1592" t="s">
        <v>8245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8272</v>
      </c>
      <c r="O1592" s="5">
        <f t="shared" si="96"/>
        <v>0.1976</v>
      </c>
      <c r="P1592">
        <f t="shared" si="97"/>
        <v>308.75</v>
      </c>
      <c r="Q1592" s="8" t="s">
        <v>8311</v>
      </c>
      <c r="R1592" s="8" t="s">
        <v>8317</v>
      </c>
      <c r="S1592" s="12">
        <f t="shared" si="98"/>
        <v>42343.686365740738</v>
      </c>
      <c r="T1592" s="12">
        <f t="shared" si="99"/>
        <v>42313.686365740738</v>
      </c>
    </row>
    <row r="1593" spans="1:20" ht="60" x14ac:dyDescent="0.25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8220</v>
      </c>
      <c r="G1593" t="s">
        <v>8223</v>
      </c>
      <c r="H1593" t="s">
        <v>8245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8302</v>
      </c>
      <c r="O1593" s="5">
        <f t="shared" si="96"/>
        <v>0.197625</v>
      </c>
      <c r="P1593">
        <f t="shared" si="97"/>
        <v>272.58620689655174</v>
      </c>
      <c r="Q1593" s="8" t="s">
        <v>8323</v>
      </c>
      <c r="R1593" s="8" t="s">
        <v>8324</v>
      </c>
      <c r="S1593" s="12">
        <f t="shared" si="98"/>
        <v>42135.564247685186</v>
      </c>
      <c r="T1593" s="12">
        <f t="shared" si="99"/>
        <v>42128.564247685186</v>
      </c>
    </row>
    <row r="1594" spans="1:20" ht="30" x14ac:dyDescent="0.25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8220</v>
      </c>
      <c r="G1594" t="s">
        <v>8223</v>
      </c>
      <c r="H1594" t="s">
        <v>8245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8267</v>
      </c>
      <c r="O1594" s="5">
        <f t="shared" si="96"/>
        <v>0.2</v>
      </c>
      <c r="P1594">
        <f t="shared" si="97"/>
        <v>100</v>
      </c>
      <c r="Q1594" s="8" t="s">
        <v>8309</v>
      </c>
      <c r="R1594" s="8" t="s">
        <v>8326</v>
      </c>
      <c r="S1594" s="12">
        <f t="shared" si="98"/>
        <v>42432.830497685187</v>
      </c>
      <c r="T1594" s="12">
        <f t="shared" si="99"/>
        <v>42402.830497685187</v>
      </c>
    </row>
    <row r="1595" spans="1:20" ht="60" x14ac:dyDescent="0.25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8220</v>
      </c>
      <c r="G1595" t="s">
        <v>8224</v>
      </c>
      <c r="H1595" t="s">
        <v>8246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8304</v>
      </c>
      <c r="O1595" s="5">
        <f t="shared" si="96"/>
        <v>0.2</v>
      </c>
      <c r="P1595">
        <f t="shared" si="97"/>
        <v>100</v>
      </c>
      <c r="Q1595" s="8" t="s">
        <v>8323</v>
      </c>
      <c r="R1595" s="8" t="s">
        <v>8325</v>
      </c>
      <c r="S1595" s="12">
        <f t="shared" si="98"/>
        <v>41966.686909722222</v>
      </c>
      <c r="T1595" s="12">
        <f t="shared" si="99"/>
        <v>41946.686909722222</v>
      </c>
    </row>
    <row r="1596" spans="1:20" ht="60" x14ac:dyDescent="0.25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8220</v>
      </c>
      <c r="G1596" t="s">
        <v>8224</v>
      </c>
      <c r="H1596" t="s">
        <v>8246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8270</v>
      </c>
      <c r="O1596" s="5">
        <f t="shared" si="96"/>
        <v>0.2</v>
      </c>
      <c r="P1596">
        <f t="shared" si="97"/>
        <v>34</v>
      </c>
      <c r="Q1596" s="8" t="s">
        <v>8323</v>
      </c>
      <c r="R1596" s="8" t="s">
        <v>8343</v>
      </c>
      <c r="S1596" s="12">
        <f t="shared" si="98"/>
        <v>42192.559953703705</v>
      </c>
      <c r="T1596" s="12">
        <f t="shared" si="99"/>
        <v>42132.559953703705</v>
      </c>
    </row>
    <row r="1597" spans="1:20" ht="30" x14ac:dyDescent="0.25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8220</v>
      </c>
      <c r="G1597" t="s">
        <v>8223</v>
      </c>
      <c r="H1597" t="s">
        <v>8245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8270</v>
      </c>
      <c r="O1597" s="5">
        <f t="shared" si="96"/>
        <v>0.2</v>
      </c>
      <c r="P1597">
        <f t="shared" si="97"/>
        <v>100</v>
      </c>
      <c r="Q1597" s="8" t="s">
        <v>8323</v>
      </c>
      <c r="R1597" s="8" t="s">
        <v>8343</v>
      </c>
      <c r="S1597" s="12">
        <f t="shared" si="98"/>
        <v>42155.394467592589</v>
      </c>
      <c r="T1597" s="12">
        <f t="shared" si="99"/>
        <v>42125.394467592589</v>
      </c>
    </row>
    <row r="1598" spans="1:20" ht="30" x14ac:dyDescent="0.25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8220</v>
      </c>
      <c r="G1598" t="s">
        <v>8224</v>
      </c>
      <c r="H1598" t="s">
        <v>8246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8282</v>
      </c>
      <c r="O1598" s="5">
        <f t="shared" si="96"/>
        <v>0.20080000000000001</v>
      </c>
      <c r="P1598">
        <f t="shared" si="97"/>
        <v>41.833333333333336</v>
      </c>
      <c r="Q1598" s="8" t="s">
        <v>8331</v>
      </c>
      <c r="R1598" s="8" t="s">
        <v>8333</v>
      </c>
      <c r="S1598" s="12">
        <f t="shared" si="98"/>
        <v>42459.275231481486</v>
      </c>
      <c r="T1598" s="12">
        <f t="shared" si="99"/>
        <v>42430.316898148143</v>
      </c>
    </row>
    <row r="1599" spans="1:20" ht="60" x14ac:dyDescent="0.2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8270</v>
      </c>
      <c r="O1599" s="5">
        <f t="shared" si="96"/>
        <v>0.20125000000000001</v>
      </c>
      <c r="P1599">
        <f t="shared" si="97"/>
        <v>100.625</v>
      </c>
      <c r="Q1599" s="8" t="s">
        <v>8323</v>
      </c>
      <c r="R1599" s="8" t="s">
        <v>8343</v>
      </c>
      <c r="S1599" s="12">
        <f t="shared" si="98"/>
        <v>42568.199861111112</v>
      </c>
      <c r="T1599" s="12">
        <f t="shared" si="99"/>
        <v>42548.199861111112</v>
      </c>
    </row>
    <row r="1600" spans="1:20" ht="60" x14ac:dyDescent="0.25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8220</v>
      </c>
      <c r="G1600" t="s">
        <v>8223</v>
      </c>
      <c r="H1600" t="s">
        <v>8245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8278</v>
      </c>
      <c r="O1600" s="5">
        <f t="shared" si="96"/>
        <v>0.20133333333333334</v>
      </c>
      <c r="P1600">
        <f t="shared" si="97"/>
        <v>21.571428571428573</v>
      </c>
      <c r="Q1600" s="8" t="s">
        <v>8315</v>
      </c>
      <c r="R1600" s="8" t="s">
        <v>8330</v>
      </c>
      <c r="S1600" s="12">
        <f t="shared" si="98"/>
        <v>40792.610532407409</v>
      </c>
      <c r="T1600" s="12">
        <f t="shared" si="99"/>
        <v>40759.610532407409</v>
      </c>
    </row>
    <row r="1601" spans="1:20" ht="60" x14ac:dyDescent="0.25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8220</v>
      </c>
      <c r="G1601" t="s">
        <v>8223</v>
      </c>
      <c r="H1601" t="s">
        <v>8245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8270</v>
      </c>
      <c r="O1601" s="5">
        <f t="shared" si="96"/>
        <v>0.2016</v>
      </c>
      <c r="P1601">
        <f t="shared" si="97"/>
        <v>50.4</v>
      </c>
      <c r="Q1601" s="8" t="s">
        <v>8323</v>
      </c>
      <c r="R1601" s="8" t="s">
        <v>8343</v>
      </c>
      <c r="S1601" s="12">
        <f t="shared" si="98"/>
        <v>42554.916666666672</v>
      </c>
      <c r="T1601" s="12">
        <f t="shared" si="99"/>
        <v>42530.945277777777</v>
      </c>
    </row>
    <row r="1602" spans="1:20" ht="45" x14ac:dyDescent="0.25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8221</v>
      </c>
      <c r="G1602" t="s">
        <v>8223</v>
      </c>
      <c r="H1602" t="s">
        <v>8245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8292</v>
      </c>
      <c r="O1602" s="5">
        <f t="shared" ref="O1602:O1665" si="100">E1602/D1602</f>
        <v>0.20208000000000001</v>
      </c>
      <c r="P1602">
        <f t="shared" si="97"/>
        <v>114.81818181818181</v>
      </c>
      <c r="Q1602" s="8" t="s">
        <v>8315</v>
      </c>
      <c r="R1602" s="8" t="s">
        <v>8337</v>
      </c>
      <c r="S1602" s="12">
        <f t="shared" si="98"/>
        <v>42834.741296296299</v>
      </c>
      <c r="T1602" s="12">
        <f t="shared" si="99"/>
        <v>42804.782962962963</v>
      </c>
    </row>
    <row r="1603" spans="1:20" ht="45" x14ac:dyDescent="0.25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8220</v>
      </c>
      <c r="G1603" t="s">
        <v>8223</v>
      </c>
      <c r="H1603" t="s">
        <v>8245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8284</v>
      </c>
      <c r="O1603" s="5">
        <f t="shared" si="100"/>
        <v>0.20220833333333332</v>
      </c>
      <c r="P1603">
        <f t="shared" ref="P1603:P1666" si="101">E1603/L1603</f>
        <v>44.935185185185183</v>
      </c>
      <c r="Q1603" s="8" t="s">
        <v>8334</v>
      </c>
      <c r="R1603" s="8" t="s">
        <v>8338</v>
      </c>
      <c r="S1603" s="12">
        <f t="shared" ref="S1603:S1666" si="102">(I1603/86400)+25569+(-6/24)</f>
        <v>41927.75</v>
      </c>
      <c r="T1603" s="12">
        <f t="shared" ref="T1603:T1666" si="103">(J1603/86400)+25569+(-6/24)</f>
        <v>41896.884895833333</v>
      </c>
    </row>
    <row r="1604" spans="1:20" ht="45" x14ac:dyDescent="0.25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8220</v>
      </c>
      <c r="G1604" t="s">
        <v>8223</v>
      </c>
      <c r="H1604" t="s">
        <v>8245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8286</v>
      </c>
      <c r="O1604" s="5">
        <f t="shared" si="100"/>
        <v>0.2036</v>
      </c>
      <c r="P1604">
        <f t="shared" si="101"/>
        <v>109.07142857142857</v>
      </c>
      <c r="Q1604" s="8" t="s">
        <v>8318</v>
      </c>
      <c r="R1604" s="8" t="s">
        <v>8319</v>
      </c>
      <c r="S1604" s="12">
        <f t="shared" si="102"/>
        <v>42689.509282407409</v>
      </c>
      <c r="T1604" s="12">
        <f t="shared" si="103"/>
        <v>42676.467615740738</v>
      </c>
    </row>
    <row r="1605" spans="1:20" ht="60" x14ac:dyDescent="0.25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8220</v>
      </c>
      <c r="G1605" t="s">
        <v>8228</v>
      </c>
      <c r="H1605" t="s">
        <v>8250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8302</v>
      </c>
      <c r="O1605" s="5">
        <f t="shared" si="100"/>
        <v>0.20424999999999999</v>
      </c>
      <c r="P1605">
        <f t="shared" si="101"/>
        <v>202.22772277227722</v>
      </c>
      <c r="Q1605" s="8" t="s">
        <v>8323</v>
      </c>
      <c r="R1605" s="8" t="s">
        <v>8324</v>
      </c>
      <c r="S1605" s="12">
        <f t="shared" si="102"/>
        <v>42354.595833333333</v>
      </c>
      <c r="T1605" s="12">
        <f t="shared" si="103"/>
        <v>42334.553923611107</v>
      </c>
    </row>
    <row r="1606" spans="1:20" ht="60" x14ac:dyDescent="0.25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8220</v>
      </c>
      <c r="G1606" t="s">
        <v>8224</v>
      </c>
      <c r="H1606" t="s">
        <v>8246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8284</v>
      </c>
      <c r="O1606" s="5">
        <f t="shared" si="100"/>
        <v>0.20449632511889321</v>
      </c>
      <c r="P1606">
        <f t="shared" si="101"/>
        <v>83.716814159292042</v>
      </c>
      <c r="Q1606" s="8" t="s">
        <v>8334</v>
      </c>
      <c r="R1606" s="8" t="s">
        <v>8338</v>
      </c>
      <c r="S1606" s="12">
        <f t="shared" si="102"/>
        <v>42653.356134259258</v>
      </c>
      <c r="T1606" s="12">
        <f t="shared" si="103"/>
        <v>42623.356134259258</v>
      </c>
    </row>
    <row r="1607" spans="1:20" ht="45" x14ac:dyDescent="0.25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8220</v>
      </c>
      <c r="G1607" t="s">
        <v>8223</v>
      </c>
      <c r="H1607" t="s">
        <v>8245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8290</v>
      </c>
      <c r="O1607" s="5">
        <f t="shared" si="100"/>
        <v>0.20499999999999999</v>
      </c>
      <c r="P1607">
        <f t="shared" si="101"/>
        <v>20.5</v>
      </c>
      <c r="Q1607" s="8" t="s">
        <v>8334</v>
      </c>
      <c r="R1607" s="8" t="s">
        <v>8336</v>
      </c>
      <c r="S1607" s="12">
        <f t="shared" si="102"/>
        <v>42505.431250000001</v>
      </c>
      <c r="T1607" s="12">
        <f t="shared" si="103"/>
        <v>42445.462754629625</v>
      </c>
    </row>
    <row r="1608" spans="1:20" ht="60" x14ac:dyDescent="0.25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8220</v>
      </c>
      <c r="G1608" t="s">
        <v>8223</v>
      </c>
      <c r="H1608" t="s">
        <v>8245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8283</v>
      </c>
      <c r="O1608" s="5">
        <f t="shared" si="100"/>
        <v>0.20705000000000001</v>
      </c>
      <c r="P1608">
        <f t="shared" si="101"/>
        <v>82.82</v>
      </c>
      <c r="Q1608" s="8" t="s">
        <v>8321</v>
      </c>
      <c r="R1608" s="8" t="s">
        <v>8322</v>
      </c>
      <c r="S1608" s="12">
        <f t="shared" si="102"/>
        <v>41825.964467592596</v>
      </c>
      <c r="T1608" s="12">
        <f t="shared" si="103"/>
        <v>41791.964467592596</v>
      </c>
    </row>
    <row r="1609" spans="1:20" ht="45" x14ac:dyDescent="0.25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8221</v>
      </c>
      <c r="G1609" t="s">
        <v>8224</v>
      </c>
      <c r="H1609" t="s">
        <v>8246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8297</v>
      </c>
      <c r="O1609" s="5">
        <f t="shared" si="100"/>
        <v>0.20733333333333334</v>
      </c>
      <c r="P1609">
        <f t="shared" si="101"/>
        <v>25.491803278688526</v>
      </c>
      <c r="Q1609" s="8" t="s">
        <v>8321</v>
      </c>
      <c r="R1609" s="8" t="s">
        <v>8346</v>
      </c>
      <c r="S1609" s="12">
        <f t="shared" si="102"/>
        <v>42820.593576388885</v>
      </c>
      <c r="T1609" s="12">
        <f t="shared" si="103"/>
        <v>42790.635243055556</v>
      </c>
    </row>
    <row r="1610" spans="1:20" ht="45" x14ac:dyDescent="0.25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8220</v>
      </c>
      <c r="G1610" t="s">
        <v>8223</v>
      </c>
      <c r="H1610" t="s">
        <v>8245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8270</v>
      </c>
      <c r="O1610" s="5">
        <f t="shared" si="100"/>
        <v>0.20833333333333334</v>
      </c>
      <c r="P1610">
        <f t="shared" si="101"/>
        <v>52.083333333333336</v>
      </c>
      <c r="Q1610" s="8" t="s">
        <v>8323</v>
      </c>
      <c r="R1610" s="8" t="s">
        <v>8343</v>
      </c>
      <c r="S1610" s="12">
        <f t="shared" si="102"/>
        <v>42716</v>
      </c>
      <c r="T1610" s="12">
        <f t="shared" si="103"/>
        <v>42701.658807870372</v>
      </c>
    </row>
    <row r="1611" spans="1:20" ht="60" x14ac:dyDescent="0.25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8221</v>
      </c>
      <c r="G1611" t="s">
        <v>8223</v>
      </c>
      <c r="H1611" t="s">
        <v>8245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8270</v>
      </c>
      <c r="O1611" s="5">
        <f t="shared" si="100"/>
        <v>0.20849420849420849</v>
      </c>
      <c r="P1611">
        <f t="shared" si="101"/>
        <v>23.142857142857142</v>
      </c>
      <c r="Q1611" s="8" t="s">
        <v>8323</v>
      </c>
      <c r="R1611" s="8" t="s">
        <v>8343</v>
      </c>
      <c r="S1611" s="12">
        <f t="shared" si="102"/>
        <v>42828.901863425926</v>
      </c>
      <c r="T1611" s="12">
        <f t="shared" si="103"/>
        <v>42806.901863425926</v>
      </c>
    </row>
    <row r="1612" spans="1:20" x14ac:dyDescent="0.25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8219</v>
      </c>
      <c r="G1612" t="s">
        <v>8223</v>
      </c>
      <c r="H1612" t="s">
        <v>8245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8300</v>
      </c>
      <c r="O1612" s="5">
        <f t="shared" si="100"/>
        <v>0.21033333333333334</v>
      </c>
      <c r="P1612">
        <f t="shared" si="101"/>
        <v>73.372093023255815</v>
      </c>
      <c r="Q1612" s="8" t="s">
        <v>8311</v>
      </c>
      <c r="R1612" s="8" t="s">
        <v>8341</v>
      </c>
      <c r="S1612" s="12">
        <f t="shared" si="102"/>
        <v>42409.583333333328</v>
      </c>
      <c r="T1612" s="12">
        <f t="shared" si="103"/>
        <v>42381.616284722222</v>
      </c>
    </row>
    <row r="1613" spans="1:20" ht="45" x14ac:dyDescent="0.25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8220</v>
      </c>
      <c r="G1613" t="s">
        <v>8223</v>
      </c>
      <c r="H1613" t="s">
        <v>8245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8277</v>
      </c>
      <c r="O1613" s="5">
        <f t="shared" si="100"/>
        <v>0.21037037037037037</v>
      </c>
      <c r="P1613">
        <f t="shared" si="101"/>
        <v>189.33333333333334</v>
      </c>
      <c r="Q1613" s="8" t="s">
        <v>8315</v>
      </c>
      <c r="R1613" s="8" t="s">
        <v>8329</v>
      </c>
      <c r="S1613" s="12">
        <f t="shared" si="102"/>
        <v>41913.280011574076</v>
      </c>
      <c r="T1613" s="12">
        <f t="shared" si="103"/>
        <v>41878.280011574076</v>
      </c>
    </row>
    <row r="1614" spans="1:20" ht="60" x14ac:dyDescent="0.25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8220</v>
      </c>
      <c r="G1614" t="s">
        <v>8224</v>
      </c>
      <c r="H1614" t="s">
        <v>8246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8267</v>
      </c>
      <c r="O1614" s="5">
        <f t="shared" si="100"/>
        <v>0.21092608822670172</v>
      </c>
      <c r="P1614">
        <f t="shared" si="101"/>
        <v>180.5</v>
      </c>
      <c r="Q1614" s="8" t="s">
        <v>8309</v>
      </c>
      <c r="R1614" s="8" t="s">
        <v>8326</v>
      </c>
      <c r="S1614" s="12">
        <f t="shared" si="102"/>
        <v>42177.491840277777</v>
      </c>
      <c r="T1614" s="12">
        <f t="shared" si="103"/>
        <v>42147.491840277777</v>
      </c>
    </row>
    <row r="1615" spans="1:20" ht="45" x14ac:dyDescent="0.25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8220</v>
      </c>
      <c r="G1615" t="s">
        <v>8223</v>
      </c>
      <c r="H1615" t="s">
        <v>8245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8270</v>
      </c>
      <c r="O1615" s="5">
        <f t="shared" si="100"/>
        <v>0.21099999999999999</v>
      </c>
      <c r="P1615">
        <f t="shared" si="101"/>
        <v>26.375</v>
      </c>
      <c r="Q1615" s="8" t="s">
        <v>8323</v>
      </c>
      <c r="R1615" s="8" t="s">
        <v>8343</v>
      </c>
      <c r="S1615" s="12">
        <f t="shared" si="102"/>
        <v>42040.817523148144</v>
      </c>
      <c r="T1615" s="12">
        <f t="shared" si="103"/>
        <v>41980.817523148144</v>
      </c>
    </row>
    <row r="1616" spans="1:20" ht="60" x14ac:dyDescent="0.25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8220</v>
      </c>
      <c r="G1616" t="s">
        <v>8223</v>
      </c>
      <c r="H1616" t="s">
        <v>8245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8295</v>
      </c>
      <c r="O1616" s="5">
        <f t="shared" si="100"/>
        <v>0.21146666666666666</v>
      </c>
      <c r="P1616">
        <f t="shared" si="101"/>
        <v>453.14285714285717</v>
      </c>
      <c r="Q1616" s="8" t="s">
        <v>8334</v>
      </c>
      <c r="R1616" s="8" t="s">
        <v>8339</v>
      </c>
      <c r="S1616" s="12">
        <f t="shared" si="102"/>
        <v>41973.581956018519</v>
      </c>
      <c r="T1616" s="12">
        <f t="shared" si="103"/>
        <v>41913.540289351848</v>
      </c>
    </row>
    <row r="1617" spans="1:20" ht="45" x14ac:dyDescent="0.25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8219</v>
      </c>
      <c r="G1617" t="s">
        <v>8223</v>
      </c>
      <c r="H1617" t="s">
        <v>8245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8289</v>
      </c>
      <c r="O1617" s="5">
        <f t="shared" si="100"/>
        <v>0.21249999999999999</v>
      </c>
      <c r="P1617">
        <f t="shared" si="101"/>
        <v>108.05084745762711</v>
      </c>
      <c r="Q1617" s="8" t="s">
        <v>8318</v>
      </c>
      <c r="R1617" s="8" t="s">
        <v>8320</v>
      </c>
      <c r="S1617" s="12">
        <f t="shared" si="102"/>
        <v>42578.666666666672</v>
      </c>
      <c r="T1617" s="12">
        <f t="shared" si="103"/>
        <v>42549.666712962964</v>
      </c>
    </row>
    <row r="1618" spans="1:20" ht="60" x14ac:dyDescent="0.25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8220</v>
      </c>
      <c r="G1618" t="s">
        <v>8223</v>
      </c>
      <c r="H1618" t="s">
        <v>8245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8292</v>
      </c>
      <c r="O1618" s="5">
        <f t="shared" si="100"/>
        <v>0.21249999999999999</v>
      </c>
      <c r="P1618">
        <f t="shared" si="101"/>
        <v>56.666666666666664</v>
      </c>
      <c r="Q1618" s="8" t="s">
        <v>8315</v>
      </c>
      <c r="R1618" s="8" t="s">
        <v>8337</v>
      </c>
      <c r="S1618" s="12">
        <f t="shared" si="102"/>
        <v>42205.698981481481</v>
      </c>
      <c r="T1618" s="12">
        <f t="shared" si="103"/>
        <v>42175.698981481481</v>
      </c>
    </row>
    <row r="1619" spans="1:20" ht="60" x14ac:dyDescent="0.25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8220</v>
      </c>
      <c r="G1619" t="s">
        <v>8223</v>
      </c>
      <c r="H1619" t="s">
        <v>8245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8270</v>
      </c>
      <c r="O1619" s="5">
        <f t="shared" si="100"/>
        <v>0.21299999999999999</v>
      </c>
      <c r="P1619">
        <f t="shared" si="101"/>
        <v>56.05263157894737</v>
      </c>
      <c r="Q1619" s="8" t="s">
        <v>8323</v>
      </c>
      <c r="R1619" s="8" t="s">
        <v>8343</v>
      </c>
      <c r="S1619" s="12">
        <f t="shared" si="102"/>
        <v>41790.822500000002</v>
      </c>
      <c r="T1619" s="12">
        <f t="shared" si="103"/>
        <v>41765.822500000002</v>
      </c>
    </row>
    <row r="1620" spans="1:20" ht="60" x14ac:dyDescent="0.25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8220</v>
      </c>
      <c r="G1620" t="s">
        <v>8224</v>
      </c>
      <c r="H1620" t="s">
        <v>8246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8284</v>
      </c>
      <c r="O1620" s="5">
        <f t="shared" si="100"/>
        <v>0.21309523809523809</v>
      </c>
      <c r="P1620">
        <f t="shared" si="101"/>
        <v>35.799999999999997</v>
      </c>
      <c r="Q1620" s="8" t="s">
        <v>8334</v>
      </c>
      <c r="R1620" s="8" t="s">
        <v>8338</v>
      </c>
      <c r="S1620" s="12">
        <f t="shared" si="102"/>
        <v>41935.729629629626</v>
      </c>
      <c r="T1620" s="12">
        <f t="shared" si="103"/>
        <v>41905.729629629626</v>
      </c>
    </row>
    <row r="1621" spans="1:20" ht="60" x14ac:dyDescent="0.25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8219</v>
      </c>
      <c r="G1621" t="s">
        <v>8223</v>
      </c>
      <c r="H1621" t="s">
        <v>8245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8271</v>
      </c>
      <c r="O1621" s="5">
        <f t="shared" si="100"/>
        <v>0.21363333333333334</v>
      </c>
      <c r="P1621">
        <f t="shared" si="101"/>
        <v>105.93388429752066</v>
      </c>
      <c r="Q1621" s="8" t="s">
        <v>8311</v>
      </c>
      <c r="R1621" s="8" t="s">
        <v>8312</v>
      </c>
      <c r="S1621" s="12">
        <f t="shared" si="102"/>
        <v>42277.957638888889</v>
      </c>
      <c r="T1621" s="12">
        <f t="shared" si="103"/>
        <v>42247.246759259258</v>
      </c>
    </row>
    <row r="1622" spans="1:20" ht="45" x14ac:dyDescent="0.25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8220</v>
      </c>
      <c r="G1622" t="s">
        <v>8225</v>
      </c>
      <c r="H1622" t="s">
        <v>8247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8270</v>
      </c>
      <c r="O1622" s="5">
        <f t="shared" si="100"/>
        <v>0.21366666666666667</v>
      </c>
      <c r="P1622">
        <f t="shared" si="101"/>
        <v>45.785714285714285</v>
      </c>
      <c r="Q1622" s="8" t="s">
        <v>8323</v>
      </c>
      <c r="R1622" s="8" t="s">
        <v>8343</v>
      </c>
      <c r="S1622" s="12">
        <f t="shared" si="102"/>
        <v>42670.028171296297</v>
      </c>
      <c r="T1622" s="12">
        <f t="shared" si="103"/>
        <v>42640.028171296297</v>
      </c>
    </row>
    <row r="1623" spans="1:20" ht="45" x14ac:dyDescent="0.25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8220</v>
      </c>
      <c r="G1623" t="s">
        <v>8223</v>
      </c>
      <c r="H1623" t="s">
        <v>8245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8270</v>
      </c>
      <c r="O1623" s="5">
        <f t="shared" si="100"/>
        <v>0.21428571428571427</v>
      </c>
      <c r="P1623">
        <f t="shared" si="101"/>
        <v>37.5</v>
      </c>
      <c r="Q1623" s="8" t="s">
        <v>8323</v>
      </c>
      <c r="R1623" s="8" t="s">
        <v>8343</v>
      </c>
      <c r="S1623" s="12">
        <f t="shared" si="102"/>
        <v>42320.040972222225</v>
      </c>
      <c r="T1623" s="12">
        <f t="shared" si="103"/>
        <v>42297.441006944442</v>
      </c>
    </row>
    <row r="1624" spans="1:20" ht="60" x14ac:dyDescent="0.25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8220</v>
      </c>
      <c r="G1624" t="s">
        <v>8234</v>
      </c>
      <c r="H1624" t="s">
        <v>8254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8272</v>
      </c>
      <c r="O1624" s="5">
        <f t="shared" si="100"/>
        <v>0.21507499999999999</v>
      </c>
      <c r="P1624">
        <f t="shared" si="101"/>
        <v>1536.25</v>
      </c>
      <c r="Q1624" s="8" t="s">
        <v>8311</v>
      </c>
      <c r="R1624" s="8" t="s">
        <v>8317</v>
      </c>
      <c r="S1624" s="12">
        <f t="shared" si="102"/>
        <v>42557.375671296293</v>
      </c>
      <c r="T1624" s="12">
        <f t="shared" si="103"/>
        <v>42527.375671296293</v>
      </c>
    </row>
    <row r="1625" spans="1:20" ht="60" x14ac:dyDescent="0.25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8220</v>
      </c>
      <c r="G1625" t="s">
        <v>8223</v>
      </c>
      <c r="H1625" t="s">
        <v>8245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8270</v>
      </c>
      <c r="O1625" s="5">
        <f t="shared" si="100"/>
        <v>0.2155</v>
      </c>
      <c r="P1625">
        <f t="shared" si="101"/>
        <v>128.27380952380952</v>
      </c>
      <c r="Q1625" s="8" t="s">
        <v>8323</v>
      </c>
      <c r="R1625" s="8" t="s">
        <v>8343</v>
      </c>
      <c r="S1625" s="12">
        <f t="shared" si="102"/>
        <v>41821</v>
      </c>
      <c r="T1625" s="12">
        <f t="shared" si="103"/>
        <v>41779.407870370371</v>
      </c>
    </row>
    <row r="1626" spans="1:20" ht="60" x14ac:dyDescent="0.25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8220</v>
      </c>
      <c r="G1626" t="s">
        <v>8223</v>
      </c>
      <c r="H1626" t="s">
        <v>8245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8269</v>
      </c>
      <c r="O1626" s="5">
        <f t="shared" si="100"/>
        <v>0.21575</v>
      </c>
      <c r="P1626">
        <f t="shared" si="101"/>
        <v>110.64102564102564</v>
      </c>
      <c r="Q1626" s="8" t="s">
        <v>8309</v>
      </c>
      <c r="R1626" s="8" t="s">
        <v>8327</v>
      </c>
      <c r="S1626" s="12">
        <f t="shared" si="102"/>
        <v>41180.429791666669</v>
      </c>
      <c r="T1626" s="12">
        <f t="shared" si="103"/>
        <v>41135.429791666669</v>
      </c>
    </row>
    <row r="1627" spans="1:20" ht="60" x14ac:dyDescent="0.25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8220</v>
      </c>
      <c r="G1627" t="s">
        <v>8223</v>
      </c>
      <c r="H1627" t="s">
        <v>8245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8272</v>
      </c>
      <c r="O1627" s="5">
        <f t="shared" si="100"/>
        <v>0.21628</v>
      </c>
      <c r="P1627">
        <f t="shared" si="101"/>
        <v>50.29767441860465</v>
      </c>
      <c r="Q1627" s="8" t="s">
        <v>8311</v>
      </c>
      <c r="R1627" s="8" t="s">
        <v>8317</v>
      </c>
      <c r="S1627" s="12">
        <f t="shared" si="102"/>
        <v>42004.957638888889</v>
      </c>
      <c r="T1627" s="12">
        <f t="shared" si="103"/>
        <v>41973.969490740739</v>
      </c>
    </row>
    <row r="1628" spans="1:20" ht="60" x14ac:dyDescent="0.25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8220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8270</v>
      </c>
      <c r="O1628" s="5">
        <f t="shared" si="100"/>
        <v>0.21685714285714286</v>
      </c>
      <c r="P1628">
        <f t="shared" si="101"/>
        <v>126.5</v>
      </c>
      <c r="Q1628" s="8" t="s">
        <v>8323</v>
      </c>
      <c r="R1628" s="8" t="s">
        <v>8343</v>
      </c>
      <c r="S1628" s="12">
        <f t="shared" si="102"/>
        <v>42383.511759259258</v>
      </c>
      <c r="T1628" s="12">
        <f t="shared" si="103"/>
        <v>42353.511759259258</v>
      </c>
    </row>
    <row r="1629" spans="1:20" ht="45" x14ac:dyDescent="0.25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8221</v>
      </c>
      <c r="G1629" t="s">
        <v>8229</v>
      </c>
      <c r="H1629" t="s">
        <v>8248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8292</v>
      </c>
      <c r="O1629" s="5">
        <f t="shared" si="100"/>
        <v>0.21714285714285714</v>
      </c>
      <c r="P1629">
        <f t="shared" si="101"/>
        <v>76</v>
      </c>
      <c r="Q1629" s="8" t="s">
        <v>8315</v>
      </c>
      <c r="R1629" s="8" t="s">
        <v>8337</v>
      </c>
      <c r="S1629" s="12">
        <f t="shared" si="102"/>
        <v>42832.531689814816</v>
      </c>
      <c r="T1629" s="12">
        <f t="shared" si="103"/>
        <v>42808.531689814816</v>
      </c>
    </row>
    <row r="1630" spans="1:20" ht="45" x14ac:dyDescent="0.25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8220</v>
      </c>
      <c r="G1630" t="s">
        <v>8223</v>
      </c>
      <c r="H1630" t="s">
        <v>8245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8270</v>
      </c>
      <c r="O1630" s="5">
        <f t="shared" si="100"/>
        <v>0.2185</v>
      </c>
      <c r="P1630">
        <f t="shared" si="101"/>
        <v>48.555555555555557</v>
      </c>
      <c r="Q1630" s="8" t="s">
        <v>8323</v>
      </c>
      <c r="R1630" s="8" t="s">
        <v>8343</v>
      </c>
      <c r="S1630" s="12">
        <f t="shared" si="102"/>
        <v>42262.984340277777</v>
      </c>
      <c r="T1630" s="12">
        <f t="shared" si="103"/>
        <v>42244.984340277777</v>
      </c>
    </row>
    <row r="1631" spans="1:20" ht="60" x14ac:dyDescent="0.25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8220</v>
      </c>
      <c r="G1631" t="s">
        <v>8223</v>
      </c>
      <c r="H1631" t="s">
        <v>8245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8303</v>
      </c>
      <c r="O1631" s="5">
        <f t="shared" si="100"/>
        <v>0.21887499999999999</v>
      </c>
      <c r="P1631">
        <f t="shared" si="101"/>
        <v>35.734693877551024</v>
      </c>
      <c r="Q1631" s="8" t="s">
        <v>8318</v>
      </c>
      <c r="R1631" s="8" t="s">
        <v>8342</v>
      </c>
      <c r="S1631" s="12">
        <f t="shared" si="102"/>
        <v>41104.738055555557</v>
      </c>
      <c r="T1631" s="12">
        <f t="shared" si="103"/>
        <v>41044.738055555557</v>
      </c>
    </row>
    <row r="1632" spans="1:20" ht="45" x14ac:dyDescent="0.25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8220</v>
      </c>
      <c r="G1632" t="s">
        <v>8224</v>
      </c>
      <c r="H1632" t="s">
        <v>8246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8269</v>
      </c>
      <c r="O1632" s="5">
        <f t="shared" si="100"/>
        <v>0.21906971229845085</v>
      </c>
      <c r="P1632">
        <f t="shared" si="101"/>
        <v>66.520080000000007</v>
      </c>
      <c r="Q1632" s="8" t="s">
        <v>8309</v>
      </c>
      <c r="R1632" s="8" t="s">
        <v>8327</v>
      </c>
      <c r="S1632" s="12">
        <f t="shared" si="102"/>
        <v>41411.255775462967</v>
      </c>
      <c r="T1632" s="12">
        <f t="shared" si="103"/>
        <v>41381.255775462967</v>
      </c>
    </row>
    <row r="1633" spans="1:20" ht="60" x14ac:dyDescent="0.25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8220</v>
      </c>
      <c r="G1633" t="s">
        <v>8224</v>
      </c>
      <c r="H1633" t="s">
        <v>8246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8270</v>
      </c>
      <c r="O1633" s="5">
        <f t="shared" si="100"/>
        <v>0.21940000000000001</v>
      </c>
      <c r="P1633">
        <f t="shared" si="101"/>
        <v>47.695652173913047</v>
      </c>
      <c r="Q1633" s="8" t="s">
        <v>8323</v>
      </c>
      <c r="R1633" s="8" t="s">
        <v>8343</v>
      </c>
      <c r="S1633" s="12">
        <f t="shared" si="102"/>
        <v>41770.243657407409</v>
      </c>
      <c r="T1633" s="12">
        <f t="shared" si="103"/>
        <v>41740.243657407409</v>
      </c>
    </row>
    <row r="1634" spans="1:20" ht="60" x14ac:dyDescent="0.25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8220</v>
      </c>
      <c r="G1634" t="s">
        <v>8224</v>
      </c>
      <c r="H1634" t="s">
        <v>8246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8270</v>
      </c>
      <c r="O1634" s="5">
        <f t="shared" si="100"/>
        <v>0.22</v>
      </c>
      <c r="P1634">
        <f t="shared" si="101"/>
        <v>55</v>
      </c>
      <c r="Q1634" s="8" t="s">
        <v>8323</v>
      </c>
      <c r="R1634" s="8" t="s">
        <v>8343</v>
      </c>
      <c r="S1634" s="12">
        <f t="shared" si="102"/>
        <v>41958.583333333328</v>
      </c>
      <c r="T1634" s="12">
        <f t="shared" si="103"/>
        <v>41928.440138888887</v>
      </c>
    </row>
    <row r="1635" spans="1:20" ht="60" x14ac:dyDescent="0.25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8220</v>
      </c>
      <c r="G1635" t="s">
        <v>8224</v>
      </c>
      <c r="H1635" t="s">
        <v>8246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8284</v>
      </c>
      <c r="O1635" s="5">
        <f t="shared" si="100"/>
        <v>0.22052631578947368</v>
      </c>
      <c r="P1635">
        <f t="shared" si="101"/>
        <v>48.720930232558139</v>
      </c>
      <c r="Q1635" s="8" t="s">
        <v>8334</v>
      </c>
      <c r="R1635" s="8" t="s">
        <v>8338</v>
      </c>
      <c r="S1635" s="12">
        <f t="shared" si="102"/>
        <v>42575.189421296294</v>
      </c>
      <c r="T1635" s="12">
        <f t="shared" si="103"/>
        <v>42515.189421296294</v>
      </c>
    </row>
    <row r="1636" spans="1:20" ht="60" x14ac:dyDescent="0.25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8220</v>
      </c>
      <c r="G1636" t="s">
        <v>8224</v>
      </c>
      <c r="H1636" t="s">
        <v>8246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8272</v>
      </c>
      <c r="O1636" s="5">
        <f t="shared" si="100"/>
        <v>0.22092500000000001</v>
      </c>
      <c r="P1636">
        <f t="shared" si="101"/>
        <v>23.948509485094849</v>
      </c>
      <c r="Q1636" s="8" t="s">
        <v>8311</v>
      </c>
      <c r="R1636" s="8" t="s">
        <v>8317</v>
      </c>
      <c r="S1636" s="12">
        <f t="shared" si="102"/>
        <v>41895.331018518518</v>
      </c>
      <c r="T1636" s="12">
        <f t="shared" si="103"/>
        <v>41835.331018518518</v>
      </c>
    </row>
    <row r="1637" spans="1:20" ht="60" x14ac:dyDescent="0.25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8220</v>
      </c>
      <c r="G1637" t="s">
        <v>8224</v>
      </c>
      <c r="H1637" t="s">
        <v>8246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8270</v>
      </c>
      <c r="O1637" s="5">
        <f t="shared" si="100"/>
        <v>0.22142857142857142</v>
      </c>
      <c r="P1637">
        <f t="shared" si="101"/>
        <v>129.16666666666666</v>
      </c>
      <c r="Q1637" s="8" t="s">
        <v>8323</v>
      </c>
      <c r="R1637" s="8" t="s">
        <v>8343</v>
      </c>
      <c r="S1637" s="12">
        <f t="shared" si="102"/>
        <v>42333.708333333328</v>
      </c>
      <c r="T1637" s="12">
        <f t="shared" si="103"/>
        <v>42310.718518518523</v>
      </c>
    </row>
    <row r="1638" spans="1:20" ht="45" x14ac:dyDescent="0.25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8220</v>
      </c>
      <c r="G1638" t="s">
        <v>8224</v>
      </c>
      <c r="H1638" t="s">
        <v>8246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8277</v>
      </c>
      <c r="O1638" s="5">
        <f t="shared" si="100"/>
        <v>0.22363636363636363</v>
      </c>
      <c r="P1638">
        <f t="shared" si="101"/>
        <v>24.6</v>
      </c>
      <c r="Q1638" s="8" t="s">
        <v>8315</v>
      </c>
      <c r="R1638" s="8" t="s">
        <v>8329</v>
      </c>
      <c r="S1638" s="12">
        <f t="shared" si="102"/>
        <v>42797.295358796298</v>
      </c>
      <c r="T1638" s="12">
        <f t="shared" si="103"/>
        <v>42737.295358796298</v>
      </c>
    </row>
    <row r="1639" spans="1:20" ht="60" x14ac:dyDescent="0.25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8220</v>
      </c>
      <c r="G1639" t="s">
        <v>8224</v>
      </c>
      <c r="H1639" t="s">
        <v>8246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8267</v>
      </c>
      <c r="O1639" s="5">
        <f t="shared" si="100"/>
        <v>0.224</v>
      </c>
      <c r="P1639">
        <f t="shared" si="101"/>
        <v>56</v>
      </c>
      <c r="Q1639" s="8" t="s">
        <v>8309</v>
      </c>
      <c r="R1639" s="8" t="s">
        <v>8326</v>
      </c>
      <c r="S1639" s="12">
        <f t="shared" si="102"/>
        <v>41930.255312499998</v>
      </c>
      <c r="T1639" s="12">
        <f t="shared" si="103"/>
        <v>41900.255312499998</v>
      </c>
    </row>
    <row r="1640" spans="1:20" ht="45" x14ac:dyDescent="0.25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8219</v>
      </c>
      <c r="G1640" t="s">
        <v>8223</v>
      </c>
      <c r="H1640" t="s">
        <v>8245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8272</v>
      </c>
      <c r="O1640" s="5">
        <f t="shared" si="100"/>
        <v>0.22494285714285714</v>
      </c>
      <c r="P1640">
        <f t="shared" si="101"/>
        <v>157.46</v>
      </c>
      <c r="Q1640" s="8" t="s">
        <v>8311</v>
      </c>
      <c r="R1640" s="8" t="s">
        <v>8317</v>
      </c>
      <c r="S1640" s="12">
        <f t="shared" si="102"/>
        <v>42552.916666666672</v>
      </c>
      <c r="T1640" s="12">
        <f t="shared" si="103"/>
        <v>42522.026724537034</v>
      </c>
    </row>
    <row r="1641" spans="1:20" ht="60" x14ac:dyDescent="0.25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8221</v>
      </c>
      <c r="G1641" t="s">
        <v>8224</v>
      </c>
      <c r="H1641" t="s">
        <v>8246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8270</v>
      </c>
      <c r="O1641" s="5">
        <f t="shared" si="100"/>
        <v>0.22500000000000001</v>
      </c>
      <c r="P1641">
        <f t="shared" si="101"/>
        <v>18.75</v>
      </c>
      <c r="Q1641" s="8" t="s">
        <v>8323</v>
      </c>
      <c r="R1641" s="8" t="s">
        <v>8343</v>
      </c>
      <c r="S1641" s="12">
        <f t="shared" si="102"/>
        <v>42821.428460648152</v>
      </c>
      <c r="T1641" s="12">
        <f t="shared" si="103"/>
        <v>42800.470127314809</v>
      </c>
    </row>
    <row r="1642" spans="1:20" ht="45" x14ac:dyDescent="0.25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8220</v>
      </c>
      <c r="G1642" t="s">
        <v>8223</v>
      </c>
      <c r="H1642" t="s">
        <v>8245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8283</v>
      </c>
      <c r="O1642" s="5">
        <f t="shared" si="100"/>
        <v>0.22520000000000001</v>
      </c>
      <c r="P1642">
        <f t="shared" si="101"/>
        <v>56.3</v>
      </c>
      <c r="Q1642" s="8" t="s">
        <v>8321</v>
      </c>
      <c r="R1642" s="8" t="s">
        <v>8322</v>
      </c>
      <c r="S1642" s="12">
        <f t="shared" si="102"/>
        <v>42616.335358796292</v>
      </c>
      <c r="T1642" s="12">
        <f t="shared" si="103"/>
        <v>42595.335358796292</v>
      </c>
    </row>
    <row r="1643" spans="1:20" ht="60" x14ac:dyDescent="0.25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8220</v>
      </c>
      <c r="G1643" t="s">
        <v>8228</v>
      </c>
      <c r="H1643" t="s">
        <v>8250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8302</v>
      </c>
      <c r="O1643" s="5">
        <f t="shared" si="100"/>
        <v>0.22750000000000001</v>
      </c>
      <c r="P1643">
        <f t="shared" si="101"/>
        <v>53.529411764705884</v>
      </c>
      <c r="Q1643" s="8" t="s">
        <v>8323</v>
      </c>
      <c r="R1643" s="8" t="s">
        <v>8324</v>
      </c>
      <c r="S1643" s="12">
        <f t="shared" si="102"/>
        <v>41790.915972222225</v>
      </c>
      <c r="T1643" s="12">
        <f t="shared" si="103"/>
        <v>41760.659039351856</v>
      </c>
    </row>
    <row r="1644" spans="1:20" ht="60" x14ac:dyDescent="0.25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8272</v>
      </c>
      <c r="O1644" s="5">
        <f t="shared" si="100"/>
        <v>0.22878799999999999</v>
      </c>
      <c r="P1644">
        <f t="shared" si="101"/>
        <v>161.11830985915492</v>
      </c>
      <c r="Q1644" s="8" t="s">
        <v>8311</v>
      </c>
      <c r="R1644" s="8" t="s">
        <v>8317</v>
      </c>
      <c r="S1644" s="12">
        <f t="shared" si="102"/>
        <v>42329.466840277775</v>
      </c>
      <c r="T1644" s="12">
        <f t="shared" si="103"/>
        <v>42289.425173611111</v>
      </c>
    </row>
    <row r="1645" spans="1:20" ht="45" x14ac:dyDescent="0.25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8220</v>
      </c>
      <c r="G1645" t="s">
        <v>8223</v>
      </c>
      <c r="H1645" t="s">
        <v>8245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8269</v>
      </c>
      <c r="O1645" s="5">
        <f t="shared" si="100"/>
        <v>0.22881426547787684</v>
      </c>
      <c r="P1645">
        <f t="shared" si="101"/>
        <v>39.228571428571428</v>
      </c>
      <c r="Q1645" s="8" t="s">
        <v>8309</v>
      </c>
      <c r="R1645" s="8" t="s">
        <v>8327</v>
      </c>
      <c r="S1645" s="12">
        <f t="shared" si="102"/>
        <v>41248.141446759255</v>
      </c>
      <c r="T1645" s="12">
        <f t="shared" si="103"/>
        <v>41218.141446759255</v>
      </c>
    </row>
    <row r="1646" spans="1:20" ht="60" x14ac:dyDescent="0.25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8219</v>
      </c>
      <c r="G1646" t="s">
        <v>8223</v>
      </c>
      <c r="H1646" t="s">
        <v>8245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8289</v>
      </c>
      <c r="O1646" s="5">
        <f t="shared" si="100"/>
        <v>0.2291</v>
      </c>
      <c r="P1646">
        <f t="shared" si="101"/>
        <v>65.457142857142856</v>
      </c>
      <c r="Q1646" s="8" t="s">
        <v>8318</v>
      </c>
      <c r="R1646" s="8" t="s">
        <v>8320</v>
      </c>
      <c r="S1646" s="12">
        <f t="shared" si="102"/>
        <v>41829.274259259255</v>
      </c>
      <c r="T1646" s="12">
        <f t="shared" si="103"/>
        <v>41799.274259259255</v>
      </c>
    </row>
    <row r="1647" spans="1:20" ht="60" x14ac:dyDescent="0.25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8220</v>
      </c>
      <c r="G1647" t="s">
        <v>8224</v>
      </c>
      <c r="H1647" t="s">
        <v>8246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8271</v>
      </c>
      <c r="O1647" s="5">
        <f t="shared" si="100"/>
        <v>0.23</v>
      </c>
      <c r="P1647">
        <f t="shared" si="101"/>
        <v>16.428571428571427</v>
      </c>
      <c r="Q1647" s="8" t="s">
        <v>8311</v>
      </c>
      <c r="R1647" s="8" t="s">
        <v>8312</v>
      </c>
      <c r="S1647" s="12">
        <f t="shared" si="102"/>
        <v>42100.385937500003</v>
      </c>
      <c r="T1647" s="12">
        <f t="shared" si="103"/>
        <v>42070.427604166667</v>
      </c>
    </row>
    <row r="1648" spans="1:20" ht="45" x14ac:dyDescent="0.25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8219</v>
      </c>
      <c r="G1648" t="s">
        <v>8223</v>
      </c>
      <c r="H1648" t="s">
        <v>8245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8266</v>
      </c>
      <c r="O1648" s="5">
        <f t="shared" si="100"/>
        <v>0.23163076923076922</v>
      </c>
      <c r="P1648">
        <f t="shared" si="101"/>
        <v>449.43283582089555</v>
      </c>
      <c r="Q1648" s="8" t="s">
        <v>8309</v>
      </c>
      <c r="R1648" s="8" t="s">
        <v>8310</v>
      </c>
      <c r="S1648" s="12">
        <f t="shared" si="102"/>
        <v>42149.911828703705</v>
      </c>
      <c r="T1648" s="12">
        <f t="shared" si="103"/>
        <v>42089.911828703705</v>
      </c>
    </row>
    <row r="1649" spans="1:20" ht="60" x14ac:dyDescent="0.25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8220</v>
      </c>
      <c r="G1649" t="s">
        <v>8223</v>
      </c>
      <c r="H1649" t="s">
        <v>8245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8270</v>
      </c>
      <c r="O1649" s="5">
        <f t="shared" si="100"/>
        <v>0.23333333333333334</v>
      </c>
      <c r="P1649">
        <f t="shared" si="101"/>
        <v>96.551724137931032</v>
      </c>
      <c r="Q1649" s="8" t="s">
        <v>8323</v>
      </c>
      <c r="R1649" s="8" t="s">
        <v>8343</v>
      </c>
      <c r="S1649" s="12">
        <f t="shared" si="102"/>
        <v>42236.461805555555</v>
      </c>
      <c r="T1649" s="12">
        <f t="shared" si="103"/>
        <v>42192.655694444446</v>
      </c>
    </row>
    <row r="1650" spans="1:20" ht="45" x14ac:dyDescent="0.25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8220</v>
      </c>
      <c r="G1650" t="s">
        <v>8223</v>
      </c>
      <c r="H1650" t="s">
        <v>8245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8302</v>
      </c>
      <c r="O1650" s="5">
        <f t="shared" si="100"/>
        <v>0.23416000000000001</v>
      </c>
      <c r="P1650">
        <f t="shared" si="101"/>
        <v>130.0888888888889</v>
      </c>
      <c r="Q1650" s="8" t="s">
        <v>8323</v>
      </c>
      <c r="R1650" s="8" t="s">
        <v>8324</v>
      </c>
      <c r="S1650" s="12">
        <f t="shared" si="102"/>
        <v>42559.832638888889</v>
      </c>
      <c r="T1650" s="12">
        <f t="shared" si="103"/>
        <v>42528.292627314819</v>
      </c>
    </row>
    <row r="1651" spans="1:20" ht="60" x14ac:dyDescent="0.25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8220</v>
      </c>
      <c r="G1651" t="s">
        <v>8228</v>
      </c>
      <c r="H1651" t="s">
        <v>8250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8283</v>
      </c>
      <c r="O1651" s="5">
        <f t="shared" si="100"/>
        <v>0.23588571428571428</v>
      </c>
      <c r="P1651">
        <f t="shared" si="101"/>
        <v>305.77777777777777</v>
      </c>
      <c r="Q1651" s="8" t="s">
        <v>8321</v>
      </c>
      <c r="R1651" s="8" t="s">
        <v>8322</v>
      </c>
      <c r="S1651" s="12">
        <f t="shared" si="102"/>
        <v>41858.414456018516</v>
      </c>
      <c r="T1651" s="12">
        <f t="shared" si="103"/>
        <v>41828.414456018516</v>
      </c>
    </row>
    <row r="1652" spans="1:20" ht="60" x14ac:dyDescent="0.25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8220</v>
      </c>
      <c r="G1652" t="s">
        <v>8224</v>
      </c>
      <c r="H1652" t="s">
        <v>8246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8302</v>
      </c>
      <c r="O1652" s="5">
        <f t="shared" si="100"/>
        <v>0.23628571428571429</v>
      </c>
      <c r="P1652">
        <f t="shared" si="101"/>
        <v>23.62857142857143</v>
      </c>
      <c r="Q1652" s="8" t="s">
        <v>8323</v>
      </c>
      <c r="R1652" s="8" t="s">
        <v>8324</v>
      </c>
      <c r="S1652" s="12">
        <f t="shared" si="102"/>
        <v>42774.166030092594</v>
      </c>
      <c r="T1652" s="12">
        <f t="shared" si="103"/>
        <v>42744.166030092594</v>
      </c>
    </row>
    <row r="1653" spans="1:20" ht="60" x14ac:dyDescent="0.25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8284</v>
      </c>
      <c r="O1653" s="5">
        <f t="shared" si="100"/>
        <v>0.236925</v>
      </c>
      <c r="P1653">
        <f t="shared" si="101"/>
        <v>51.227027027027027</v>
      </c>
      <c r="Q1653" s="8" t="s">
        <v>8334</v>
      </c>
      <c r="R1653" s="8" t="s">
        <v>8338</v>
      </c>
      <c r="S1653" s="12">
        <f t="shared" si="102"/>
        <v>42145.699976851851</v>
      </c>
      <c r="T1653" s="12">
        <f t="shared" si="103"/>
        <v>42115.699976851851</v>
      </c>
    </row>
    <row r="1654" spans="1:20" ht="60" x14ac:dyDescent="0.25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8220</v>
      </c>
      <c r="G1654" t="s">
        <v>8223</v>
      </c>
      <c r="H1654" t="s">
        <v>8245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8277</v>
      </c>
      <c r="O1654" s="5">
        <f t="shared" si="100"/>
        <v>0.2402</v>
      </c>
      <c r="P1654">
        <f t="shared" si="101"/>
        <v>109.18181818181819</v>
      </c>
      <c r="Q1654" s="8" t="s">
        <v>8315</v>
      </c>
      <c r="R1654" s="8" t="s">
        <v>8329</v>
      </c>
      <c r="S1654" s="12">
        <f t="shared" si="102"/>
        <v>40147.957638888889</v>
      </c>
      <c r="T1654" s="12">
        <f t="shared" si="103"/>
        <v>40087.855393518519</v>
      </c>
    </row>
    <row r="1655" spans="1:20" ht="60" x14ac:dyDescent="0.25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8220</v>
      </c>
      <c r="G1655" t="s">
        <v>8223</v>
      </c>
      <c r="H1655" t="s">
        <v>8245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8270</v>
      </c>
      <c r="O1655" s="5">
        <f t="shared" si="100"/>
        <v>0.2411764705882353</v>
      </c>
      <c r="P1655">
        <f t="shared" si="101"/>
        <v>41</v>
      </c>
      <c r="Q1655" s="8" t="s">
        <v>8323</v>
      </c>
      <c r="R1655" s="8" t="s">
        <v>8343</v>
      </c>
      <c r="S1655" s="12">
        <f t="shared" si="102"/>
        <v>42800.040590277778</v>
      </c>
      <c r="T1655" s="12">
        <f t="shared" si="103"/>
        <v>42770.040590277778</v>
      </c>
    </row>
    <row r="1656" spans="1:20" ht="45" x14ac:dyDescent="0.25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8220</v>
      </c>
      <c r="G1656" t="s">
        <v>8223</v>
      </c>
      <c r="H1656" t="s">
        <v>8245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8270</v>
      </c>
      <c r="O1656" s="5">
        <f t="shared" si="100"/>
        <v>0.24194444444444443</v>
      </c>
      <c r="P1656">
        <f t="shared" si="101"/>
        <v>45.842105263157897</v>
      </c>
      <c r="Q1656" s="8" t="s">
        <v>8323</v>
      </c>
      <c r="R1656" s="8" t="s">
        <v>8343</v>
      </c>
      <c r="S1656" s="12">
        <f t="shared" si="102"/>
        <v>41938.520439814813</v>
      </c>
      <c r="T1656" s="12">
        <f t="shared" si="103"/>
        <v>41921.520439814813</v>
      </c>
    </row>
    <row r="1657" spans="1:20" ht="60" x14ac:dyDescent="0.25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8220</v>
      </c>
      <c r="G1657" t="s">
        <v>8223</v>
      </c>
      <c r="H1657" t="s">
        <v>8245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8270</v>
      </c>
      <c r="O1657" s="5">
        <f t="shared" si="100"/>
        <v>0.24285714285714285</v>
      </c>
      <c r="P1657">
        <f t="shared" si="101"/>
        <v>53.125</v>
      </c>
      <c r="Q1657" s="8" t="s">
        <v>8323</v>
      </c>
      <c r="R1657" s="8" t="s">
        <v>8343</v>
      </c>
      <c r="S1657" s="12">
        <f t="shared" si="102"/>
        <v>42336.640520833331</v>
      </c>
      <c r="T1657" s="12">
        <f t="shared" si="103"/>
        <v>42306.598854166667</v>
      </c>
    </row>
    <row r="1658" spans="1:20" ht="60" x14ac:dyDescent="0.25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8220</v>
      </c>
      <c r="G1658" t="s">
        <v>8223</v>
      </c>
      <c r="H1658" t="s">
        <v>8245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8277</v>
      </c>
      <c r="O1658" s="5">
        <f t="shared" si="100"/>
        <v>0.24333333333333335</v>
      </c>
      <c r="P1658">
        <f t="shared" si="101"/>
        <v>34.761904761904759</v>
      </c>
      <c r="Q1658" s="8" t="s">
        <v>8315</v>
      </c>
      <c r="R1658" s="8" t="s">
        <v>8329</v>
      </c>
      <c r="S1658" s="12">
        <f t="shared" si="102"/>
        <v>41398.333726851852</v>
      </c>
      <c r="T1658" s="12">
        <f t="shared" si="103"/>
        <v>41368.333726851852</v>
      </c>
    </row>
    <row r="1659" spans="1:20" ht="60" x14ac:dyDescent="0.25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8220</v>
      </c>
      <c r="G1659" t="s">
        <v>8223</v>
      </c>
      <c r="H1659" t="s">
        <v>8245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8270</v>
      </c>
      <c r="O1659" s="5">
        <f t="shared" si="100"/>
        <v>0.24333333333333335</v>
      </c>
      <c r="P1659">
        <f t="shared" si="101"/>
        <v>24.333333333333332</v>
      </c>
      <c r="Q1659" s="8" t="s">
        <v>8323</v>
      </c>
      <c r="R1659" s="8" t="s">
        <v>8343</v>
      </c>
      <c r="S1659" s="12">
        <f t="shared" si="102"/>
        <v>41910.538842592592</v>
      </c>
      <c r="T1659" s="12">
        <f t="shared" si="103"/>
        <v>41880.538842592592</v>
      </c>
    </row>
    <row r="1660" spans="1:20" ht="45" x14ac:dyDescent="0.25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8220</v>
      </c>
      <c r="G1660" t="s">
        <v>8225</v>
      </c>
      <c r="H1660" t="s">
        <v>8247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8267</v>
      </c>
      <c r="O1660" s="5">
        <f t="shared" si="100"/>
        <v>0.25</v>
      </c>
      <c r="P1660">
        <f t="shared" si="101"/>
        <v>50</v>
      </c>
      <c r="Q1660" s="8" t="s">
        <v>8309</v>
      </c>
      <c r="R1660" s="8" t="s">
        <v>8326</v>
      </c>
      <c r="S1660" s="12">
        <f t="shared" si="102"/>
        <v>42316.25</v>
      </c>
      <c r="T1660" s="12">
        <f t="shared" si="103"/>
        <v>42296.860300925924</v>
      </c>
    </row>
    <row r="1661" spans="1:20" ht="45" x14ac:dyDescent="0.25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8220</v>
      </c>
      <c r="G1661" t="s">
        <v>8223</v>
      </c>
      <c r="H1661" t="s">
        <v>8245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8304</v>
      </c>
      <c r="O1661" s="5">
        <f t="shared" si="100"/>
        <v>0.25</v>
      </c>
      <c r="P1661">
        <f t="shared" si="101"/>
        <v>41.666666666666664</v>
      </c>
      <c r="Q1661" s="8" t="s">
        <v>8323</v>
      </c>
      <c r="R1661" s="8" t="s">
        <v>8325</v>
      </c>
      <c r="S1661" s="12">
        <f t="shared" si="102"/>
        <v>42272.738680555558</v>
      </c>
      <c r="T1661" s="12">
        <f t="shared" si="103"/>
        <v>42242.738680555558</v>
      </c>
    </row>
    <row r="1662" spans="1:20" ht="60" x14ac:dyDescent="0.25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8220</v>
      </c>
      <c r="G1662" t="s">
        <v>8223</v>
      </c>
      <c r="H1662" t="s">
        <v>8245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8302</v>
      </c>
      <c r="O1662" s="5">
        <f t="shared" si="100"/>
        <v>0.25030188679245285</v>
      </c>
      <c r="P1662">
        <f t="shared" si="101"/>
        <v>58.184210526315788</v>
      </c>
      <c r="Q1662" s="8" t="s">
        <v>8323</v>
      </c>
      <c r="R1662" s="8" t="s">
        <v>8324</v>
      </c>
      <c r="S1662" s="12">
        <f t="shared" si="102"/>
        <v>41878.875115740739</v>
      </c>
      <c r="T1662" s="12">
        <f t="shared" si="103"/>
        <v>41843.875115740739</v>
      </c>
    </row>
    <row r="1663" spans="1:20" ht="60" x14ac:dyDescent="0.25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8220</v>
      </c>
      <c r="G1663" t="s">
        <v>8223</v>
      </c>
      <c r="H1663" t="s">
        <v>8245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8274</v>
      </c>
      <c r="O1663" s="5">
        <f t="shared" si="100"/>
        <v>0.25035714285714283</v>
      </c>
      <c r="P1663">
        <f t="shared" si="101"/>
        <v>46.733333333333334</v>
      </c>
      <c r="Q1663" s="8" t="s">
        <v>8318</v>
      </c>
      <c r="R1663" s="8" t="s">
        <v>8328</v>
      </c>
      <c r="S1663" s="12">
        <f t="shared" si="102"/>
        <v>41395.654594907406</v>
      </c>
      <c r="T1663" s="12">
        <f t="shared" si="103"/>
        <v>41365.654594907406</v>
      </c>
    </row>
    <row r="1664" spans="1:20" ht="45" x14ac:dyDescent="0.25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8220</v>
      </c>
      <c r="G1664" t="s">
        <v>8223</v>
      </c>
      <c r="H1664" t="s">
        <v>8245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8272</v>
      </c>
      <c r="O1664" s="5">
        <f t="shared" si="100"/>
        <v>0.25087142857142858</v>
      </c>
      <c r="P1664">
        <f t="shared" si="101"/>
        <v>89.59693877551021</v>
      </c>
      <c r="Q1664" s="8" t="s">
        <v>8311</v>
      </c>
      <c r="R1664" s="8" t="s">
        <v>8317</v>
      </c>
      <c r="S1664" s="12">
        <f t="shared" si="102"/>
        <v>42685.958333333328</v>
      </c>
      <c r="T1664" s="12">
        <f t="shared" si="103"/>
        <v>42652.714907407411</v>
      </c>
    </row>
    <row r="1665" spans="1:20" ht="60" x14ac:dyDescent="0.25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8220</v>
      </c>
      <c r="G1665" t="s">
        <v>8223</v>
      </c>
      <c r="H1665" t="s">
        <v>8245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8267</v>
      </c>
      <c r="O1665" s="5">
        <f t="shared" si="100"/>
        <v>0.2525</v>
      </c>
      <c r="P1665">
        <f t="shared" si="101"/>
        <v>91.818181818181813</v>
      </c>
      <c r="Q1665" s="8" t="s">
        <v>8309</v>
      </c>
      <c r="R1665" s="8" t="s">
        <v>8326</v>
      </c>
      <c r="S1665" s="12">
        <f t="shared" si="102"/>
        <v>42277.958333333328</v>
      </c>
      <c r="T1665" s="12">
        <f t="shared" si="103"/>
        <v>42248.814722222218</v>
      </c>
    </row>
    <row r="1666" spans="1:20" ht="60" x14ac:dyDescent="0.25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8283</v>
      </c>
      <c r="O1666" s="5">
        <f t="shared" ref="O1666:O1729" si="104">E1666/D1666</f>
        <v>0.25259090909090909</v>
      </c>
      <c r="P1666">
        <f t="shared" si="101"/>
        <v>168.39393939393941</v>
      </c>
      <c r="Q1666" s="8" t="s">
        <v>8321</v>
      </c>
      <c r="R1666" s="8" t="s">
        <v>8322</v>
      </c>
      <c r="S1666" s="12">
        <f t="shared" si="102"/>
        <v>42105</v>
      </c>
      <c r="T1666" s="12">
        <f t="shared" si="103"/>
        <v>42082.325555555552</v>
      </c>
    </row>
    <row r="1667" spans="1:20" ht="45" x14ac:dyDescent="0.25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8221</v>
      </c>
      <c r="G1667" t="s">
        <v>8223</v>
      </c>
      <c r="H1667" t="s">
        <v>8245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8292</v>
      </c>
      <c r="O1667" s="5">
        <f t="shared" si="104"/>
        <v>0.254</v>
      </c>
      <c r="P1667">
        <f t="shared" ref="P1667:P1730" si="105">E1667/L1667</f>
        <v>57.727272727272727</v>
      </c>
      <c r="Q1667" s="8" t="s">
        <v>8315</v>
      </c>
      <c r="R1667" s="8" t="s">
        <v>8337</v>
      </c>
      <c r="S1667" s="12">
        <f t="shared" ref="S1667:S1730" si="106">(I1667/86400)+25569+(-6/24)</f>
        <v>42831.139374999999</v>
      </c>
      <c r="T1667" s="12">
        <f t="shared" ref="T1667:T1730" si="107">(J1667/86400)+25569+(-6/24)</f>
        <v>42801.18104166667</v>
      </c>
    </row>
    <row r="1668" spans="1:20" ht="45" x14ac:dyDescent="0.25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8220</v>
      </c>
      <c r="G1668" t="s">
        <v>8223</v>
      </c>
      <c r="H1668" t="s">
        <v>8245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8269</v>
      </c>
      <c r="O1668" s="5">
        <f t="shared" si="104"/>
        <v>0.25413402061855672</v>
      </c>
      <c r="P1668">
        <f t="shared" si="105"/>
        <v>725.02941176470586</v>
      </c>
      <c r="Q1668" s="8" t="s">
        <v>8309</v>
      </c>
      <c r="R1668" s="8" t="s">
        <v>8327</v>
      </c>
      <c r="S1668" s="12">
        <f t="shared" si="106"/>
        <v>42367.240752314814</v>
      </c>
      <c r="T1668" s="12">
        <f t="shared" si="107"/>
        <v>42327.240752314814</v>
      </c>
    </row>
    <row r="1669" spans="1:20" ht="60" x14ac:dyDescent="0.25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8220</v>
      </c>
      <c r="G1669" t="s">
        <v>8223</v>
      </c>
      <c r="H1669" t="s">
        <v>8245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8303</v>
      </c>
      <c r="O1669" s="5">
        <f t="shared" si="104"/>
        <v>0.25545454545454543</v>
      </c>
      <c r="P1669">
        <f t="shared" si="105"/>
        <v>93.666666666666671</v>
      </c>
      <c r="Q1669" s="8" t="s">
        <v>8318</v>
      </c>
      <c r="R1669" s="8" t="s">
        <v>8342</v>
      </c>
      <c r="S1669" s="12">
        <f t="shared" si="106"/>
        <v>41876.728078703702</v>
      </c>
      <c r="T1669" s="12">
        <f t="shared" si="107"/>
        <v>41846.728078703702</v>
      </c>
    </row>
    <row r="1670" spans="1:20" ht="75" x14ac:dyDescent="0.25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8272</v>
      </c>
      <c r="O1670" s="5">
        <f t="shared" si="104"/>
        <v>0.25584000000000001</v>
      </c>
      <c r="P1670">
        <f t="shared" si="105"/>
        <v>133.25</v>
      </c>
      <c r="Q1670" s="8" t="s">
        <v>8311</v>
      </c>
      <c r="R1670" s="8" t="s">
        <v>8317</v>
      </c>
      <c r="S1670" s="12">
        <f t="shared" si="106"/>
        <v>42549.153877314813</v>
      </c>
      <c r="T1670" s="12">
        <f t="shared" si="107"/>
        <v>42504.153877314813</v>
      </c>
    </row>
    <row r="1671" spans="1:20" ht="45" x14ac:dyDescent="0.25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8220</v>
      </c>
      <c r="G1671" t="s">
        <v>8224</v>
      </c>
      <c r="H1671" t="s">
        <v>8246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8270</v>
      </c>
      <c r="O1671" s="5">
        <f t="shared" si="104"/>
        <v>0.25698702928870293</v>
      </c>
      <c r="P1671">
        <f t="shared" si="105"/>
        <v>65.340319148936175</v>
      </c>
      <c r="Q1671" s="8" t="s">
        <v>8323</v>
      </c>
      <c r="R1671" s="8" t="s">
        <v>8343</v>
      </c>
      <c r="S1671" s="12">
        <f t="shared" si="106"/>
        <v>42645.125</v>
      </c>
      <c r="T1671" s="12">
        <f t="shared" si="107"/>
        <v>42614.018796296295</v>
      </c>
    </row>
    <row r="1672" spans="1:20" ht="60" x14ac:dyDescent="0.25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8220</v>
      </c>
      <c r="G1672" t="s">
        <v>8223</v>
      </c>
      <c r="H1672" t="s">
        <v>8245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8284</v>
      </c>
      <c r="O1672" s="5">
        <f t="shared" si="104"/>
        <v>0.25763636363636366</v>
      </c>
      <c r="P1672">
        <f t="shared" si="105"/>
        <v>59.041666666666664</v>
      </c>
      <c r="Q1672" s="8" t="s">
        <v>8334</v>
      </c>
      <c r="R1672" s="8" t="s">
        <v>8338</v>
      </c>
      <c r="S1672" s="12">
        <f t="shared" si="106"/>
        <v>42628.367418981477</v>
      </c>
      <c r="T1672" s="12">
        <f t="shared" si="107"/>
        <v>42597.367418981477</v>
      </c>
    </row>
    <row r="1673" spans="1:20" ht="60" x14ac:dyDescent="0.25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8220</v>
      </c>
      <c r="G1673" t="s">
        <v>8223</v>
      </c>
      <c r="H1673" t="s">
        <v>8245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8272</v>
      </c>
      <c r="O1673" s="5">
        <f t="shared" si="104"/>
        <v>0.25912000000000002</v>
      </c>
      <c r="P1673">
        <f t="shared" si="105"/>
        <v>150.65116279069767</v>
      </c>
      <c r="Q1673" s="8" t="s">
        <v>8311</v>
      </c>
      <c r="R1673" s="8" t="s">
        <v>8317</v>
      </c>
      <c r="S1673" s="12">
        <f t="shared" si="106"/>
        <v>41899.251516203702</v>
      </c>
      <c r="T1673" s="12">
        <f t="shared" si="107"/>
        <v>41864.251516203702</v>
      </c>
    </row>
    <row r="1674" spans="1:20" ht="60" x14ac:dyDescent="0.25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8219</v>
      </c>
      <c r="G1674" t="s">
        <v>8223</v>
      </c>
      <c r="H1674" t="s">
        <v>8245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8272</v>
      </c>
      <c r="O1674" s="5">
        <f t="shared" si="104"/>
        <v>0.25976666666666665</v>
      </c>
      <c r="P1674">
        <f t="shared" si="105"/>
        <v>90.616279069767444</v>
      </c>
      <c r="Q1674" s="8" t="s">
        <v>8311</v>
      </c>
      <c r="R1674" s="8" t="s">
        <v>8317</v>
      </c>
      <c r="S1674" s="12">
        <f t="shared" si="106"/>
        <v>42572.479166666672</v>
      </c>
      <c r="T1674" s="12">
        <f t="shared" si="107"/>
        <v>42543.415601851855</v>
      </c>
    </row>
    <row r="1675" spans="1:20" ht="60" x14ac:dyDescent="0.25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8220</v>
      </c>
      <c r="G1675" t="s">
        <v>8223</v>
      </c>
      <c r="H1675" t="s">
        <v>8245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8281</v>
      </c>
      <c r="O1675" s="5">
        <f t="shared" si="104"/>
        <v>0.26</v>
      </c>
      <c r="P1675">
        <f t="shared" si="105"/>
        <v>13</v>
      </c>
      <c r="Q1675" s="8" t="s">
        <v>8331</v>
      </c>
      <c r="R1675" s="8" t="s">
        <v>8332</v>
      </c>
      <c r="S1675" s="12">
        <f t="shared" si="106"/>
        <v>41629.605682870373</v>
      </c>
      <c r="T1675" s="12">
        <f t="shared" si="107"/>
        <v>41599.605682870373</v>
      </c>
    </row>
    <row r="1676" spans="1:20" ht="60" x14ac:dyDescent="0.25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8221</v>
      </c>
      <c r="G1676" t="s">
        <v>8223</v>
      </c>
      <c r="H1676" t="s">
        <v>8245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8292</v>
      </c>
      <c r="O1676" s="5">
        <f t="shared" si="104"/>
        <v>0.2606</v>
      </c>
      <c r="P1676">
        <f t="shared" si="105"/>
        <v>65.974683544303801</v>
      </c>
      <c r="Q1676" s="8" t="s">
        <v>8315</v>
      </c>
      <c r="R1676" s="8" t="s">
        <v>8337</v>
      </c>
      <c r="S1676" s="12">
        <f t="shared" si="106"/>
        <v>42825.916666666672</v>
      </c>
      <c r="T1676" s="12">
        <f t="shared" si="107"/>
        <v>42795.821643518517</v>
      </c>
    </row>
    <row r="1677" spans="1:20" ht="45" x14ac:dyDescent="0.25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8220</v>
      </c>
      <c r="G1677" t="s">
        <v>8223</v>
      </c>
      <c r="H1677" t="s">
        <v>8245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8267</v>
      </c>
      <c r="O1677" s="5">
        <f t="shared" si="104"/>
        <v>0.26192500000000002</v>
      </c>
      <c r="P1677">
        <f t="shared" si="105"/>
        <v>87.308333333333337</v>
      </c>
      <c r="Q1677" s="8" t="s">
        <v>8309</v>
      </c>
      <c r="R1677" s="8" t="s">
        <v>8326</v>
      </c>
      <c r="S1677" s="12">
        <f t="shared" si="106"/>
        <v>41896.833368055552</v>
      </c>
      <c r="T1677" s="12">
        <f t="shared" si="107"/>
        <v>41866.833368055552</v>
      </c>
    </row>
    <row r="1678" spans="1:20" ht="60" x14ac:dyDescent="0.25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8220</v>
      </c>
      <c r="G1678" t="s">
        <v>8223</v>
      </c>
      <c r="H1678" t="s">
        <v>8245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8295</v>
      </c>
      <c r="O1678" s="5">
        <f t="shared" si="104"/>
        <v>0.26200000000000001</v>
      </c>
      <c r="P1678">
        <f t="shared" si="105"/>
        <v>218.33333333333334</v>
      </c>
      <c r="Q1678" s="8" t="s">
        <v>8334</v>
      </c>
      <c r="R1678" s="8" t="s">
        <v>8339</v>
      </c>
      <c r="S1678" s="12">
        <f t="shared" si="106"/>
        <v>41851.868495370371</v>
      </c>
      <c r="T1678" s="12">
        <f t="shared" si="107"/>
        <v>41806.868495370371</v>
      </c>
    </row>
    <row r="1679" spans="1:20" ht="45" x14ac:dyDescent="0.25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8220</v>
      </c>
      <c r="G1679" t="s">
        <v>8223</v>
      </c>
      <c r="H1679" t="s">
        <v>8245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8283</v>
      </c>
      <c r="O1679" s="5">
        <f t="shared" si="104"/>
        <v>0.26352173913043481</v>
      </c>
      <c r="P1679">
        <f t="shared" si="105"/>
        <v>116.55769230769231</v>
      </c>
      <c r="Q1679" s="8" t="s">
        <v>8321</v>
      </c>
      <c r="R1679" s="8" t="s">
        <v>8322</v>
      </c>
      <c r="S1679" s="12">
        <f t="shared" si="106"/>
        <v>42218.666666666672</v>
      </c>
      <c r="T1679" s="12">
        <f t="shared" si="107"/>
        <v>42187.690081018518</v>
      </c>
    </row>
    <row r="1680" spans="1:20" ht="60" x14ac:dyDescent="0.25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8220</v>
      </c>
      <c r="G1680" t="s">
        <v>8224</v>
      </c>
      <c r="H1680" t="s">
        <v>8246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8272</v>
      </c>
      <c r="O1680" s="5">
        <f t="shared" si="104"/>
        <v>0.26600000000000001</v>
      </c>
      <c r="P1680">
        <f t="shared" si="105"/>
        <v>291.33333333333331</v>
      </c>
      <c r="Q1680" s="8" t="s">
        <v>8311</v>
      </c>
      <c r="R1680" s="8" t="s">
        <v>8317</v>
      </c>
      <c r="S1680" s="12">
        <f t="shared" si="106"/>
        <v>41843.412962962961</v>
      </c>
      <c r="T1680" s="12">
        <f t="shared" si="107"/>
        <v>41813.412962962961</v>
      </c>
    </row>
    <row r="1681" spans="1:20" ht="45" x14ac:dyDescent="0.25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8220</v>
      </c>
      <c r="G1681" t="s">
        <v>8223</v>
      </c>
      <c r="H1681" t="s">
        <v>8245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8302</v>
      </c>
      <c r="O1681" s="5">
        <f t="shared" si="104"/>
        <v>0.26640000000000003</v>
      </c>
      <c r="P1681">
        <f t="shared" si="105"/>
        <v>70.10526315789474</v>
      </c>
      <c r="Q1681" s="8" t="s">
        <v>8323</v>
      </c>
      <c r="R1681" s="8" t="s">
        <v>8324</v>
      </c>
      <c r="S1681" s="12">
        <f t="shared" si="106"/>
        <v>41916.345138888893</v>
      </c>
      <c r="T1681" s="12">
        <f t="shared" si="107"/>
        <v>41885.345138888893</v>
      </c>
    </row>
    <row r="1682" spans="1:20" ht="60" x14ac:dyDescent="0.25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8220</v>
      </c>
      <c r="G1682" t="s">
        <v>8223</v>
      </c>
      <c r="H1682" t="s">
        <v>8245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8303</v>
      </c>
      <c r="O1682" s="5">
        <f t="shared" si="104"/>
        <v>0.26700000000000002</v>
      </c>
      <c r="P1682">
        <f t="shared" si="105"/>
        <v>42.157894736842103</v>
      </c>
      <c r="Q1682" s="8" t="s">
        <v>8318</v>
      </c>
      <c r="R1682" s="8" t="s">
        <v>8342</v>
      </c>
      <c r="S1682" s="12">
        <f t="shared" si="106"/>
        <v>41880.531377314815</v>
      </c>
      <c r="T1682" s="12">
        <f t="shared" si="107"/>
        <v>41850.531377314815</v>
      </c>
    </row>
    <row r="1683" spans="1:20" ht="60" x14ac:dyDescent="0.25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8220</v>
      </c>
      <c r="G1683" t="s">
        <v>8224</v>
      </c>
      <c r="H1683" t="s">
        <v>8246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8270</v>
      </c>
      <c r="O1683" s="5">
        <f t="shared" si="104"/>
        <v>0.26727272727272727</v>
      </c>
      <c r="P1683">
        <f t="shared" si="105"/>
        <v>35</v>
      </c>
      <c r="Q1683" s="8" t="s">
        <v>8323</v>
      </c>
      <c r="R1683" s="8" t="s">
        <v>8343</v>
      </c>
      <c r="S1683" s="12">
        <f t="shared" si="106"/>
        <v>42313.344618055555</v>
      </c>
      <c r="T1683" s="12">
        <f t="shared" si="107"/>
        <v>42283.302951388891</v>
      </c>
    </row>
    <row r="1684" spans="1:20" ht="60" x14ac:dyDescent="0.25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8220</v>
      </c>
      <c r="G1684" t="s">
        <v>8228</v>
      </c>
      <c r="H1684" t="s">
        <v>8250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8270</v>
      </c>
      <c r="O1684" s="5">
        <f t="shared" si="104"/>
        <v>0.26840000000000003</v>
      </c>
      <c r="P1684">
        <f t="shared" si="105"/>
        <v>51.615384615384613</v>
      </c>
      <c r="Q1684" s="8" t="s">
        <v>8323</v>
      </c>
      <c r="R1684" s="8" t="s">
        <v>8343</v>
      </c>
      <c r="S1684" s="12">
        <f t="shared" si="106"/>
        <v>42088.500810185185</v>
      </c>
      <c r="T1684" s="12">
        <f t="shared" si="107"/>
        <v>42058.542476851857</v>
      </c>
    </row>
    <row r="1685" spans="1:20" ht="60" x14ac:dyDescent="0.25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8220</v>
      </c>
      <c r="G1685" t="s">
        <v>8223</v>
      </c>
      <c r="H1685" t="s">
        <v>8245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8286</v>
      </c>
      <c r="O1685" s="5">
        <f t="shared" si="104"/>
        <v>0.26900000000000002</v>
      </c>
      <c r="P1685">
        <f t="shared" si="105"/>
        <v>36.68181818181818</v>
      </c>
      <c r="Q1685" s="8" t="s">
        <v>8318</v>
      </c>
      <c r="R1685" s="8" t="s">
        <v>8319</v>
      </c>
      <c r="S1685" s="12">
        <f t="shared" si="106"/>
        <v>41832.957638888889</v>
      </c>
      <c r="T1685" s="12">
        <f t="shared" si="107"/>
        <v>41796.281701388885</v>
      </c>
    </row>
    <row r="1686" spans="1:20" ht="45" x14ac:dyDescent="0.25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8220</v>
      </c>
      <c r="G1686" t="s">
        <v>8228</v>
      </c>
      <c r="H1686" t="s">
        <v>8250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8270</v>
      </c>
      <c r="O1686" s="5">
        <f t="shared" si="104"/>
        <v>0.26937422295897223</v>
      </c>
      <c r="P1686">
        <f t="shared" si="105"/>
        <v>46.428571428571431</v>
      </c>
      <c r="Q1686" s="8" t="s">
        <v>8323</v>
      </c>
      <c r="R1686" s="8" t="s">
        <v>8343</v>
      </c>
      <c r="S1686" s="12">
        <f t="shared" si="106"/>
        <v>41880.979166666664</v>
      </c>
      <c r="T1686" s="12">
        <f t="shared" si="107"/>
        <v>41841.401597222226</v>
      </c>
    </row>
    <row r="1687" spans="1:20" ht="30" x14ac:dyDescent="0.25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8220</v>
      </c>
      <c r="G1687" t="s">
        <v>8223</v>
      </c>
      <c r="H1687" t="s">
        <v>8245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8269</v>
      </c>
      <c r="O1687" s="5">
        <f t="shared" si="104"/>
        <v>0.26953125</v>
      </c>
      <c r="P1687">
        <f t="shared" si="105"/>
        <v>17.25</v>
      </c>
      <c r="Q1687" s="8" t="s">
        <v>8309</v>
      </c>
      <c r="R1687" s="8" t="s">
        <v>8327</v>
      </c>
      <c r="S1687" s="12">
        <f t="shared" si="106"/>
        <v>41816.870069444441</v>
      </c>
      <c r="T1687" s="12">
        <f t="shared" si="107"/>
        <v>41800.870069444441</v>
      </c>
    </row>
    <row r="1688" spans="1:20" ht="60" x14ac:dyDescent="0.25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8220</v>
      </c>
      <c r="G1688" t="s">
        <v>8224</v>
      </c>
      <c r="H1688" t="s">
        <v>8246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8270</v>
      </c>
      <c r="O1688" s="5">
        <f t="shared" si="104"/>
        <v>0.27100000000000002</v>
      </c>
      <c r="P1688">
        <f t="shared" si="105"/>
        <v>38.714285714285715</v>
      </c>
      <c r="Q1688" s="8" t="s">
        <v>8323</v>
      </c>
      <c r="R1688" s="8" t="s">
        <v>8343</v>
      </c>
      <c r="S1688" s="12">
        <f t="shared" si="106"/>
        <v>42792.295810185184</v>
      </c>
      <c r="T1688" s="12">
        <f t="shared" si="107"/>
        <v>42762.295810185184</v>
      </c>
    </row>
    <row r="1689" spans="1:20" ht="45" x14ac:dyDescent="0.25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8220</v>
      </c>
      <c r="G1689" t="s">
        <v>8223</v>
      </c>
      <c r="H1689" t="s">
        <v>8245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8270</v>
      </c>
      <c r="O1689" s="5">
        <f t="shared" si="104"/>
        <v>0.27239999999999998</v>
      </c>
      <c r="P1689">
        <f t="shared" si="105"/>
        <v>68.099999999999994</v>
      </c>
      <c r="Q1689" s="8" t="s">
        <v>8323</v>
      </c>
      <c r="R1689" s="8" t="s">
        <v>8343</v>
      </c>
      <c r="S1689" s="12">
        <f t="shared" si="106"/>
        <v>42306.379710648151</v>
      </c>
      <c r="T1689" s="12">
        <f t="shared" si="107"/>
        <v>42278.379710648151</v>
      </c>
    </row>
    <row r="1690" spans="1:20" ht="60" x14ac:dyDescent="0.25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8220</v>
      </c>
      <c r="G1690" t="s">
        <v>8229</v>
      </c>
      <c r="H1690" t="s">
        <v>8248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8271</v>
      </c>
      <c r="O1690" s="5">
        <f t="shared" si="104"/>
        <v>0.27383999999999997</v>
      </c>
      <c r="P1690">
        <f t="shared" si="105"/>
        <v>402.70588235294116</v>
      </c>
      <c r="Q1690" s="8" t="s">
        <v>8311</v>
      </c>
      <c r="R1690" s="8" t="s">
        <v>8312</v>
      </c>
      <c r="S1690" s="12">
        <f t="shared" si="106"/>
        <v>42323.384131944447</v>
      </c>
      <c r="T1690" s="12">
        <f t="shared" si="107"/>
        <v>42283.342465277776</v>
      </c>
    </row>
    <row r="1691" spans="1:20" ht="45" x14ac:dyDescent="0.25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8270</v>
      </c>
      <c r="O1691" s="5">
        <f t="shared" si="104"/>
        <v>0.27400000000000002</v>
      </c>
      <c r="P1691">
        <f t="shared" si="105"/>
        <v>22.833333333333332</v>
      </c>
      <c r="Q1691" s="8" t="s">
        <v>8323</v>
      </c>
      <c r="R1691" s="8" t="s">
        <v>8343</v>
      </c>
      <c r="S1691" s="12">
        <f t="shared" si="106"/>
        <v>42505.598067129627</v>
      </c>
      <c r="T1691" s="12">
        <f t="shared" si="107"/>
        <v>42475.598067129627</v>
      </c>
    </row>
    <row r="1692" spans="1:20" ht="60" x14ac:dyDescent="0.25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8220</v>
      </c>
      <c r="G1692" t="s">
        <v>8223</v>
      </c>
      <c r="H1692" t="s">
        <v>8245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8301</v>
      </c>
      <c r="O1692" s="5">
        <f t="shared" si="104"/>
        <v>0.27579999999999999</v>
      </c>
      <c r="P1692">
        <f t="shared" si="105"/>
        <v>167.15151515151516</v>
      </c>
      <c r="Q1692" s="8" t="s">
        <v>8311</v>
      </c>
      <c r="R1692" s="8" t="s">
        <v>8344</v>
      </c>
      <c r="S1692" s="12">
        <f t="shared" si="106"/>
        <v>41941.697916666664</v>
      </c>
      <c r="T1692" s="12">
        <f t="shared" si="107"/>
        <v>41912.291655092595</v>
      </c>
    </row>
    <row r="1693" spans="1:20" ht="45" x14ac:dyDescent="0.25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8219</v>
      </c>
      <c r="G1693" t="s">
        <v>8228</v>
      </c>
      <c r="H1693" t="s">
        <v>8250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8266</v>
      </c>
      <c r="O1693" s="5">
        <f t="shared" si="104"/>
        <v>0.27600000000000002</v>
      </c>
      <c r="P1693">
        <f t="shared" si="105"/>
        <v>55.945945945945944</v>
      </c>
      <c r="Q1693" s="8" t="s">
        <v>8309</v>
      </c>
      <c r="R1693" s="8" t="s">
        <v>8310</v>
      </c>
      <c r="S1693" s="12">
        <f t="shared" si="106"/>
        <v>42107.47074074074</v>
      </c>
      <c r="T1693" s="12">
        <f t="shared" si="107"/>
        <v>42047.512407407412</v>
      </c>
    </row>
    <row r="1694" spans="1:20" ht="60" x14ac:dyDescent="0.25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8220</v>
      </c>
      <c r="G1694" t="s">
        <v>8223</v>
      </c>
      <c r="H1694" t="s">
        <v>8245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8272</v>
      </c>
      <c r="O1694" s="5">
        <f t="shared" si="104"/>
        <v>0.27650000000000002</v>
      </c>
      <c r="P1694">
        <f t="shared" si="105"/>
        <v>55.3</v>
      </c>
      <c r="Q1694" s="8" t="s">
        <v>8311</v>
      </c>
      <c r="R1694" s="8" t="s">
        <v>8317</v>
      </c>
      <c r="S1694" s="12">
        <f t="shared" si="106"/>
        <v>42016.616574074069</v>
      </c>
      <c r="T1694" s="12">
        <f t="shared" si="107"/>
        <v>41971.616574074069</v>
      </c>
    </row>
    <row r="1695" spans="1:20" ht="45" x14ac:dyDescent="0.25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8220</v>
      </c>
      <c r="G1695" t="s">
        <v>8223</v>
      </c>
      <c r="H1695" t="s">
        <v>8245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8303</v>
      </c>
      <c r="O1695" s="5">
        <f t="shared" si="104"/>
        <v>0.28000000000000003</v>
      </c>
      <c r="P1695">
        <f t="shared" si="105"/>
        <v>35</v>
      </c>
      <c r="Q1695" s="8" t="s">
        <v>8318</v>
      </c>
      <c r="R1695" s="8" t="s">
        <v>8342</v>
      </c>
      <c r="S1695" s="12">
        <f t="shared" si="106"/>
        <v>41075.881944444445</v>
      </c>
      <c r="T1695" s="12">
        <f t="shared" si="107"/>
        <v>41044.398113425923</v>
      </c>
    </row>
    <row r="1696" spans="1:20" ht="45" x14ac:dyDescent="0.25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8220</v>
      </c>
      <c r="G1696" t="s">
        <v>8228</v>
      </c>
      <c r="H1696" t="s">
        <v>8250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8272</v>
      </c>
      <c r="O1696" s="5">
        <f t="shared" si="104"/>
        <v>0.28039999999999998</v>
      </c>
      <c r="P1696">
        <f t="shared" si="105"/>
        <v>58.416666666666664</v>
      </c>
      <c r="Q1696" s="8" t="s">
        <v>8311</v>
      </c>
      <c r="R1696" s="8" t="s">
        <v>8317</v>
      </c>
      <c r="S1696" s="12">
        <f t="shared" si="106"/>
        <v>42386.500706018516</v>
      </c>
      <c r="T1696" s="12">
        <f t="shared" si="107"/>
        <v>42356.500706018516</v>
      </c>
    </row>
    <row r="1697" spans="1:20" ht="45" x14ac:dyDescent="0.25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8220</v>
      </c>
      <c r="G1697" t="s">
        <v>8223</v>
      </c>
      <c r="H1697" t="s">
        <v>8245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8270</v>
      </c>
      <c r="O1697" s="5">
        <f t="shared" si="104"/>
        <v>0.28050000000000003</v>
      </c>
      <c r="P1697">
        <f t="shared" si="105"/>
        <v>51</v>
      </c>
      <c r="Q1697" s="8" t="s">
        <v>8323</v>
      </c>
      <c r="R1697" s="8" t="s">
        <v>8343</v>
      </c>
      <c r="S1697" s="12">
        <f t="shared" si="106"/>
        <v>41795.688657407409</v>
      </c>
      <c r="T1697" s="12">
        <f t="shared" si="107"/>
        <v>41765.688657407409</v>
      </c>
    </row>
    <row r="1698" spans="1:20" ht="30" x14ac:dyDescent="0.25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8220</v>
      </c>
      <c r="G1698" t="s">
        <v>8223</v>
      </c>
      <c r="H1698" t="s">
        <v>8245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8281</v>
      </c>
      <c r="O1698" s="5">
        <f t="shared" si="104"/>
        <v>0.28192</v>
      </c>
      <c r="P1698">
        <f t="shared" si="105"/>
        <v>370.94736842105266</v>
      </c>
      <c r="Q1698" s="8" t="s">
        <v>8331</v>
      </c>
      <c r="R1698" s="8" t="s">
        <v>8332</v>
      </c>
      <c r="S1698" s="12">
        <f t="shared" si="106"/>
        <v>42727.082638888889</v>
      </c>
      <c r="T1698" s="12">
        <f t="shared" si="107"/>
        <v>42694.73128472222</v>
      </c>
    </row>
    <row r="1699" spans="1:20" ht="45" x14ac:dyDescent="0.25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8283</v>
      </c>
      <c r="O1699" s="5">
        <f t="shared" si="104"/>
        <v>0.28299999999999997</v>
      </c>
      <c r="P1699">
        <f t="shared" si="105"/>
        <v>84.9</v>
      </c>
      <c r="Q1699" s="8" t="s">
        <v>8321</v>
      </c>
      <c r="R1699" s="8" t="s">
        <v>8322</v>
      </c>
      <c r="S1699" s="12">
        <f t="shared" si="106"/>
        <v>41964.999305555553</v>
      </c>
      <c r="T1699" s="12">
        <f t="shared" si="107"/>
        <v>41932.621990740743</v>
      </c>
    </row>
    <row r="1700" spans="1:20" ht="45" x14ac:dyDescent="0.25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8220</v>
      </c>
      <c r="G1700" t="s">
        <v>8228</v>
      </c>
      <c r="H1700" t="s">
        <v>8250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8281</v>
      </c>
      <c r="O1700" s="5">
        <f t="shared" si="104"/>
        <v>0.28405999999999998</v>
      </c>
      <c r="P1700">
        <f t="shared" si="105"/>
        <v>26.59737827715356</v>
      </c>
      <c r="Q1700" s="8" t="s">
        <v>8331</v>
      </c>
      <c r="R1700" s="8" t="s">
        <v>8332</v>
      </c>
      <c r="S1700" s="12">
        <f t="shared" si="106"/>
        <v>41978.521168981482</v>
      </c>
      <c r="T1700" s="12">
        <f t="shared" si="107"/>
        <v>41948.521168981482</v>
      </c>
    </row>
    <row r="1701" spans="1:20" ht="60" x14ac:dyDescent="0.25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8270</v>
      </c>
      <c r="O1701" s="5">
        <f t="shared" si="104"/>
        <v>0.28466666666666668</v>
      </c>
      <c r="P1701">
        <f t="shared" si="105"/>
        <v>61</v>
      </c>
      <c r="Q1701" s="8" t="s">
        <v>8323</v>
      </c>
      <c r="R1701" s="8" t="s">
        <v>8343</v>
      </c>
      <c r="S1701" s="12">
        <f t="shared" si="106"/>
        <v>42149.651574074072</v>
      </c>
      <c r="T1701" s="12">
        <f t="shared" si="107"/>
        <v>42089.651574074072</v>
      </c>
    </row>
    <row r="1702" spans="1:20" ht="60" x14ac:dyDescent="0.25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8220</v>
      </c>
      <c r="G1702" t="s">
        <v>8223</v>
      </c>
      <c r="H1702" t="s">
        <v>8245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8272</v>
      </c>
      <c r="O1702" s="5">
        <f t="shared" si="104"/>
        <v>0.2848</v>
      </c>
      <c r="P1702">
        <f t="shared" si="105"/>
        <v>19.243243243243242</v>
      </c>
      <c r="Q1702" s="8" t="s">
        <v>8311</v>
      </c>
      <c r="R1702" s="8" t="s">
        <v>8317</v>
      </c>
      <c r="S1702" s="12">
        <f t="shared" si="106"/>
        <v>42411.462418981479</v>
      </c>
      <c r="T1702" s="12">
        <f t="shared" si="107"/>
        <v>42373.462418981479</v>
      </c>
    </row>
    <row r="1703" spans="1:20" ht="45" x14ac:dyDescent="0.25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8219</v>
      </c>
      <c r="G1703" t="s">
        <v>8223</v>
      </c>
      <c r="H1703" t="s">
        <v>8245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8271</v>
      </c>
      <c r="O1703" s="5">
        <f t="shared" si="104"/>
        <v>0.2857142857142857</v>
      </c>
      <c r="P1703">
        <f t="shared" si="105"/>
        <v>60</v>
      </c>
      <c r="Q1703" s="8" t="s">
        <v>8311</v>
      </c>
      <c r="R1703" s="8" t="s">
        <v>8312</v>
      </c>
      <c r="S1703" s="12">
        <f t="shared" si="106"/>
        <v>41984.438310185185</v>
      </c>
      <c r="T1703" s="12">
        <f t="shared" si="107"/>
        <v>41954.438310185185</v>
      </c>
    </row>
    <row r="1704" spans="1:20" ht="60" x14ac:dyDescent="0.25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8220</v>
      </c>
      <c r="G1704" t="s">
        <v>8224</v>
      </c>
      <c r="H1704" t="s">
        <v>8246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8270</v>
      </c>
      <c r="O1704" s="5">
        <f t="shared" si="104"/>
        <v>0.28666666666666668</v>
      </c>
      <c r="P1704">
        <f t="shared" si="105"/>
        <v>14.333333333333334</v>
      </c>
      <c r="Q1704" s="8" t="s">
        <v>8323</v>
      </c>
      <c r="R1704" s="8" t="s">
        <v>8343</v>
      </c>
      <c r="S1704" s="12">
        <f t="shared" si="106"/>
        <v>42572.376747685186</v>
      </c>
      <c r="T1704" s="12">
        <f t="shared" si="107"/>
        <v>42512.376747685186</v>
      </c>
    </row>
    <row r="1705" spans="1:20" ht="60" x14ac:dyDescent="0.25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8220</v>
      </c>
      <c r="G1705" t="s">
        <v>8224</v>
      </c>
      <c r="H1705" t="s">
        <v>8246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8270</v>
      </c>
      <c r="O1705" s="5">
        <f t="shared" si="104"/>
        <v>0.28799999999999998</v>
      </c>
      <c r="P1705">
        <f t="shared" si="105"/>
        <v>44.307692307692307</v>
      </c>
      <c r="Q1705" s="8" t="s">
        <v>8323</v>
      </c>
      <c r="R1705" s="8" t="s">
        <v>8343</v>
      </c>
      <c r="S1705" s="12">
        <f t="shared" si="106"/>
        <v>41820.477777777778</v>
      </c>
      <c r="T1705" s="12">
        <f t="shared" si="107"/>
        <v>41778.795937499999</v>
      </c>
    </row>
    <row r="1706" spans="1:20" ht="30" x14ac:dyDescent="0.25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8220</v>
      </c>
      <c r="G1706" t="s">
        <v>8224</v>
      </c>
      <c r="H1706" t="s">
        <v>8246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8281</v>
      </c>
      <c r="O1706" s="5">
        <f t="shared" si="104"/>
        <v>0.28842857142857142</v>
      </c>
      <c r="P1706">
        <f t="shared" si="105"/>
        <v>34.220338983050844</v>
      </c>
      <c r="Q1706" s="8" t="s">
        <v>8331</v>
      </c>
      <c r="R1706" s="8" t="s">
        <v>8332</v>
      </c>
      <c r="S1706" s="12">
        <f t="shared" si="106"/>
        <v>42075.213692129633</v>
      </c>
      <c r="T1706" s="12">
        <f t="shared" si="107"/>
        <v>42045.255358796298</v>
      </c>
    </row>
    <row r="1707" spans="1:20" ht="60" x14ac:dyDescent="0.25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8220</v>
      </c>
      <c r="G1707" t="s">
        <v>8224</v>
      </c>
      <c r="H1707" t="s">
        <v>8246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8288</v>
      </c>
      <c r="O1707" s="5">
        <f t="shared" si="104"/>
        <v>0.28899999999999998</v>
      </c>
      <c r="P1707">
        <f t="shared" si="105"/>
        <v>26.272727272727273</v>
      </c>
      <c r="Q1707" s="8" t="s">
        <v>8334</v>
      </c>
      <c r="R1707" s="8" t="s">
        <v>8335</v>
      </c>
      <c r="S1707" s="12">
        <f t="shared" si="106"/>
        <v>41898.962951388887</v>
      </c>
      <c r="T1707" s="12">
        <f t="shared" si="107"/>
        <v>41838.962951388887</v>
      </c>
    </row>
    <row r="1708" spans="1:20" ht="60" x14ac:dyDescent="0.25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8220</v>
      </c>
      <c r="G1708" t="s">
        <v>8224</v>
      </c>
      <c r="H1708" t="s">
        <v>8246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8290</v>
      </c>
      <c r="O1708" s="5">
        <f t="shared" si="104"/>
        <v>0.29228571428571426</v>
      </c>
      <c r="P1708">
        <f t="shared" si="105"/>
        <v>44.478260869565219</v>
      </c>
      <c r="Q1708" s="8" t="s">
        <v>8334</v>
      </c>
      <c r="R1708" s="8" t="s">
        <v>8336</v>
      </c>
      <c r="S1708" s="12">
        <f t="shared" si="106"/>
        <v>42463.43450231482</v>
      </c>
      <c r="T1708" s="12">
        <f t="shared" si="107"/>
        <v>42433.476168981477</v>
      </c>
    </row>
    <row r="1709" spans="1:20" ht="45" x14ac:dyDescent="0.25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8220</v>
      </c>
      <c r="G1709" t="s">
        <v>8223</v>
      </c>
      <c r="H1709" t="s">
        <v>8245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8303</v>
      </c>
      <c r="O1709" s="5">
        <f t="shared" si="104"/>
        <v>0.29239999999999999</v>
      </c>
      <c r="P1709">
        <f t="shared" si="105"/>
        <v>40.611111111111114</v>
      </c>
      <c r="Q1709" s="8" t="s">
        <v>8318</v>
      </c>
      <c r="R1709" s="8" t="s">
        <v>8342</v>
      </c>
      <c r="S1709" s="12">
        <f t="shared" si="106"/>
        <v>41044.469756944447</v>
      </c>
      <c r="T1709" s="12">
        <f t="shared" si="107"/>
        <v>41030.469756944447</v>
      </c>
    </row>
    <row r="1710" spans="1:20" ht="60" x14ac:dyDescent="0.25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8220</v>
      </c>
      <c r="G1710" t="s">
        <v>8236</v>
      </c>
      <c r="H1710" t="s">
        <v>8248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8272</v>
      </c>
      <c r="O1710" s="5">
        <f t="shared" si="104"/>
        <v>0.29276666666666668</v>
      </c>
      <c r="P1710">
        <f t="shared" si="105"/>
        <v>84.99677419354839</v>
      </c>
      <c r="Q1710" s="8" t="s">
        <v>8311</v>
      </c>
      <c r="R1710" s="8" t="s">
        <v>8317</v>
      </c>
      <c r="S1710" s="12">
        <f t="shared" si="106"/>
        <v>42540.090277777781</v>
      </c>
      <c r="T1710" s="12">
        <f t="shared" si="107"/>
        <v>42506.459722222222</v>
      </c>
    </row>
    <row r="1711" spans="1:20" ht="45" x14ac:dyDescent="0.25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8219</v>
      </c>
      <c r="G1711" t="s">
        <v>8223</v>
      </c>
      <c r="H1711" t="s">
        <v>8245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8285</v>
      </c>
      <c r="O1711" s="5">
        <f t="shared" si="104"/>
        <v>0.29299999999999998</v>
      </c>
      <c r="P1711">
        <f t="shared" si="105"/>
        <v>61.041666666666664</v>
      </c>
      <c r="Q1711" s="8" t="s">
        <v>8315</v>
      </c>
      <c r="R1711" s="8" t="s">
        <v>8316</v>
      </c>
      <c r="S1711" s="12">
        <f t="shared" si="106"/>
        <v>40814.479259259257</v>
      </c>
      <c r="T1711" s="12">
        <f t="shared" si="107"/>
        <v>40754.479259259257</v>
      </c>
    </row>
    <row r="1712" spans="1:20" ht="45" x14ac:dyDescent="0.25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8220</v>
      </c>
      <c r="G1712" t="s">
        <v>8223</v>
      </c>
      <c r="H1712" t="s">
        <v>8245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8281</v>
      </c>
      <c r="O1712" s="5">
        <f t="shared" si="104"/>
        <v>0.29376000000000002</v>
      </c>
      <c r="P1712">
        <f t="shared" si="105"/>
        <v>43.976047904191617</v>
      </c>
      <c r="Q1712" s="8" t="s">
        <v>8331</v>
      </c>
      <c r="R1712" s="8" t="s">
        <v>8332</v>
      </c>
      <c r="S1712" s="12">
        <f t="shared" si="106"/>
        <v>42382.91679398148</v>
      </c>
      <c r="T1712" s="12">
        <f t="shared" si="107"/>
        <v>42352.91679398148</v>
      </c>
    </row>
    <row r="1713" spans="1:20" ht="60" x14ac:dyDescent="0.25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8220</v>
      </c>
      <c r="G1713" t="s">
        <v>8226</v>
      </c>
      <c r="H1713" t="s">
        <v>8248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8272</v>
      </c>
      <c r="O1713" s="5">
        <f t="shared" si="104"/>
        <v>0.2950613611721471</v>
      </c>
      <c r="P1713">
        <f t="shared" si="105"/>
        <v>171.79329608938548</v>
      </c>
      <c r="Q1713" s="8" t="s">
        <v>8311</v>
      </c>
      <c r="R1713" s="8" t="s">
        <v>8317</v>
      </c>
      <c r="S1713" s="12">
        <f t="shared" si="106"/>
        <v>42605.620833333334</v>
      </c>
      <c r="T1713" s="12">
        <f t="shared" si="107"/>
        <v>42574.417650462958</v>
      </c>
    </row>
    <row r="1714" spans="1:20" ht="60" x14ac:dyDescent="0.25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8219</v>
      </c>
      <c r="G1714" t="s">
        <v>8223</v>
      </c>
      <c r="H1714" t="s">
        <v>8245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8272</v>
      </c>
      <c r="O1714" s="5">
        <f t="shared" si="104"/>
        <v>0.29602960296029601</v>
      </c>
      <c r="P1714">
        <f t="shared" si="105"/>
        <v>134.54545454545453</v>
      </c>
      <c r="Q1714" s="8" t="s">
        <v>8311</v>
      </c>
      <c r="R1714" s="8" t="s">
        <v>8317</v>
      </c>
      <c r="S1714" s="12">
        <f t="shared" si="106"/>
        <v>42354.999305555553</v>
      </c>
      <c r="T1714" s="12">
        <f t="shared" si="107"/>
        <v>42325.434189814812</v>
      </c>
    </row>
    <row r="1715" spans="1:20" ht="60" x14ac:dyDescent="0.25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8220</v>
      </c>
      <c r="G1715" t="s">
        <v>8225</v>
      </c>
      <c r="H1715" t="s">
        <v>8247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8302</v>
      </c>
      <c r="O1715" s="5">
        <f t="shared" si="104"/>
        <v>0.29625000000000001</v>
      </c>
      <c r="P1715">
        <f t="shared" si="105"/>
        <v>237</v>
      </c>
      <c r="Q1715" s="8" t="s">
        <v>8323</v>
      </c>
      <c r="R1715" s="8" t="s">
        <v>8324</v>
      </c>
      <c r="S1715" s="12">
        <f t="shared" si="106"/>
        <v>42037.833333333328</v>
      </c>
      <c r="T1715" s="12">
        <f t="shared" si="107"/>
        <v>42006.658692129626</v>
      </c>
    </row>
    <row r="1716" spans="1:20" ht="60" x14ac:dyDescent="0.25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8220</v>
      </c>
      <c r="G1716" t="s">
        <v>8224</v>
      </c>
      <c r="H1716" t="s">
        <v>8246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8267</v>
      </c>
      <c r="O1716" s="5">
        <f t="shared" si="104"/>
        <v>0.2984</v>
      </c>
      <c r="P1716">
        <f t="shared" si="105"/>
        <v>93.25</v>
      </c>
      <c r="Q1716" s="8" t="s">
        <v>8309</v>
      </c>
      <c r="R1716" s="8" t="s">
        <v>8326</v>
      </c>
      <c r="S1716" s="12">
        <f t="shared" si="106"/>
        <v>42033.597962962958</v>
      </c>
      <c r="T1716" s="12">
        <f t="shared" si="107"/>
        <v>41973.597962962958</v>
      </c>
    </row>
    <row r="1717" spans="1:20" ht="60" x14ac:dyDescent="0.25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8220</v>
      </c>
      <c r="G1717" t="s">
        <v>8223</v>
      </c>
      <c r="H1717" t="s">
        <v>8245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8304</v>
      </c>
      <c r="O1717" s="5">
        <f t="shared" si="104"/>
        <v>0.30333333333333334</v>
      </c>
      <c r="P1717">
        <f t="shared" si="105"/>
        <v>50.555555555555557</v>
      </c>
      <c r="Q1717" s="8" t="s">
        <v>8323</v>
      </c>
      <c r="R1717" s="8" t="s">
        <v>8325</v>
      </c>
      <c r="S1717" s="12">
        <f t="shared" si="106"/>
        <v>42097.659016203703</v>
      </c>
      <c r="T1717" s="12">
        <f t="shared" si="107"/>
        <v>42090.659016203703</v>
      </c>
    </row>
    <row r="1718" spans="1:20" ht="60" x14ac:dyDescent="0.25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8220</v>
      </c>
      <c r="G1718" t="s">
        <v>8228</v>
      </c>
      <c r="H1718" t="s">
        <v>8250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8277</v>
      </c>
      <c r="O1718" s="5">
        <f t="shared" si="104"/>
        <v>0.30399999999999999</v>
      </c>
      <c r="P1718">
        <f t="shared" si="105"/>
        <v>50.666666666666664</v>
      </c>
      <c r="Q1718" s="8" t="s">
        <v>8315</v>
      </c>
      <c r="R1718" s="8" t="s">
        <v>8329</v>
      </c>
      <c r="S1718" s="12">
        <f t="shared" si="106"/>
        <v>41763</v>
      </c>
      <c r="T1718" s="12">
        <f t="shared" si="107"/>
        <v>41733.487083333333</v>
      </c>
    </row>
    <row r="1719" spans="1:20" ht="60" x14ac:dyDescent="0.25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8220</v>
      </c>
      <c r="G1719" t="s">
        <v>8223</v>
      </c>
      <c r="H1719" t="s">
        <v>8245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8281</v>
      </c>
      <c r="O1719" s="5">
        <f t="shared" si="104"/>
        <v>0.30433333333333334</v>
      </c>
      <c r="P1719">
        <f t="shared" si="105"/>
        <v>51.292134831460672</v>
      </c>
      <c r="Q1719" s="8" t="s">
        <v>8331</v>
      </c>
      <c r="R1719" s="8" t="s">
        <v>8332</v>
      </c>
      <c r="S1719" s="12">
        <f t="shared" si="106"/>
        <v>41605.029097222221</v>
      </c>
      <c r="T1719" s="12">
        <f t="shared" si="107"/>
        <v>41574.987430555557</v>
      </c>
    </row>
    <row r="1720" spans="1:20" ht="30" x14ac:dyDescent="0.25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8219</v>
      </c>
      <c r="G1720" t="s">
        <v>8223</v>
      </c>
      <c r="H1720" t="s">
        <v>8245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8272</v>
      </c>
      <c r="O1720" s="5">
        <f t="shared" si="104"/>
        <v>0.30599999999999999</v>
      </c>
      <c r="P1720">
        <f t="shared" si="105"/>
        <v>191.25</v>
      </c>
      <c r="Q1720" s="8" t="s">
        <v>8311</v>
      </c>
      <c r="R1720" s="8" t="s">
        <v>8317</v>
      </c>
      <c r="S1720" s="12">
        <f t="shared" si="106"/>
        <v>42004.752488425926</v>
      </c>
      <c r="T1720" s="12">
        <f t="shared" si="107"/>
        <v>41954.752488425926</v>
      </c>
    </row>
    <row r="1721" spans="1:20" ht="60" x14ac:dyDescent="0.25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8277</v>
      </c>
      <c r="O1721" s="5">
        <f t="shared" si="104"/>
        <v>0.30666666666666664</v>
      </c>
      <c r="P1721">
        <f t="shared" si="105"/>
        <v>21.466666666666665</v>
      </c>
      <c r="Q1721" s="8" t="s">
        <v>8315</v>
      </c>
      <c r="R1721" s="8" t="s">
        <v>8329</v>
      </c>
      <c r="S1721" s="12">
        <f t="shared" si="106"/>
        <v>41058.579918981479</v>
      </c>
      <c r="T1721" s="12">
        <f t="shared" si="107"/>
        <v>41037.579918981479</v>
      </c>
    </row>
    <row r="1722" spans="1:20" ht="45" x14ac:dyDescent="0.25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8220</v>
      </c>
      <c r="G1722" t="s">
        <v>8223</v>
      </c>
      <c r="H1722" t="s">
        <v>8245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8284</v>
      </c>
      <c r="O1722" s="5">
        <f t="shared" si="104"/>
        <v>0.308</v>
      </c>
      <c r="P1722">
        <f t="shared" si="105"/>
        <v>71.86666666666666</v>
      </c>
      <c r="Q1722" s="8" t="s">
        <v>8334</v>
      </c>
      <c r="R1722" s="8" t="s">
        <v>8338</v>
      </c>
      <c r="S1722" s="12">
        <f t="shared" si="106"/>
        <v>42048.821550925924</v>
      </c>
      <c r="T1722" s="12">
        <f t="shared" si="107"/>
        <v>42017.821550925924</v>
      </c>
    </row>
    <row r="1723" spans="1:20" ht="60" x14ac:dyDescent="0.25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8220</v>
      </c>
      <c r="G1723" t="s">
        <v>8223</v>
      </c>
      <c r="H1723" t="s">
        <v>8245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8272</v>
      </c>
      <c r="O1723" s="5">
        <f t="shared" si="104"/>
        <v>0.30813400000000002</v>
      </c>
      <c r="P1723">
        <f t="shared" si="105"/>
        <v>124.9191891891892</v>
      </c>
      <c r="Q1723" s="8" t="s">
        <v>8311</v>
      </c>
      <c r="R1723" s="8" t="s">
        <v>8317</v>
      </c>
      <c r="S1723" s="12">
        <f t="shared" si="106"/>
        <v>42698.518368055556</v>
      </c>
      <c r="T1723" s="12">
        <f t="shared" si="107"/>
        <v>42668.476701388892</v>
      </c>
    </row>
    <row r="1724" spans="1:20" ht="45" x14ac:dyDescent="0.25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8220</v>
      </c>
      <c r="G1724" t="s">
        <v>8223</v>
      </c>
      <c r="H1724" t="s">
        <v>8245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8274</v>
      </c>
      <c r="O1724" s="5">
        <f t="shared" si="104"/>
        <v>0.30862068965517242</v>
      </c>
      <c r="P1724">
        <f t="shared" si="105"/>
        <v>47.10526315789474</v>
      </c>
      <c r="Q1724" s="8" t="s">
        <v>8318</v>
      </c>
      <c r="R1724" s="8" t="s">
        <v>8328</v>
      </c>
      <c r="S1724" s="12">
        <f t="shared" si="106"/>
        <v>41549.311041666668</v>
      </c>
      <c r="T1724" s="12">
        <f t="shared" si="107"/>
        <v>41520.311041666668</v>
      </c>
    </row>
    <row r="1725" spans="1:20" ht="60" x14ac:dyDescent="0.25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8220</v>
      </c>
      <c r="G1725" t="s">
        <v>8223</v>
      </c>
      <c r="H1725" t="s">
        <v>8245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8304</v>
      </c>
      <c r="O1725" s="5">
        <f t="shared" si="104"/>
        <v>0.30866666666666664</v>
      </c>
      <c r="P1725">
        <f t="shared" si="105"/>
        <v>66.142857142857139</v>
      </c>
      <c r="Q1725" s="8" t="s">
        <v>8323</v>
      </c>
      <c r="R1725" s="8" t="s">
        <v>8325</v>
      </c>
      <c r="S1725" s="12">
        <f t="shared" si="106"/>
        <v>42005.450636574074</v>
      </c>
      <c r="T1725" s="12">
        <f t="shared" si="107"/>
        <v>41975.450636574074</v>
      </c>
    </row>
    <row r="1726" spans="1:20" ht="60" x14ac:dyDescent="0.25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8220</v>
      </c>
      <c r="G1726" t="s">
        <v>8223</v>
      </c>
      <c r="H1726" t="s">
        <v>8245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8277</v>
      </c>
      <c r="O1726" s="5">
        <f t="shared" si="104"/>
        <v>0.309</v>
      </c>
      <c r="P1726">
        <f t="shared" si="105"/>
        <v>231.75</v>
      </c>
      <c r="Q1726" s="8" t="s">
        <v>8315</v>
      </c>
      <c r="R1726" s="8" t="s">
        <v>8329</v>
      </c>
      <c r="S1726" s="12">
        <f t="shared" si="106"/>
        <v>40888.962685185186</v>
      </c>
      <c r="T1726" s="12">
        <f t="shared" si="107"/>
        <v>40846.921018518522</v>
      </c>
    </row>
    <row r="1727" spans="1:20" ht="60" x14ac:dyDescent="0.25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8219</v>
      </c>
      <c r="G1727" t="s">
        <v>8223</v>
      </c>
      <c r="H1727" t="s">
        <v>8245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8272</v>
      </c>
      <c r="O1727" s="5">
        <f t="shared" si="104"/>
        <v>0.31114999999999998</v>
      </c>
      <c r="P1727">
        <f t="shared" si="105"/>
        <v>102.01639344262296</v>
      </c>
      <c r="Q1727" s="8" t="s">
        <v>8311</v>
      </c>
      <c r="R1727" s="8" t="s">
        <v>8317</v>
      </c>
      <c r="S1727" s="12">
        <f t="shared" si="106"/>
        <v>42432.459652777776</v>
      </c>
      <c r="T1727" s="12">
        <f t="shared" si="107"/>
        <v>42402.459652777776</v>
      </c>
    </row>
    <row r="1728" spans="1:20" ht="45" x14ac:dyDescent="0.25">
      <c r="A1728">
        <v>4040</v>
      </c>
      <c r="B1728" s="3" t="s">
        <v>4036</v>
      </c>
      <c r="C1728" s="3" t="s">
        <v>8144</v>
      </c>
      <c r="D1728">
        <v>8000</v>
      </c>
      <c r="E1728">
        <v>2500</v>
      </c>
      <c r="F1728" t="s">
        <v>8220</v>
      </c>
      <c r="G1728" t="s">
        <v>8223</v>
      </c>
      <c r="H1728" t="s">
        <v>8245</v>
      </c>
      <c r="I1728">
        <v>1437188400</v>
      </c>
      <c r="J1728">
        <v>1432100004</v>
      </c>
      <c r="K1728" t="b">
        <v>0</v>
      </c>
      <c r="L1728">
        <v>2</v>
      </c>
      <c r="M1728" t="b">
        <v>0</v>
      </c>
      <c r="N1728" t="s">
        <v>8270</v>
      </c>
      <c r="O1728" s="5">
        <f t="shared" si="104"/>
        <v>0.3125</v>
      </c>
      <c r="P1728">
        <f t="shared" si="105"/>
        <v>1250</v>
      </c>
      <c r="Q1728" s="8" t="s">
        <v>8323</v>
      </c>
      <c r="R1728" s="8" t="s">
        <v>8343</v>
      </c>
      <c r="S1728" s="12">
        <f t="shared" si="106"/>
        <v>42202.875</v>
      </c>
      <c r="T1728" s="12">
        <f t="shared" si="107"/>
        <v>42143.981527777782</v>
      </c>
    </row>
    <row r="1729" spans="1:20" ht="60" x14ac:dyDescent="0.25">
      <c r="A1729">
        <v>1687</v>
      </c>
      <c r="B1729" s="3" t="s">
        <v>1688</v>
      </c>
      <c r="C1729" s="3" t="s">
        <v>5797</v>
      </c>
      <c r="D1729">
        <v>10000</v>
      </c>
      <c r="E1729">
        <v>3125</v>
      </c>
      <c r="F1729" t="s">
        <v>8221</v>
      </c>
      <c r="G1729" t="s">
        <v>8223</v>
      </c>
      <c r="H1729" t="s">
        <v>8245</v>
      </c>
      <c r="I1729">
        <v>1491855300</v>
      </c>
      <c r="J1729">
        <v>1488935245</v>
      </c>
      <c r="K1729" t="b">
        <v>0</v>
      </c>
      <c r="L1729">
        <v>39</v>
      </c>
      <c r="M1729" t="b">
        <v>0</v>
      </c>
      <c r="N1729" t="s">
        <v>8292</v>
      </c>
      <c r="O1729" s="5">
        <f t="shared" si="104"/>
        <v>0.3125</v>
      </c>
      <c r="P1729">
        <f t="shared" si="105"/>
        <v>80.128205128205124</v>
      </c>
      <c r="Q1729" s="8" t="s">
        <v>8315</v>
      </c>
      <c r="R1729" s="8" t="s">
        <v>8337</v>
      </c>
      <c r="S1729" s="12">
        <f t="shared" si="106"/>
        <v>42835.59375</v>
      </c>
      <c r="T1729" s="12">
        <f t="shared" si="107"/>
        <v>42801.796817129631</v>
      </c>
    </row>
    <row r="1730" spans="1:20" ht="45" x14ac:dyDescent="0.25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8220</v>
      </c>
      <c r="G1730" t="s">
        <v>8223</v>
      </c>
      <c r="H1730" t="s">
        <v>8245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8270</v>
      </c>
      <c r="O1730" s="5">
        <f t="shared" ref="O1730:O1793" si="108">E1730/D1730</f>
        <v>0.31546666666666667</v>
      </c>
      <c r="P1730">
        <f t="shared" si="105"/>
        <v>60.666666666666664</v>
      </c>
      <c r="Q1730" s="8" t="s">
        <v>8323</v>
      </c>
      <c r="R1730" s="8" t="s">
        <v>8343</v>
      </c>
      <c r="S1730" s="12">
        <f t="shared" si="106"/>
        <v>42162.766585648147</v>
      </c>
      <c r="T1730" s="12">
        <f t="shared" si="107"/>
        <v>42102.766585648147</v>
      </c>
    </row>
    <row r="1731" spans="1:20" ht="60" x14ac:dyDescent="0.25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8286</v>
      </c>
      <c r="O1731" s="5">
        <f t="shared" si="108"/>
        <v>0.31947058823529412</v>
      </c>
      <c r="P1731">
        <f t="shared" ref="P1731:P1794" si="109">E1731/L1731</f>
        <v>115.55319148936171</v>
      </c>
      <c r="Q1731" s="8" t="s">
        <v>8318</v>
      </c>
      <c r="R1731" s="8" t="s">
        <v>8319</v>
      </c>
      <c r="S1731" s="12">
        <f t="shared" ref="S1731:S1794" si="110">(I1731/86400)+25569+(-6/24)</f>
        <v>42334.002500000002</v>
      </c>
      <c r="T1731" s="12">
        <f t="shared" ref="T1731:T1794" si="111">(J1731/86400)+25569+(-6/24)</f>
        <v>42303.960833333331</v>
      </c>
    </row>
    <row r="1732" spans="1:20" ht="60" x14ac:dyDescent="0.25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8220</v>
      </c>
      <c r="G1732" t="s">
        <v>8225</v>
      </c>
      <c r="H1732" t="s">
        <v>8247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8270</v>
      </c>
      <c r="O1732" s="5">
        <f t="shared" si="108"/>
        <v>0.32</v>
      </c>
      <c r="P1732">
        <f t="shared" si="109"/>
        <v>26.666666666666668</v>
      </c>
      <c r="Q1732" s="8" t="s">
        <v>8323</v>
      </c>
      <c r="R1732" s="8" t="s">
        <v>8343</v>
      </c>
      <c r="S1732" s="12">
        <f t="shared" si="110"/>
        <v>42271.340833333335</v>
      </c>
      <c r="T1732" s="12">
        <f t="shared" si="111"/>
        <v>42257.340833333335</v>
      </c>
    </row>
    <row r="1733" spans="1:20" ht="60" x14ac:dyDescent="0.25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8220</v>
      </c>
      <c r="G1733" t="s">
        <v>8224</v>
      </c>
      <c r="H1733" t="s">
        <v>8246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8270</v>
      </c>
      <c r="O1733" s="5">
        <f t="shared" si="108"/>
        <v>0.32</v>
      </c>
      <c r="P1733">
        <f t="shared" si="109"/>
        <v>29.09090909090909</v>
      </c>
      <c r="Q1733" s="8" t="s">
        <v>8323</v>
      </c>
      <c r="R1733" s="8" t="s">
        <v>8343</v>
      </c>
      <c r="S1733" s="12">
        <f t="shared" si="110"/>
        <v>42523.296851851846</v>
      </c>
      <c r="T1733" s="12">
        <f t="shared" si="111"/>
        <v>42493.296851851846</v>
      </c>
    </row>
    <row r="1734" spans="1:20" ht="60" x14ac:dyDescent="0.25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8219</v>
      </c>
      <c r="G1734" t="s">
        <v>8223</v>
      </c>
      <c r="H1734" t="s">
        <v>8245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8272</v>
      </c>
      <c r="O1734" s="5">
        <f t="shared" si="108"/>
        <v>0.32028000000000001</v>
      </c>
      <c r="P1734">
        <f t="shared" si="109"/>
        <v>800.7</v>
      </c>
      <c r="Q1734" s="8" t="s">
        <v>8311</v>
      </c>
      <c r="R1734" s="8" t="s">
        <v>8317</v>
      </c>
      <c r="S1734" s="12">
        <f t="shared" si="110"/>
        <v>42704.593969907408</v>
      </c>
      <c r="T1734" s="12">
        <f t="shared" si="111"/>
        <v>42669.552303240736</v>
      </c>
    </row>
    <row r="1735" spans="1:20" ht="60" x14ac:dyDescent="0.25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8220</v>
      </c>
      <c r="G1735" t="s">
        <v>8223</v>
      </c>
      <c r="H1735" t="s">
        <v>8245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8270</v>
      </c>
      <c r="O1735" s="5">
        <f t="shared" si="108"/>
        <v>0.32050000000000001</v>
      </c>
      <c r="P1735">
        <f t="shared" si="109"/>
        <v>40.0625</v>
      </c>
      <c r="Q1735" s="8" t="s">
        <v>8323</v>
      </c>
      <c r="R1735" s="8" t="s">
        <v>8343</v>
      </c>
      <c r="S1735" s="12">
        <f t="shared" si="110"/>
        <v>41853.333333333336</v>
      </c>
      <c r="T1735" s="12">
        <f t="shared" si="111"/>
        <v>41816.700370370367</v>
      </c>
    </row>
    <row r="1736" spans="1:20" ht="60" x14ac:dyDescent="0.25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8270</v>
      </c>
      <c r="O1736" s="5">
        <f t="shared" si="108"/>
        <v>0.32050000000000001</v>
      </c>
      <c r="P1736">
        <f t="shared" si="109"/>
        <v>33.736842105263158</v>
      </c>
      <c r="Q1736" s="8" t="s">
        <v>8323</v>
      </c>
      <c r="R1736" s="8" t="s">
        <v>8343</v>
      </c>
      <c r="S1736" s="12">
        <f t="shared" si="110"/>
        <v>42420.628472222219</v>
      </c>
      <c r="T1736" s="12">
        <f t="shared" si="111"/>
        <v>42399.457407407404</v>
      </c>
    </row>
    <row r="1737" spans="1:20" ht="30" x14ac:dyDescent="0.25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8220</v>
      </c>
      <c r="G1737" t="s">
        <v>8223</v>
      </c>
      <c r="H1737" t="s">
        <v>8245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8270</v>
      </c>
      <c r="O1737" s="5">
        <f t="shared" si="108"/>
        <v>0.32500000000000001</v>
      </c>
      <c r="P1737">
        <f t="shared" si="109"/>
        <v>26</v>
      </c>
      <c r="Q1737" s="8" t="s">
        <v>8323</v>
      </c>
      <c r="R1737" s="8" t="s">
        <v>8343</v>
      </c>
      <c r="S1737" s="12">
        <f t="shared" si="110"/>
        <v>42076.784733796296</v>
      </c>
      <c r="T1737" s="12">
        <f t="shared" si="111"/>
        <v>42046.82640046296</v>
      </c>
    </row>
    <row r="1738" spans="1:20" ht="30" x14ac:dyDescent="0.25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8220</v>
      </c>
      <c r="G1738" t="s">
        <v>8223</v>
      </c>
      <c r="H1738" t="s">
        <v>8245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8270</v>
      </c>
      <c r="O1738" s="5">
        <f t="shared" si="108"/>
        <v>0.32500000000000001</v>
      </c>
      <c r="P1738">
        <f t="shared" si="109"/>
        <v>37.142857142857146</v>
      </c>
      <c r="Q1738" s="8" t="s">
        <v>8323</v>
      </c>
      <c r="R1738" s="8" t="s">
        <v>8343</v>
      </c>
      <c r="S1738" s="12">
        <f t="shared" si="110"/>
        <v>42085.957638888889</v>
      </c>
      <c r="T1738" s="12">
        <f t="shared" si="111"/>
        <v>42055.8824537037</v>
      </c>
    </row>
    <row r="1739" spans="1:20" ht="45" x14ac:dyDescent="0.25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8220</v>
      </c>
      <c r="G1739" t="s">
        <v>8223</v>
      </c>
      <c r="H1739" t="s">
        <v>8245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8269</v>
      </c>
      <c r="O1739" s="5">
        <f t="shared" si="108"/>
        <v>0.3256</v>
      </c>
      <c r="P1739">
        <f t="shared" si="109"/>
        <v>88.8</v>
      </c>
      <c r="Q1739" s="8" t="s">
        <v>8309</v>
      </c>
      <c r="R1739" s="8" t="s">
        <v>8327</v>
      </c>
      <c r="S1739" s="12">
        <f t="shared" si="110"/>
        <v>41964.199479166666</v>
      </c>
      <c r="T1739" s="12">
        <f t="shared" si="111"/>
        <v>41904.157812500001</v>
      </c>
    </row>
    <row r="1740" spans="1:20" ht="60" x14ac:dyDescent="0.25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8220</v>
      </c>
      <c r="G1740" t="s">
        <v>8224</v>
      </c>
      <c r="H1740" t="s">
        <v>8246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8270</v>
      </c>
      <c r="O1740" s="5">
        <f t="shared" si="108"/>
        <v>0.3256</v>
      </c>
      <c r="P1740">
        <f t="shared" si="109"/>
        <v>50.875</v>
      </c>
      <c r="Q1740" s="8" t="s">
        <v>8323</v>
      </c>
      <c r="R1740" s="8" t="s">
        <v>8343</v>
      </c>
      <c r="S1740" s="12">
        <f t="shared" si="110"/>
        <v>42233.416666666672</v>
      </c>
      <c r="T1740" s="12">
        <f t="shared" si="111"/>
        <v>42193.232291666667</v>
      </c>
    </row>
    <row r="1741" spans="1:20" ht="60" x14ac:dyDescent="0.25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8220</v>
      </c>
      <c r="G1741" t="s">
        <v>8223</v>
      </c>
      <c r="H1741" t="s">
        <v>8245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8301</v>
      </c>
      <c r="O1741" s="5">
        <f t="shared" si="108"/>
        <v>0.33189999999999997</v>
      </c>
      <c r="P1741">
        <f t="shared" si="109"/>
        <v>70.61702127659575</v>
      </c>
      <c r="Q1741" s="8" t="s">
        <v>8311</v>
      </c>
      <c r="R1741" s="8" t="s">
        <v>8344</v>
      </c>
      <c r="S1741" s="12">
        <f t="shared" si="110"/>
        <v>42366</v>
      </c>
      <c r="T1741" s="12">
        <f t="shared" si="111"/>
        <v>42344.634143518517</v>
      </c>
    </row>
    <row r="1742" spans="1:20" ht="45" x14ac:dyDescent="0.25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8220</v>
      </c>
      <c r="G1742" t="s">
        <v>8224</v>
      </c>
      <c r="H1742" t="s">
        <v>8246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8267</v>
      </c>
      <c r="O1742" s="5">
        <f t="shared" si="108"/>
        <v>0.33416666666666667</v>
      </c>
      <c r="P1742">
        <f t="shared" si="109"/>
        <v>30.846153846153847</v>
      </c>
      <c r="Q1742" s="8" t="s">
        <v>8309</v>
      </c>
      <c r="R1742" s="8" t="s">
        <v>8326</v>
      </c>
      <c r="S1742" s="12">
        <f t="shared" si="110"/>
        <v>42107.541666666672</v>
      </c>
      <c r="T1742" s="12">
        <f t="shared" si="111"/>
        <v>42067.741238425922</v>
      </c>
    </row>
    <row r="1743" spans="1:20" ht="60" x14ac:dyDescent="0.25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8221</v>
      </c>
      <c r="G1743" t="s">
        <v>8223</v>
      </c>
      <c r="H1743" t="s">
        <v>8245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8292</v>
      </c>
      <c r="O1743" s="5">
        <f t="shared" si="108"/>
        <v>0.33473333333333333</v>
      </c>
      <c r="P1743">
        <f t="shared" si="109"/>
        <v>264.26315789473682</v>
      </c>
      <c r="Q1743" s="8" t="s">
        <v>8315</v>
      </c>
      <c r="R1743" s="8" t="s">
        <v>8337</v>
      </c>
      <c r="S1743" s="12">
        <f t="shared" si="110"/>
        <v>42827.791666666672</v>
      </c>
      <c r="T1743" s="12">
        <f t="shared" si="111"/>
        <v>42795.451481481483</v>
      </c>
    </row>
    <row r="1744" spans="1:20" ht="60" x14ac:dyDescent="0.25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8219</v>
      </c>
      <c r="G1744" t="s">
        <v>8223</v>
      </c>
      <c r="H1744" t="s">
        <v>8245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8300</v>
      </c>
      <c r="O1744" s="5">
        <f t="shared" si="108"/>
        <v>0.33559730999999998</v>
      </c>
      <c r="P1744">
        <f t="shared" si="109"/>
        <v>223.58248500999335</v>
      </c>
      <c r="Q1744" s="8" t="s">
        <v>8311</v>
      </c>
      <c r="R1744" s="8" t="s">
        <v>8341</v>
      </c>
      <c r="S1744" s="12">
        <f t="shared" si="110"/>
        <v>42725.082638888889</v>
      </c>
      <c r="T1744" s="12">
        <f t="shared" si="111"/>
        <v>42689.332349537042</v>
      </c>
    </row>
    <row r="1745" spans="1:20" ht="60" x14ac:dyDescent="0.25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8220</v>
      </c>
      <c r="G1745" t="s">
        <v>8223</v>
      </c>
      <c r="H1745" t="s">
        <v>8245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8270</v>
      </c>
      <c r="O1745" s="5">
        <f t="shared" si="108"/>
        <v>0.33600000000000002</v>
      </c>
      <c r="P1745">
        <f t="shared" si="109"/>
        <v>63</v>
      </c>
      <c r="Q1745" s="8" t="s">
        <v>8323</v>
      </c>
      <c r="R1745" s="8" t="s">
        <v>8343</v>
      </c>
      <c r="S1745" s="12">
        <f t="shared" si="110"/>
        <v>42491.346273148149</v>
      </c>
      <c r="T1745" s="12">
        <f t="shared" si="111"/>
        <v>42461.346273148149</v>
      </c>
    </row>
    <row r="1746" spans="1:20" ht="60" x14ac:dyDescent="0.25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8272</v>
      </c>
      <c r="O1746" s="5">
        <f t="shared" si="108"/>
        <v>0.33666666666666667</v>
      </c>
      <c r="P1746">
        <f t="shared" si="109"/>
        <v>75.75</v>
      </c>
      <c r="Q1746" s="8" t="s">
        <v>8311</v>
      </c>
      <c r="R1746" s="8" t="s">
        <v>8317</v>
      </c>
      <c r="S1746" s="12">
        <f t="shared" si="110"/>
        <v>42421.692094907412</v>
      </c>
      <c r="T1746" s="12">
        <f t="shared" si="111"/>
        <v>42391.692094907412</v>
      </c>
    </row>
    <row r="1747" spans="1:20" ht="30" x14ac:dyDescent="0.25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8220</v>
      </c>
      <c r="G1747" t="s">
        <v>8223</v>
      </c>
      <c r="H1747" t="s">
        <v>8245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8292</v>
      </c>
      <c r="O1747" s="5">
        <f t="shared" si="108"/>
        <v>0.33784615384615385</v>
      </c>
      <c r="P1747">
        <f t="shared" si="109"/>
        <v>137.25</v>
      </c>
      <c r="Q1747" s="8" t="s">
        <v>8315</v>
      </c>
      <c r="R1747" s="8" t="s">
        <v>8337</v>
      </c>
      <c r="S1747" s="12">
        <f t="shared" si="110"/>
        <v>41817.669722222221</v>
      </c>
      <c r="T1747" s="12">
        <f t="shared" si="111"/>
        <v>41788.669722222221</v>
      </c>
    </row>
    <row r="1748" spans="1:20" ht="60" x14ac:dyDescent="0.25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8220</v>
      </c>
      <c r="G1748" t="s">
        <v>8232</v>
      </c>
      <c r="H1748" t="s">
        <v>8248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8272</v>
      </c>
      <c r="O1748" s="5">
        <f t="shared" si="108"/>
        <v>0.33790999999999999</v>
      </c>
      <c r="P1748">
        <f t="shared" si="109"/>
        <v>99.973372781065095</v>
      </c>
      <c r="Q1748" s="8" t="s">
        <v>8311</v>
      </c>
      <c r="R1748" s="8" t="s">
        <v>8317</v>
      </c>
      <c r="S1748" s="12">
        <f t="shared" si="110"/>
        <v>42718.250787037032</v>
      </c>
      <c r="T1748" s="12">
        <f t="shared" si="111"/>
        <v>42678.209120370375</v>
      </c>
    </row>
    <row r="1749" spans="1:20" ht="30" x14ac:dyDescent="0.25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8220</v>
      </c>
      <c r="G1749" t="s">
        <v>8223</v>
      </c>
      <c r="H1749" t="s">
        <v>8245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8271</v>
      </c>
      <c r="O1749" s="5">
        <f t="shared" si="108"/>
        <v>0.34</v>
      </c>
      <c r="P1749">
        <f t="shared" si="109"/>
        <v>121.42857142857143</v>
      </c>
      <c r="Q1749" s="8" t="s">
        <v>8311</v>
      </c>
      <c r="R1749" s="8" t="s">
        <v>8312</v>
      </c>
      <c r="S1749" s="12">
        <f t="shared" si="110"/>
        <v>41977.75209490741</v>
      </c>
      <c r="T1749" s="12">
        <f t="shared" si="111"/>
        <v>41947.75209490741</v>
      </c>
    </row>
    <row r="1750" spans="1:20" ht="45" x14ac:dyDescent="0.25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8220</v>
      </c>
      <c r="G1750" t="s">
        <v>8223</v>
      </c>
      <c r="H1750" t="s">
        <v>8245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8288</v>
      </c>
      <c r="O1750" s="5">
        <f t="shared" si="108"/>
        <v>0.34</v>
      </c>
      <c r="P1750">
        <f t="shared" si="109"/>
        <v>28.333333333333332</v>
      </c>
      <c r="Q1750" s="8" t="s">
        <v>8334</v>
      </c>
      <c r="R1750" s="8" t="s">
        <v>8335</v>
      </c>
      <c r="S1750" s="12">
        <f t="shared" si="110"/>
        <v>42310.927766203706</v>
      </c>
      <c r="T1750" s="12">
        <f t="shared" si="111"/>
        <v>42280.886099537034</v>
      </c>
    </row>
    <row r="1751" spans="1:20" ht="45" x14ac:dyDescent="0.25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8220</v>
      </c>
      <c r="G1751" t="s">
        <v>8224</v>
      </c>
      <c r="H1751" t="s">
        <v>8246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8270</v>
      </c>
      <c r="O1751" s="5">
        <f t="shared" si="108"/>
        <v>0.34079999999999999</v>
      </c>
      <c r="P1751">
        <f t="shared" si="109"/>
        <v>35.5</v>
      </c>
      <c r="Q1751" s="8" t="s">
        <v>8323</v>
      </c>
      <c r="R1751" s="8" t="s">
        <v>8343</v>
      </c>
      <c r="S1751" s="12">
        <f t="shared" si="110"/>
        <v>42202.189571759256</v>
      </c>
      <c r="T1751" s="12">
        <f t="shared" si="111"/>
        <v>42172.189571759256</v>
      </c>
    </row>
    <row r="1752" spans="1:20" ht="45" x14ac:dyDescent="0.25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8220</v>
      </c>
      <c r="G1752" t="s">
        <v>8224</v>
      </c>
      <c r="H1752" t="s">
        <v>8246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8270</v>
      </c>
      <c r="O1752" s="5">
        <f t="shared" si="108"/>
        <v>0.34399999999999997</v>
      </c>
      <c r="P1752">
        <f t="shared" si="109"/>
        <v>33.07692307692308</v>
      </c>
      <c r="Q1752" s="8" t="s">
        <v>8323</v>
      </c>
      <c r="R1752" s="8" t="s">
        <v>8343</v>
      </c>
      <c r="S1752" s="12">
        <f t="shared" si="110"/>
        <v>42063.25</v>
      </c>
      <c r="T1752" s="12">
        <f t="shared" si="111"/>
        <v>42022.411527777775</v>
      </c>
    </row>
    <row r="1753" spans="1:20" ht="60" x14ac:dyDescent="0.25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8221</v>
      </c>
      <c r="G1753" t="s">
        <v>8223</v>
      </c>
      <c r="H1753" t="s">
        <v>8245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8302</v>
      </c>
      <c r="O1753" s="5">
        <f t="shared" si="108"/>
        <v>0.34410000000000002</v>
      </c>
      <c r="P1753">
        <f t="shared" si="109"/>
        <v>132.34615384615384</v>
      </c>
      <c r="Q1753" s="8" t="s">
        <v>8323</v>
      </c>
      <c r="R1753" s="8" t="s">
        <v>8324</v>
      </c>
      <c r="S1753" s="12">
        <f t="shared" si="110"/>
        <v>42830.510150462964</v>
      </c>
      <c r="T1753" s="12">
        <f t="shared" si="111"/>
        <v>42800.551817129628</v>
      </c>
    </row>
    <row r="1754" spans="1:20" ht="60" x14ac:dyDescent="0.25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8219</v>
      </c>
      <c r="G1754" t="s">
        <v>8223</v>
      </c>
      <c r="H1754" t="s">
        <v>8245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8272</v>
      </c>
      <c r="O1754" s="5">
        <f t="shared" si="108"/>
        <v>0.34527999999999998</v>
      </c>
      <c r="P1754">
        <f t="shared" si="109"/>
        <v>95.911111111111111</v>
      </c>
      <c r="Q1754" s="8" t="s">
        <v>8311</v>
      </c>
      <c r="R1754" s="8" t="s">
        <v>8317</v>
      </c>
      <c r="S1754" s="12">
        <f t="shared" si="110"/>
        <v>42367.583333333328</v>
      </c>
      <c r="T1754" s="12">
        <f t="shared" si="111"/>
        <v>42339.583981481483</v>
      </c>
    </row>
    <row r="1755" spans="1:20" ht="45" x14ac:dyDescent="0.25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8272</v>
      </c>
      <c r="O1755" s="5">
        <f t="shared" si="108"/>
        <v>0.34625</v>
      </c>
      <c r="P1755">
        <f t="shared" si="109"/>
        <v>153.88888888888889</v>
      </c>
      <c r="Q1755" s="8" t="s">
        <v>8311</v>
      </c>
      <c r="R1755" s="8" t="s">
        <v>8317</v>
      </c>
      <c r="S1755" s="12">
        <f t="shared" si="110"/>
        <v>41886.040972222225</v>
      </c>
      <c r="T1755" s="12">
        <f t="shared" si="111"/>
        <v>41856.615717592591</v>
      </c>
    </row>
    <row r="1756" spans="1:20" ht="60" x14ac:dyDescent="0.25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8220</v>
      </c>
      <c r="G1756" t="s">
        <v>8223</v>
      </c>
      <c r="H1756" t="s">
        <v>8245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8270</v>
      </c>
      <c r="O1756" s="5">
        <f t="shared" si="108"/>
        <v>0.34802513464991025</v>
      </c>
      <c r="P1756">
        <f t="shared" si="109"/>
        <v>84.282608695652172</v>
      </c>
      <c r="Q1756" s="8" t="s">
        <v>8323</v>
      </c>
      <c r="R1756" s="8" t="s">
        <v>8343</v>
      </c>
      <c r="S1756" s="12">
        <f t="shared" si="110"/>
        <v>41779.040972222225</v>
      </c>
      <c r="T1756" s="12">
        <f t="shared" si="111"/>
        <v>41747.61986111111</v>
      </c>
    </row>
    <row r="1757" spans="1:20" ht="60" x14ac:dyDescent="0.25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8220</v>
      </c>
      <c r="G1757" t="s">
        <v>8224</v>
      </c>
      <c r="H1757" t="s">
        <v>8246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8270</v>
      </c>
      <c r="O1757" s="5">
        <f t="shared" si="108"/>
        <v>0.35</v>
      </c>
      <c r="P1757">
        <f t="shared" si="109"/>
        <v>17.5</v>
      </c>
      <c r="Q1757" s="8" t="s">
        <v>8323</v>
      </c>
      <c r="R1757" s="8" t="s">
        <v>8343</v>
      </c>
      <c r="S1757" s="12">
        <f t="shared" si="110"/>
        <v>42049.227083333331</v>
      </c>
      <c r="T1757" s="12">
        <f t="shared" si="111"/>
        <v>42019.433761574073</v>
      </c>
    </row>
    <row r="1758" spans="1:20" ht="45" x14ac:dyDescent="0.25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8220</v>
      </c>
      <c r="G1758" t="s">
        <v>8223</v>
      </c>
      <c r="H1758" t="s">
        <v>8245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8284</v>
      </c>
      <c r="O1758" s="5">
        <f t="shared" si="108"/>
        <v>0.35174193548387095</v>
      </c>
      <c r="P1758">
        <f t="shared" si="109"/>
        <v>104.84615384615384</v>
      </c>
      <c r="Q1758" s="8" t="s">
        <v>8334</v>
      </c>
      <c r="R1758" s="8" t="s">
        <v>8338</v>
      </c>
      <c r="S1758" s="12">
        <f t="shared" si="110"/>
        <v>42322.469953703709</v>
      </c>
      <c r="T1758" s="12">
        <f t="shared" si="111"/>
        <v>42282.428287037037</v>
      </c>
    </row>
    <row r="1759" spans="1:20" ht="45" x14ac:dyDescent="0.25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8220</v>
      </c>
      <c r="G1759" t="s">
        <v>8223</v>
      </c>
      <c r="H1759" t="s">
        <v>8245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8304</v>
      </c>
      <c r="O1759" s="5">
        <f t="shared" si="108"/>
        <v>0.35239999999999999</v>
      </c>
      <c r="P1759">
        <f t="shared" si="109"/>
        <v>56.838709677419352</v>
      </c>
      <c r="Q1759" s="8" t="s">
        <v>8323</v>
      </c>
      <c r="R1759" s="8" t="s">
        <v>8325</v>
      </c>
      <c r="S1759" s="12">
        <f t="shared" si="110"/>
        <v>42692.791666666672</v>
      </c>
      <c r="T1759" s="12">
        <f t="shared" si="111"/>
        <v>42649.373460648145</v>
      </c>
    </row>
    <row r="1760" spans="1:20" ht="45" x14ac:dyDescent="0.25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8220</v>
      </c>
      <c r="G1760" t="s">
        <v>8223</v>
      </c>
      <c r="H1760" t="s">
        <v>8245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8272</v>
      </c>
      <c r="O1760" s="5">
        <f t="shared" si="108"/>
        <v>0.35338000000000003</v>
      </c>
      <c r="P1760">
        <f t="shared" si="109"/>
        <v>119.38513513513513</v>
      </c>
      <c r="Q1760" s="8" t="s">
        <v>8311</v>
      </c>
      <c r="R1760" s="8" t="s">
        <v>8317</v>
      </c>
      <c r="S1760" s="12">
        <f t="shared" si="110"/>
        <v>42124.558182870373</v>
      </c>
      <c r="T1760" s="12">
        <f t="shared" si="111"/>
        <v>42094.558182870373</v>
      </c>
    </row>
    <row r="1761" spans="1:20" ht="45" x14ac:dyDescent="0.25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8220</v>
      </c>
      <c r="G1761" t="s">
        <v>8223</v>
      </c>
      <c r="H1761" t="s">
        <v>8245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8281</v>
      </c>
      <c r="O1761" s="5">
        <f t="shared" si="108"/>
        <v>0.35537409090909089</v>
      </c>
      <c r="P1761">
        <f t="shared" si="109"/>
        <v>100.23371794871794</v>
      </c>
      <c r="Q1761" s="8" t="s">
        <v>8331</v>
      </c>
      <c r="R1761" s="8" t="s">
        <v>8332</v>
      </c>
      <c r="S1761" s="12">
        <f t="shared" si="110"/>
        <v>42023.104166666672</v>
      </c>
      <c r="T1761" s="12">
        <f t="shared" si="111"/>
        <v>41963.509386574078</v>
      </c>
    </row>
    <row r="1762" spans="1:20" ht="45" x14ac:dyDescent="0.25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8220</v>
      </c>
      <c r="G1762" t="s">
        <v>8223</v>
      </c>
      <c r="H1762" t="s">
        <v>8245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8270</v>
      </c>
      <c r="O1762" s="5">
        <f t="shared" si="108"/>
        <v>0.35639999999999999</v>
      </c>
      <c r="P1762">
        <f t="shared" si="109"/>
        <v>137.07692307692307</v>
      </c>
      <c r="Q1762" s="8" t="s">
        <v>8323</v>
      </c>
      <c r="R1762" s="8" t="s">
        <v>8343</v>
      </c>
      <c r="S1762" s="12">
        <f t="shared" si="110"/>
        <v>42310.451388888891</v>
      </c>
      <c r="T1762" s="12">
        <f t="shared" si="111"/>
        <v>42279.528564814813</v>
      </c>
    </row>
    <row r="1763" spans="1:20" x14ac:dyDescent="0.25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8220</v>
      </c>
      <c r="G1763" t="s">
        <v>8224</v>
      </c>
      <c r="H1763" t="s">
        <v>8246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8267</v>
      </c>
      <c r="O1763" s="5">
        <f t="shared" si="108"/>
        <v>0.35855999999999999</v>
      </c>
      <c r="P1763">
        <f t="shared" si="109"/>
        <v>373.5</v>
      </c>
      <c r="Q1763" s="8" t="s">
        <v>8309</v>
      </c>
      <c r="R1763" s="8" t="s">
        <v>8326</v>
      </c>
      <c r="S1763" s="12">
        <f t="shared" si="110"/>
        <v>41969.601967592593</v>
      </c>
      <c r="T1763" s="12">
        <f t="shared" si="111"/>
        <v>41939.560300925928</v>
      </c>
    </row>
    <row r="1764" spans="1:20" ht="60" x14ac:dyDescent="0.25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8220</v>
      </c>
      <c r="G1764" t="s">
        <v>8223</v>
      </c>
      <c r="H1764" t="s">
        <v>8245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8274</v>
      </c>
      <c r="O1764" s="5">
        <f t="shared" si="108"/>
        <v>0.36014285714285715</v>
      </c>
      <c r="P1764">
        <f t="shared" si="109"/>
        <v>57.295454545454547</v>
      </c>
      <c r="Q1764" s="8" t="s">
        <v>8318</v>
      </c>
      <c r="R1764" s="8" t="s">
        <v>8328</v>
      </c>
      <c r="S1764" s="12">
        <f t="shared" si="110"/>
        <v>41931.292638888888</v>
      </c>
      <c r="T1764" s="12">
        <f t="shared" si="111"/>
        <v>41901.292638888888</v>
      </c>
    </row>
    <row r="1765" spans="1:20" ht="60" x14ac:dyDescent="0.25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8220</v>
      </c>
      <c r="G1765" t="s">
        <v>8223</v>
      </c>
      <c r="H1765" t="s">
        <v>8245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8284</v>
      </c>
      <c r="O1765" s="5">
        <f t="shared" si="108"/>
        <v>0.36236363636363639</v>
      </c>
      <c r="P1765">
        <f t="shared" si="109"/>
        <v>104.89473684210526</v>
      </c>
      <c r="Q1765" s="8" t="s">
        <v>8334</v>
      </c>
      <c r="R1765" s="8" t="s">
        <v>8338</v>
      </c>
      <c r="S1765" s="12">
        <f t="shared" si="110"/>
        <v>42615.441898148143</v>
      </c>
      <c r="T1765" s="12">
        <f t="shared" si="111"/>
        <v>42585.441898148143</v>
      </c>
    </row>
    <row r="1766" spans="1:20" ht="60" x14ac:dyDescent="0.25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8220</v>
      </c>
      <c r="G1766" t="s">
        <v>8224</v>
      </c>
      <c r="H1766" t="s">
        <v>8246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8270</v>
      </c>
      <c r="O1766" s="5">
        <f t="shared" si="108"/>
        <v>0.36359999999999998</v>
      </c>
      <c r="P1766">
        <f t="shared" si="109"/>
        <v>33.666666666666664</v>
      </c>
      <c r="Q1766" s="8" t="s">
        <v>8323</v>
      </c>
      <c r="R1766" s="8" t="s">
        <v>8343</v>
      </c>
      <c r="S1766" s="12">
        <f t="shared" si="110"/>
        <v>42134.707638888889</v>
      </c>
      <c r="T1766" s="12">
        <f t="shared" si="111"/>
        <v>42114.568935185191</v>
      </c>
    </row>
    <row r="1767" spans="1:20" ht="60" x14ac:dyDescent="0.25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8220</v>
      </c>
      <c r="G1767" t="s">
        <v>8235</v>
      </c>
      <c r="H1767" t="s">
        <v>8248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8284</v>
      </c>
      <c r="O1767" s="5">
        <f t="shared" si="108"/>
        <v>0.36404444444444445</v>
      </c>
      <c r="P1767">
        <f t="shared" si="109"/>
        <v>67.139344262295083</v>
      </c>
      <c r="Q1767" s="8" t="s">
        <v>8334</v>
      </c>
      <c r="R1767" s="8" t="s">
        <v>8338</v>
      </c>
      <c r="S1767" s="12">
        <f t="shared" si="110"/>
        <v>42279.5</v>
      </c>
      <c r="T1767" s="12">
        <f t="shared" si="111"/>
        <v>42247.553912037038</v>
      </c>
    </row>
    <row r="1768" spans="1:20" ht="30" x14ac:dyDescent="0.25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8220</v>
      </c>
      <c r="G1768" t="s">
        <v>8223</v>
      </c>
      <c r="H1768" t="s">
        <v>8245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8304</v>
      </c>
      <c r="O1768" s="5">
        <f t="shared" si="108"/>
        <v>0.36457142857142855</v>
      </c>
      <c r="P1768">
        <f t="shared" si="109"/>
        <v>127.6</v>
      </c>
      <c r="Q1768" s="8" t="s">
        <v>8323</v>
      </c>
      <c r="R1768" s="8" t="s">
        <v>8325</v>
      </c>
      <c r="S1768" s="12">
        <f t="shared" si="110"/>
        <v>42480.63282407407</v>
      </c>
      <c r="T1768" s="12">
        <f t="shared" si="111"/>
        <v>42450.63282407407</v>
      </c>
    </row>
    <row r="1769" spans="1:20" ht="60" x14ac:dyDescent="0.25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8220</v>
      </c>
      <c r="G1769" t="s">
        <v>8223</v>
      </c>
      <c r="H1769" t="s">
        <v>8245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8270</v>
      </c>
      <c r="O1769" s="5">
        <f t="shared" si="108"/>
        <v>0.36499999999999999</v>
      </c>
      <c r="P1769">
        <f t="shared" si="109"/>
        <v>46.928571428571431</v>
      </c>
      <c r="Q1769" s="8" t="s">
        <v>8323</v>
      </c>
      <c r="R1769" s="8" t="s">
        <v>8343</v>
      </c>
      <c r="S1769" s="12">
        <f t="shared" si="110"/>
        <v>42182.518819444449</v>
      </c>
      <c r="T1769" s="12">
        <f t="shared" si="111"/>
        <v>42142.518819444449</v>
      </c>
    </row>
    <row r="1770" spans="1:20" ht="45" x14ac:dyDescent="0.25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8220</v>
      </c>
      <c r="G1770" t="s">
        <v>8223</v>
      </c>
      <c r="H1770" t="s">
        <v>8245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8270</v>
      </c>
      <c r="O1770" s="5">
        <f t="shared" si="108"/>
        <v>0.36499999999999999</v>
      </c>
      <c r="P1770">
        <f t="shared" si="109"/>
        <v>91.25</v>
      </c>
      <c r="Q1770" s="8" t="s">
        <v>8323</v>
      </c>
      <c r="R1770" s="8" t="s">
        <v>8343</v>
      </c>
      <c r="S1770" s="12">
        <f t="shared" si="110"/>
        <v>41933.957638888889</v>
      </c>
      <c r="T1770" s="12">
        <f t="shared" si="111"/>
        <v>41889.836805555555</v>
      </c>
    </row>
    <row r="1771" spans="1:20" ht="60" x14ac:dyDescent="0.25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8220</v>
      </c>
      <c r="G1771" t="s">
        <v>8223</v>
      </c>
      <c r="H1771" t="s">
        <v>8245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8271</v>
      </c>
      <c r="O1771" s="5">
        <f t="shared" si="108"/>
        <v>0.36589147286821705</v>
      </c>
      <c r="P1771">
        <f t="shared" si="109"/>
        <v>64.36363636363636</v>
      </c>
      <c r="Q1771" s="8" t="s">
        <v>8311</v>
      </c>
      <c r="R1771" s="8" t="s">
        <v>8312</v>
      </c>
      <c r="S1771" s="12">
        <f t="shared" si="110"/>
        <v>41931.434861111113</v>
      </c>
      <c r="T1771" s="12">
        <f t="shared" si="111"/>
        <v>41901.434861111113</v>
      </c>
    </row>
    <row r="1772" spans="1:20" ht="30" x14ac:dyDescent="0.25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8220</v>
      </c>
      <c r="G1772" t="s">
        <v>8223</v>
      </c>
      <c r="H1772" t="s">
        <v>8245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8270</v>
      </c>
      <c r="O1772" s="5">
        <f t="shared" si="108"/>
        <v>0.36849999999999999</v>
      </c>
      <c r="P1772">
        <f t="shared" si="109"/>
        <v>147.4</v>
      </c>
      <c r="Q1772" s="8" t="s">
        <v>8323</v>
      </c>
      <c r="R1772" s="8" t="s">
        <v>8343</v>
      </c>
      <c r="S1772" s="12">
        <f t="shared" si="110"/>
        <v>41933.632951388892</v>
      </c>
      <c r="T1772" s="12">
        <f t="shared" si="111"/>
        <v>41903.632951388892</v>
      </c>
    </row>
    <row r="1773" spans="1:20" ht="45" x14ac:dyDescent="0.25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8220</v>
      </c>
      <c r="G1773" t="s">
        <v>8223</v>
      </c>
      <c r="H1773" t="s">
        <v>8245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8278</v>
      </c>
      <c r="O1773" s="5">
        <f t="shared" si="108"/>
        <v>0.37333333333333335</v>
      </c>
      <c r="P1773">
        <f t="shared" si="109"/>
        <v>35</v>
      </c>
      <c r="Q1773" s="8" t="s">
        <v>8315</v>
      </c>
      <c r="R1773" s="8" t="s">
        <v>8330</v>
      </c>
      <c r="S1773" s="12">
        <f t="shared" si="110"/>
        <v>40690.849097222221</v>
      </c>
      <c r="T1773" s="12">
        <f t="shared" si="111"/>
        <v>40645.849097222221</v>
      </c>
    </row>
    <row r="1774" spans="1:20" ht="45" x14ac:dyDescent="0.25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8220</v>
      </c>
      <c r="G1774" t="s">
        <v>8223</v>
      </c>
      <c r="H1774" t="s">
        <v>8245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8270</v>
      </c>
      <c r="O1774" s="5">
        <f t="shared" si="108"/>
        <v>0.37412499999999999</v>
      </c>
      <c r="P1774">
        <f t="shared" si="109"/>
        <v>83.138888888888886</v>
      </c>
      <c r="Q1774" s="8" t="s">
        <v>8323</v>
      </c>
      <c r="R1774" s="8" t="s">
        <v>8343</v>
      </c>
      <c r="S1774" s="12">
        <f t="shared" si="110"/>
        <v>41969.603900462964</v>
      </c>
      <c r="T1774" s="12">
        <f t="shared" si="111"/>
        <v>41939.5622337963</v>
      </c>
    </row>
    <row r="1775" spans="1:20" ht="60" x14ac:dyDescent="0.25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8220</v>
      </c>
      <c r="G1775" t="s">
        <v>8223</v>
      </c>
      <c r="H1775" t="s">
        <v>8245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8270</v>
      </c>
      <c r="O1775" s="5">
        <f t="shared" si="108"/>
        <v>0.375</v>
      </c>
      <c r="P1775">
        <f t="shared" si="109"/>
        <v>56.25</v>
      </c>
      <c r="Q1775" s="8" t="s">
        <v>8323</v>
      </c>
      <c r="R1775" s="8" t="s">
        <v>8343</v>
      </c>
      <c r="S1775" s="12">
        <f t="shared" si="110"/>
        <v>42103.958333333328</v>
      </c>
      <c r="T1775" s="12">
        <f t="shared" si="111"/>
        <v>42073.969699074078</v>
      </c>
    </row>
    <row r="1776" spans="1:20" ht="60" x14ac:dyDescent="0.25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8220</v>
      </c>
      <c r="G1776" t="s">
        <v>8223</v>
      </c>
      <c r="H1776" t="s">
        <v>8245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8270</v>
      </c>
      <c r="O1776" s="5">
        <f t="shared" si="108"/>
        <v>0.37533333333333335</v>
      </c>
      <c r="P1776">
        <f t="shared" si="109"/>
        <v>86.615384615384613</v>
      </c>
      <c r="Q1776" s="8" t="s">
        <v>8323</v>
      </c>
      <c r="R1776" s="8" t="s">
        <v>8343</v>
      </c>
      <c r="S1776" s="12">
        <f t="shared" si="110"/>
        <v>41925.628657407404</v>
      </c>
      <c r="T1776" s="12">
        <f t="shared" si="111"/>
        <v>41865.628657407404</v>
      </c>
    </row>
    <row r="1777" spans="1:20" ht="45" x14ac:dyDescent="0.25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8220</v>
      </c>
      <c r="G1777" t="s">
        <v>8224</v>
      </c>
      <c r="H1777" t="s">
        <v>8246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8270</v>
      </c>
      <c r="O1777" s="5">
        <f t="shared" si="108"/>
        <v>0.3775</v>
      </c>
      <c r="P1777">
        <f t="shared" si="109"/>
        <v>11.615384615384615</v>
      </c>
      <c r="Q1777" s="8" t="s">
        <v>8323</v>
      </c>
      <c r="R1777" s="8" t="s">
        <v>8343</v>
      </c>
      <c r="S1777" s="12">
        <f t="shared" si="110"/>
        <v>41775.67465277778</v>
      </c>
      <c r="T1777" s="12">
        <f t="shared" si="111"/>
        <v>41765.67465277778</v>
      </c>
    </row>
    <row r="1778" spans="1:20" ht="60" x14ac:dyDescent="0.25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8220</v>
      </c>
      <c r="G1778" t="s">
        <v>8224</v>
      </c>
      <c r="H1778" t="s">
        <v>8246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8270</v>
      </c>
      <c r="O1778" s="5">
        <f t="shared" si="108"/>
        <v>0.3775</v>
      </c>
      <c r="P1778">
        <f t="shared" si="109"/>
        <v>32.357142857142854</v>
      </c>
      <c r="Q1778" s="8" t="s">
        <v>8323</v>
      </c>
      <c r="R1778" s="8" t="s">
        <v>8343</v>
      </c>
      <c r="S1778" s="12">
        <f t="shared" si="110"/>
        <v>42795.541666666672</v>
      </c>
      <c r="T1778" s="12">
        <f t="shared" si="111"/>
        <v>42775.714212962965</v>
      </c>
    </row>
    <row r="1779" spans="1:20" ht="45" x14ac:dyDescent="0.25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8220</v>
      </c>
      <c r="G1779" t="s">
        <v>8223</v>
      </c>
      <c r="H1779" t="s">
        <v>8245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8270</v>
      </c>
      <c r="O1779" s="5">
        <f t="shared" si="108"/>
        <v>0.38066666666666665</v>
      </c>
      <c r="P1779">
        <f t="shared" si="109"/>
        <v>81.571428571428569</v>
      </c>
      <c r="Q1779" s="8" t="s">
        <v>8323</v>
      </c>
      <c r="R1779" s="8" t="s">
        <v>8343</v>
      </c>
      <c r="S1779" s="12">
        <f t="shared" si="110"/>
        <v>41880.613252314812</v>
      </c>
      <c r="T1779" s="12">
        <f t="shared" si="111"/>
        <v>41850.613252314812</v>
      </c>
    </row>
    <row r="1780" spans="1:20" ht="60" x14ac:dyDescent="0.25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8220</v>
      </c>
      <c r="G1780" t="s">
        <v>8223</v>
      </c>
      <c r="H1780" t="s">
        <v>8245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8270</v>
      </c>
      <c r="O1780" s="5">
        <f t="shared" si="108"/>
        <v>0.38119999999999998</v>
      </c>
      <c r="P1780">
        <f t="shared" si="109"/>
        <v>119.125</v>
      </c>
      <c r="Q1780" s="8" t="s">
        <v>8323</v>
      </c>
      <c r="R1780" s="8" t="s">
        <v>8343</v>
      </c>
      <c r="S1780" s="12">
        <f t="shared" si="110"/>
        <v>42032.567488425921</v>
      </c>
      <c r="T1780" s="12">
        <f t="shared" si="111"/>
        <v>42002.567488425921</v>
      </c>
    </row>
    <row r="1781" spans="1:20" ht="60" x14ac:dyDescent="0.25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8220</v>
      </c>
      <c r="G1781" t="s">
        <v>8223</v>
      </c>
      <c r="H1781" t="s">
        <v>8245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8277</v>
      </c>
      <c r="O1781" s="5">
        <f t="shared" si="108"/>
        <v>0.38333333333333336</v>
      </c>
      <c r="P1781">
        <f t="shared" si="109"/>
        <v>69</v>
      </c>
      <c r="Q1781" s="8" t="s">
        <v>8315</v>
      </c>
      <c r="R1781" s="8" t="s">
        <v>8329</v>
      </c>
      <c r="S1781" s="12">
        <f t="shared" si="110"/>
        <v>40354.647222222222</v>
      </c>
      <c r="T1781" s="12">
        <f t="shared" si="111"/>
        <v>40312.665578703702</v>
      </c>
    </row>
    <row r="1782" spans="1:20" x14ac:dyDescent="0.25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8220</v>
      </c>
      <c r="G1782" t="s">
        <v>8223</v>
      </c>
      <c r="H1782" t="s">
        <v>8245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8272</v>
      </c>
      <c r="O1782" s="5">
        <f t="shared" si="108"/>
        <v>0.38390000000000002</v>
      </c>
      <c r="P1782">
        <f t="shared" si="109"/>
        <v>158.63636363636363</v>
      </c>
      <c r="Q1782" s="8" t="s">
        <v>8311</v>
      </c>
      <c r="R1782" s="8" t="s">
        <v>8317</v>
      </c>
      <c r="S1782" s="12">
        <f t="shared" si="110"/>
        <v>42525.403611111113</v>
      </c>
      <c r="T1782" s="12">
        <f t="shared" si="111"/>
        <v>42480.403611111113</v>
      </c>
    </row>
    <row r="1783" spans="1:20" ht="45" x14ac:dyDescent="0.25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8220</v>
      </c>
      <c r="G1783" t="s">
        <v>8223</v>
      </c>
      <c r="H1783" t="s">
        <v>8245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8281</v>
      </c>
      <c r="O1783" s="5">
        <f t="shared" si="108"/>
        <v>0.38636363636363635</v>
      </c>
      <c r="P1783">
        <f t="shared" si="109"/>
        <v>40.476190476190474</v>
      </c>
      <c r="Q1783" s="8" t="s">
        <v>8331</v>
      </c>
      <c r="R1783" s="8" t="s">
        <v>8332</v>
      </c>
      <c r="S1783" s="12">
        <f t="shared" si="110"/>
        <v>41604.021516203706</v>
      </c>
      <c r="T1783" s="12">
        <f t="shared" si="111"/>
        <v>41571.979849537034</v>
      </c>
    </row>
    <row r="1784" spans="1:20" ht="45" x14ac:dyDescent="0.25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8220</v>
      </c>
      <c r="G1784" t="s">
        <v>8235</v>
      </c>
      <c r="H1784" t="s">
        <v>8248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8284</v>
      </c>
      <c r="O1784" s="5">
        <f t="shared" si="108"/>
        <v>0.38735714285714284</v>
      </c>
      <c r="P1784">
        <f t="shared" si="109"/>
        <v>133.90123456790124</v>
      </c>
      <c r="Q1784" s="8" t="s">
        <v>8334</v>
      </c>
      <c r="R1784" s="8" t="s">
        <v>8338</v>
      </c>
      <c r="S1784" s="12">
        <f t="shared" si="110"/>
        <v>42657.416666666672</v>
      </c>
      <c r="T1784" s="12">
        <f t="shared" si="111"/>
        <v>42628.038668981477</v>
      </c>
    </row>
    <row r="1785" spans="1:20" ht="60" x14ac:dyDescent="0.25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8220</v>
      </c>
      <c r="G1785" t="s">
        <v>8223</v>
      </c>
      <c r="H1785" t="s">
        <v>8245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8272</v>
      </c>
      <c r="O1785" s="5">
        <f t="shared" si="108"/>
        <v>0.3886</v>
      </c>
      <c r="P1785">
        <f t="shared" si="109"/>
        <v>113.62573099415205</v>
      </c>
      <c r="Q1785" s="8" t="s">
        <v>8311</v>
      </c>
      <c r="R1785" s="8" t="s">
        <v>8317</v>
      </c>
      <c r="S1785" s="12">
        <f t="shared" si="110"/>
        <v>42022.924363425926</v>
      </c>
      <c r="T1785" s="12">
        <f t="shared" si="111"/>
        <v>41992.924363425926</v>
      </c>
    </row>
    <row r="1786" spans="1:20" ht="45" x14ac:dyDescent="0.25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8220</v>
      </c>
      <c r="G1786" t="s">
        <v>8223</v>
      </c>
      <c r="H1786" t="s">
        <v>8245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8283</v>
      </c>
      <c r="O1786" s="5">
        <f t="shared" si="108"/>
        <v>0.39</v>
      </c>
      <c r="P1786">
        <f t="shared" si="109"/>
        <v>83.571428571428569</v>
      </c>
      <c r="Q1786" s="8" t="s">
        <v>8321</v>
      </c>
      <c r="R1786" s="8" t="s">
        <v>8322</v>
      </c>
      <c r="S1786" s="12">
        <f t="shared" si="110"/>
        <v>42270.590289351851</v>
      </c>
      <c r="T1786" s="12">
        <f t="shared" si="111"/>
        <v>42240.590289351851</v>
      </c>
    </row>
    <row r="1787" spans="1:20" ht="60" x14ac:dyDescent="0.25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8220</v>
      </c>
      <c r="G1787" t="s">
        <v>8224</v>
      </c>
      <c r="H1787" t="s">
        <v>8246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8302</v>
      </c>
      <c r="O1787" s="5">
        <f t="shared" si="108"/>
        <v>0.391125</v>
      </c>
      <c r="P1787">
        <f t="shared" si="109"/>
        <v>69.533333333333331</v>
      </c>
      <c r="Q1787" s="8" t="s">
        <v>8323</v>
      </c>
      <c r="R1787" s="8" t="s">
        <v>8324</v>
      </c>
      <c r="S1787" s="12">
        <f t="shared" si="110"/>
        <v>42605.090486111112</v>
      </c>
      <c r="T1787" s="12">
        <f t="shared" si="111"/>
        <v>42555.090486111112</v>
      </c>
    </row>
    <row r="1788" spans="1:20" ht="45" x14ac:dyDescent="0.25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8221</v>
      </c>
      <c r="G1788" t="s">
        <v>8238</v>
      </c>
      <c r="H1788" t="s">
        <v>8248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8297</v>
      </c>
      <c r="O1788" s="5">
        <f t="shared" si="108"/>
        <v>0.39120962394619685</v>
      </c>
      <c r="P1788">
        <f t="shared" si="109"/>
        <v>64.53125</v>
      </c>
      <c r="Q1788" s="8" t="s">
        <v>8321</v>
      </c>
      <c r="R1788" s="8" t="s">
        <v>8346</v>
      </c>
      <c r="S1788" s="12">
        <f t="shared" si="110"/>
        <v>42828.96876157407</v>
      </c>
      <c r="T1788" s="12">
        <f t="shared" si="111"/>
        <v>42799.010428240741</v>
      </c>
    </row>
    <row r="1789" spans="1:20" ht="60" x14ac:dyDescent="0.25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8220</v>
      </c>
      <c r="G1789" t="s">
        <v>8223</v>
      </c>
      <c r="H1789" t="s">
        <v>8245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8278</v>
      </c>
      <c r="O1789" s="5">
        <f t="shared" si="108"/>
        <v>0.39169999999999999</v>
      </c>
      <c r="P1789">
        <f t="shared" si="109"/>
        <v>147.81132075471697</v>
      </c>
      <c r="Q1789" s="8" t="s">
        <v>8315</v>
      </c>
      <c r="R1789" s="8" t="s">
        <v>8330</v>
      </c>
      <c r="S1789" s="12">
        <f t="shared" si="110"/>
        <v>42526.73159722222</v>
      </c>
      <c r="T1789" s="12">
        <f t="shared" si="111"/>
        <v>42496.73159722222</v>
      </c>
    </row>
    <row r="1790" spans="1:20" x14ac:dyDescent="0.25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8220</v>
      </c>
      <c r="G1790" t="s">
        <v>8223</v>
      </c>
      <c r="H1790" t="s">
        <v>8245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8269</v>
      </c>
      <c r="O1790" s="5">
        <f t="shared" si="108"/>
        <v>0.39358823529411763</v>
      </c>
      <c r="P1790">
        <f t="shared" si="109"/>
        <v>393.58823529411762</v>
      </c>
      <c r="Q1790" s="8" t="s">
        <v>8309</v>
      </c>
      <c r="R1790" s="8" t="s">
        <v>8327</v>
      </c>
      <c r="S1790" s="12">
        <f t="shared" si="110"/>
        <v>42054.638692129629</v>
      </c>
      <c r="T1790" s="12">
        <f t="shared" si="111"/>
        <v>42024.638692129629</v>
      </c>
    </row>
    <row r="1791" spans="1:20" ht="45" x14ac:dyDescent="0.25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8220</v>
      </c>
      <c r="G1791" t="s">
        <v>8232</v>
      </c>
      <c r="H1791" t="s">
        <v>8248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8293</v>
      </c>
      <c r="O1791" s="5">
        <f t="shared" si="108"/>
        <v>0.39395294117647056</v>
      </c>
      <c r="P1791">
        <f t="shared" si="109"/>
        <v>117.49473684210527</v>
      </c>
      <c r="Q1791" s="8" t="s">
        <v>8311</v>
      </c>
      <c r="R1791" s="8" t="s">
        <v>8345</v>
      </c>
      <c r="S1791" s="12">
        <f t="shared" si="110"/>
        <v>42308.697916666672</v>
      </c>
      <c r="T1791" s="12">
        <f t="shared" si="111"/>
        <v>42264.713159722218</v>
      </c>
    </row>
    <row r="1792" spans="1:20" ht="60" x14ac:dyDescent="0.25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8220</v>
      </c>
      <c r="G1792" t="s">
        <v>8223</v>
      </c>
      <c r="H1792" t="s">
        <v>8245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8272</v>
      </c>
      <c r="O1792" s="5">
        <f t="shared" si="108"/>
        <v>0.39426666666666665</v>
      </c>
      <c r="P1792">
        <f t="shared" si="109"/>
        <v>788.5333333333333</v>
      </c>
      <c r="Q1792" s="8" t="s">
        <v>8311</v>
      </c>
      <c r="R1792" s="8" t="s">
        <v>8317</v>
      </c>
      <c r="S1792" s="12">
        <f t="shared" si="110"/>
        <v>42017.916666666672</v>
      </c>
      <c r="T1792" s="12">
        <f t="shared" si="111"/>
        <v>41984.442731481482</v>
      </c>
    </row>
    <row r="1793" spans="1:20" ht="60" x14ac:dyDescent="0.25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8220</v>
      </c>
      <c r="G1793" t="s">
        <v>8223</v>
      </c>
      <c r="H1793" t="s">
        <v>8245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8282</v>
      </c>
      <c r="O1793" s="5">
        <f t="shared" si="108"/>
        <v>0.39500000000000002</v>
      </c>
      <c r="P1793">
        <f t="shared" si="109"/>
        <v>253.2051282051282</v>
      </c>
      <c r="Q1793" s="8" t="s">
        <v>8331</v>
      </c>
      <c r="R1793" s="8" t="s">
        <v>8333</v>
      </c>
      <c r="S1793" s="12">
        <f t="shared" si="110"/>
        <v>42483.569687499999</v>
      </c>
      <c r="T1793" s="12">
        <f t="shared" si="111"/>
        <v>42453.569687499999</v>
      </c>
    </row>
    <row r="1794" spans="1:20" ht="45" x14ac:dyDescent="0.25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8219</v>
      </c>
      <c r="G1794" t="s">
        <v>8224</v>
      </c>
      <c r="H1794" t="s">
        <v>8246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8272</v>
      </c>
      <c r="O1794" s="5">
        <f t="shared" ref="O1794:O1857" si="112">E1794/D1794</f>
        <v>0.39627499999999999</v>
      </c>
      <c r="P1794">
        <f t="shared" si="109"/>
        <v>152.41346153846155</v>
      </c>
      <c r="Q1794" s="8" t="s">
        <v>8311</v>
      </c>
      <c r="R1794" s="8" t="s">
        <v>8317</v>
      </c>
      <c r="S1794" s="12">
        <f t="shared" si="110"/>
        <v>42806.902835648143</v>
      </c>
      <c r="T1794" s="12">
        <f t="shared" si="111"/>
        <v>42746.944502314815</v>
      </c>
    </row>
    <row r="1795" spans="1:20" ht="60" x14ac:dyDescent="0.25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8220</v>
      </c>
      <c r="G1795" t="s">
        <v>8223</v>
      </c>
      <c r="H1795" t="s">
        <v>8245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8284</v>
      </c>
      <c r="O1795" s="5">
        <f t="shared" si="112"/>
        <v>0.39743333333333336</v>
      </c>
      <c r="P1795">
        <f t="shared" ref="P1795:P1858" si="113">E1795/L1795</f>
        <v>78.440789473684205</v>
      </c>
      <c r="Q1795" s="8" t="s">
        <v>8334</v>
      </c>
      <c r="R1795" s="8" t="s">
        <v>8338</v>
      </c>
      <c r="S1795" s="12">
        <f t="shared" ref="S1795:S1858" si="114">(I1795/86400)+25569+(-6/24)</f>
        <v>42553.350810185184</v>
      </c>
      <c r="T1795" s="12">
        <f t="shared" ref="T1795:T1858" si="115">(J1795/86400)+25569+(-6/24)</f>
        <v>42493.350810185184</v>
      </c>
    </row>
    <row r="1796" spans="1:20" ht="60" x14ac:dyDescent="0.25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8220</v>
      </c>
      <c r="G1796" t="s">
        <v>8223</v>
      </c>
      <c r="H1796" t="s">
        <v>8245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8284</v>
      </c>
      <c r="O1796" s="5">
        <f t="shared" si="112"/>
        <v>0.39760000000000001</v>
      </c>
      <c r="P1796">
        <f t="shared" si="113"/>
        <v>60.242424242424242</v>
      </c>
      <c r="Q1796" s="8" t="s">
        <v>8334</v>
      </c>
      <c r="R1796" s="8" t="s">
        <v>8338</v>
      </c>
      <c r="S1796" s="12">
        <f t="shared" si="114"/>
        <v>42034.892361111109</v>
      </c>
      <c r="T1796" s="12">
        <f t="shared" si="115"/>
        <v>42003.405555555553</v>
      </c>
    </row>
    <row r="1797" spans="1:20" ht="30" x14ac:dyDescent="0.25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8272</v>
      </c>
      <c r="O1797" s="5">
        <f t="shared" si="112"/>
        <v>0.39942857142857141</v>
      </c>
      <c r="P1797">
        <f t="shared" si="113"/>
        <v>99.857142857142861</v>
      </c>
      <c r="Q1797" s="8" t="s">
        <v>8311</v>
      </c>
      <c r="R1797" s="8" t="s">
        <v>8317</v>
      </c>
      <c r="S1797" s="12">
        <f t="shared" si="114"/>
        <v>42692.405231481476</v>
      </c>
      <c r="T1797" s="12">
        <f t="shared" si="115"/>
        <v>42662.363564814819</v>
      </c>
    </row>
    <row r="1798" spans="1:20" ht="30" x14ac:dyDescent="0.25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8220</v>
      </c>
      <c r="G1798" t="s">
        <v>8223</v>
      </c>
      <c r="H1798" t="s">
        <v>8245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8267</v>
      </c>
      <c r="O1798" s="5">
        <f t="shared" si="112"/>
        <v>0.4</v>
      </c>
      <c r="P1798">
        <f t="shared" si="113"/>
        <v>25.714285714285715</v>
      </c>
      <c r="Q1798" s="8" t="s">
        <v>8309</v>
      </c>
      <c r="R1798" s="8" t="s">
        <v>8326</v>
      </c>
      <c r="S1798" s="12">
        <f t="shared" si="114"/>
        <v>42086.75608796296</v>
      </c>
      <c r="T1798" s="12">
        <f t="shared" si="115"/>
        <v>42069.797754629632</v>
      </c>
    </row>
    <row r="1799" spans="1:20" ht="60" x14ac:dyDescent="0.25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8220</v>
      </c>
      <c r="G1799" t="s">
        <v>8223</v>
      </c>
      <c r="H1799" t="s">
        <v>8245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8278</v>
      </c>
      <c r="O1799" s="5">
        <f t="shared" si="112"/>
        <v>0.4</v>
      </c>
      <c r="P1799">
        <f t="shared" si="113"/>
        <v>44.444444444444443</v>
      </c>
      <c r="Q1799" s="8" t="s">
        <v>8315</v>
      </c>
      <c r="R1799" s="8" t="s">
        <v>8330</v>
      </c>
      <c r="S1799" s="12">
        <f t="shared" si="114"/>
        <v>42243.916666666672</v>
      </c>
      <c r="T1799" s="12">
        <f t="shared" si="115"/>
        <v>42218.622986111106</v>
      </c>
    </row>
    <row r="1800" spans="1:20" ht="60" x14ac:dyDescent="0.25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8220</v>
      </c>
      <c r="G1800" t="s">
        <v>8223</v>
      </c>
      <c r="H1800" t="s">
        <v>8245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8278</v>
      </c>
      <c r="O1800" s="5">
        <f t="shared" si="112"/>
        <v>0.4002</v>
      </c>
      <c r="P1800">
        <f t="shared" si="113"/>
        <v>83.375</v>
      </c>
      <c r="Q1800" s="8" t="s">
        <v>8315</v>
      </c>
      <c r="R1800" s="8" t="s">
        <v>8330</v>
      </c>
      <c r="S1800" s="12">
        <f t="shared" si="114"/>
        <v>42431.685590277775</v>
      </c>
      <c r="T1800" s="12">
        <f t="shared" si="115"/>
        <v>42371.685590277775</v>
      </c>
    </row>
    <row r="1801" spans="1:20" ht="60" x14ac:dyDescent="0.25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8220</v>
      </c>
      <c r="G1801" t="s">
        <v>8223</v>
      </c>
      <c r="H1801" t="s">
        <v>8245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8267</v>
      </c>
      <c r="O1801" s="5">
        <f t="shared" si="112"/>
        <v>0.40100000000000002</v>
      </c>
      <c r="P1801">
        <f t="shared" si="113"/>
        <v>80.2</v>
      </c>
      <c r="Q1801" s="8" t="s">
        <v>8309</v>
      </c>
      <c r="R1801" s="8" t="s">
        <v>8326</v>
      </c>
      <c r="S1801" s="12">
        <f t="shared" si="114"/>
        <v>42175.785405092596</v>
      </c>
      <c r="T1801" s="12">
        <f t="shared" si="115"/>
        <v>42135.785405092596</v>
      </c>
    </row>
    <row r="1802" spans="1:20" ht="30" x14ac:dyDescent="0.25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8219</v>
      </c>
      <c r="G1802" t="s">
        <v>8223</v>
      </c>
      <c r="H1802" t="s">
        <v>8245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8272</v>
      </c>
      <c r="O1802" s="5">
        <f t="shared" si="112"/>
        <v>0.40404000000000001</v>
      </c>
      <c r="P1802">
        <f t="shared" si="113"/>
        <v>162.91935483870967</v>
      </c>
      <c r="Q1802" s="8" t="s">
        <v>8311</v>
      </c>
      <c r="R1802" s="8" t="s">
        <v>8317</v>
      </c>
      <c r="S1802" s="12">
        <f t="shared" si="114"/>
        <v>42313.791666666672</v>
      </c>
      <c r="T1802" s="12">
        <f t="shared" si="115"/>
        <v>42278.248240740737</v>
      </c>
    </row>
    <row r="1803" spans="1:20" ht="60" x14ac:dyDescent="0.25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8220</v>
      </c>
      <c r="G1803" t="s">
        <v>8223</v>
      </c>
      <c r="H1803" t="s">
        <v>8245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8278</v>
      </c>
      <c r="O1803" s="5">
        <f t="shared" si="112"/>
        <v>0.40749999999999997</v>
      </c>
      <c r="P1803">
        <f t="shared" si="113"/>
        <v>143.8235294117647</v>
      </c>
      <c r="Q1803" s="8" t="s">
        <v>8315</v>
      </c>
      <c r="R1803" s="8" t="s">
        <v>8330</v>
      </c>
      <c r="S1803" s="12">
        <f t="shared" si="114"/>
        <v>40390.916666666664</v>
      </c>
      <c r="T1803" s="12">
        <f t="shared" si="115"/>
        <v>40303.95003472222</v>
      </c>
    </row>
    <row r="1804" spans="1:20" ht="30" x14ac:dyDescent="0.25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8277</v>
      </c>
      <c r="O1804" s="5">
        <f t="shared" si="112"/>
        <v>0.40799492385786801</v>
      </c>
      <c r="P1804">
        <f t="shared" si="113"/>
        <v>28.577777777777779</v>
      </c>
      <c r="Q1804" s="8" t="s">
        <v>8315</v>
      </c>
      <c r="R1804" s="8" t="s">
        <v>8329</v>
      </c>
      <c r="S1804" s="12">
        <f t="shared" si="114"/>
        <v>41309.246840277774</v>
      </c>
      <c r="T1804" s="12">
        <f t="shared" si="115"/>
        <v>41276.246840277774</v>
      </c>
    </row>
    <row r="1805" spans="1:20" ht="60" x14ac:dyDescent="0.25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8278</v>
      </c>
      <c r="O1805" s="5">
        <f t="shared" si="112"/>
        <v>0.41</v>
      </c>
      <c r="P1805">
        <f t="shared" si="113"/>
        <v>29.285714285714285</v>
      </c>
      <c r="Q1805" s="8" t="s">
        <v>8315</v>
      </c>
      <c r="R1805" s="8" t="s">
        <v>8330</v>
      </c>
      <c r="S1805" s="12">
        <f t="shared" si="114"/>
        <v>42628.620520833334</v>
      </c>
      <c r="T1805" s="12">
        <f t="shared" si="115"/>
        <v>42603.620520833334</v>
      </c>
    </row>
    <row r="1806" spans="1:20" ht="45" x14ac:dyDescent="0.25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8220</v>
      </c>
      <c r="G1806" t="s">
        <v>8223</v>
      </c>
      <c r="H1806" t="s">
        <v>8245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8281</v>
      </c>
      <c r="O1806" s="5">
        <f t="shared" si="112"/>
        <v>0.41249999999999998</v>
      </c>
      <c r="P1806">
        <f t="shared" si="113"/>
        <v>23.571428571428573</v>
      </c>
      <c r="Q1806" s="8" t="s">
        <v>8331</v>
      </c>
      <c r="R1806" s="8" t="s">
        <v>8332</v>
      </c>
      <c r="S1806" s="12">
        <f t="shared" si="114"/>
        <v>41003.448784722219</v>
      </c>
      <c r="T1806" s="12">
        <f t="shared" si="115"/>
        <v>40973.490451388891</v>
      </c>
    </row>
    <row r="1807" spans="1:20" ht="45" x14ac:dyDescent="0.25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8220</v>
      </c>
      <c r="G1807" t="s">
        <v>8223</v>
      </c>
      <c r="H1807" t="s">
        <v>8245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8283</v>
      </c>
      <c r="O1807" s="5">
        <f t="shared" si="112"/>
        <v>0.41384615384615386</v>
      </c>
      <c r="P1807">
        <f t="shared" si="113"/>
        <v>84.0625</v>
      </c>
      <c r="Q1807" s="8" t="s">
        <v>8321</v>
      </c>
      <c r="R1807" s="8" t="s">
        <v>8322</v>
      </c>
      <c r="S1807" s="12">
        <f t="shared" si="114"/>
        <v>42022.860995370371</v>
      </c>
      <c r="T1807" s="12">
        <f t="shared" si="115"/>
        <v>41982.860995370371</v>
      </c>
    </row>
    <row r="1808" spans="1:20" ht="30" x14ac:dyDescent="0.25">
      <c r="A1808">
        <v>1570</v>
      </c>
      <c r="B1808" s="3" t="s">
        <v>1571</v>
      </c>
      <c r="C1808" s="3" t="s">
        <v>5680</v>
      </c>
      <c r="D1808">
        <v>6000</v>
      </c>
      <c r="E180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8289</v>
      </c>
      <c r="O1808" s="5">
        <f t="shared" si="112"/>
        <v>0.41399999999999998</v>
      </c>
      <c r="P1808">
        <f t="shared" si="113"/>
        <v>47.769230769230766</v>
      </c>
      <c r="Q1808" s="8" t="s">
        <v>8318</v>
      </c>
      <c r="R1808" s="8" t="s">
        <v>8320</v>
      </c>
      <c r="S1808" s="12">
        <f t="shared" si="114"/>
        <v>42468.521782407406</v>
      </c>
      <c r="T1808" s="12">
        <f t="shared" si="115"/>
        <v>42438.563449074078</v>
      </c>
    </row>
    <row r="1809" spans="1:20" ht="60" x14ac:dyDescent="0.25">
      <c r="A1809">
        <v>769</v>
      </c>
      <c r="B1809" s="3" t="s">
        <v>770</v>
      </c>
      <c r="C1809" s="3" t="s">
        <v>4879</v>
      </c>
      <c r="D1809">
        <v>4000</v>
      </c>
      <c r="E1809">
        <v>1656</v>
      </c>
      <c r="F1809" t="s">
        <v>8220</v>
      </c>
      <c r="G1809" t="s">
        <v>8223</v>
      </c>
      <c r="H1809" t="s">
        <v>8245</v>
      </c>
      <c r="I1809">
        <v>1388102094</v>
      </c>
      <c r="J1809">
        <v>1385510094</v>
      </c>
      <c r="K1809" t="b">
        <v>0</v>
      </c>
      <c r="L1809">
        <v>52</v>
      </c>
      <c r="M1809" t="b">
        <v>0</v>
      </c>
      <c r="N1809" t="s">
        <v>8274</v>
      </c>
      <c r="O1809" s="5">
        <f t="shared" si="112"/>
        <v>0.41399999999999998</v>
      </c>
      <c r="P1809">
        <f t="shared" si="113"/>
        <v>31.846153846153847</v>
      </c>
      <c r="Q1809" s="8" t="s">
        <v>8318</v>
      </c>
      <c r="R1809" s="8" t="s">
        <v>8328</v>
      </c>
      <c r="S1809" s="12">
        <f t="shared" si="114"/>
        <v>41634.746458333335</v>
      </c>
      <c r="T1809" s="12">
        <f t="shared" si="115"/>
        <v>41604.746458333335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0.41407142857142859</v>
      </c>
      <c r="P1810">
        <f t="shared" si="113"/>
        <v>120.77083333333333</v>
      </c>
      <c r="Q1810" s="8" t="s">
        <v>8334</v>
      </c>
      <c r="R1810" s="8" t="s">
        <v>8338</v>
      </c>
      <c r="S1810" s="12">
        <f t="shared" si="114"/>
        <v>42777.430902777778</v>
      </c>
      <c r="T1810" s="12">
        <f t="shared" si="115"/>
        <v>42742.430902777778</v>
      </c>
    </row>
    <row r="1811" spans="1:20" ht="60" x14ac:dyDescent="0.25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8270</v>
      </c>
      <c r="O1811" s="5">
        <f t="shared" si="112"/>
        <v>0.41489795918367345</v>
      </c>
      <c r="P1811">
        <f t="shared" si="113"/>
        <v>81.319999999999993</v>
      </c>
      <c r="Q1811" s="8" t="s">
        <v>8323</v>
      </c>
      <c r="R1811" s="8" t="s">
        <v>8343</v>
      </c>
      <c r="S1811" s="12">
        <f t="shared" si="114"/>
        <v>41793.040972222225</v>
      </c>
      <c r="T1811" s="12">
        <f t="shared" si="115"/>
        <v>41766.367291666669</v>
      </c>
    </row>
    <row r="1812" spans="1:20" ht="45" x14ac:dyDescent="0.25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8220</v>
      </c>
      <c r="G1812" t="s">
        <v>8223</v>
      </c>
      <c r="H1812" t="s">
        <v>8245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8277</v>
      </c>
      <c r="O1812" s="5">
        <f t="shared" si="112"/>
        <v>0.41538461538461541</v>
      </c>
      <c r="P1812">
        <f t="shared" si="113"/>
        <v>34.177215189873415</v>
      </c>
      <c r="Q1812" s="8" t="s">
        <v>8315</v>
      </c>
      <c r="R1812" s="8" t="s">
        <v>8329</v>
      </c>
      <c r="S1812" s="12">
        <f t="shared" si="114"/>
        <v>41563.165972222225</v>
      </c>
      <c r="T1812" s="12">
        <f t="shared" si="115"/>
        <v>41540.856921296298</v>
      </c>
    </row>
    <row r="1813" spans="1:20" ht="45" x14ac:dyDescent="0.25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8220</v>
      </c>
      <c r="G1813" t="s">
        <v>8224</v>
      </c>
      <c r="H1813" t="s">
        <v>8246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8270</v>
      </c>
      <c r="O1813" s="5">
        <f t="shared" si="112"/>
        <v>0.41699999999999998</v>
      </c>
      <c r="P1813">
        <f t="shared" si="113"/>
        <v>29.785714285714285</v>
      </c>
      <c r="Q1813" s="8" t="s">
        <v>8323</v>
      </c>
      <c r="R1813" s="8" t="s">
        <v>8343</v>
      </c>
      <c r="S1813" s="12">
        <f t="shared" si="114"/>
        <v>42131.46665509259</v>
      </c>
      <c r="T1813" s="12">
        <f t="shared" si="115"/>
        <v>42111.46665509259</v>
      </c>
    </row>
    <row r="1814" spans="1:20" ht="45" x14ac:dyDescent="0.25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8220</v>
      </c>
      <c r="G1814" t="s">
        <v>8224</v>
      </c>
      <c r="H1814" t="s">
        <v>8246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8267</v>
      </c>
      <c r="O1814" s="5">
        <f t="shared" si="112"/>
        <v>0.41857142857142859</v>
      </c>
      <c r="P1814">
        <f t="shared" si="113"/>
        <v>77.10526315789474</v>
      </c>
      <c r="Q1814" s="8" t="s">
        <v>8309</v>
      </c>
      <c r="R1814" s="8" t="s">
        <v>8326</v>
      </c>
      <c r="S1814" s="12">
        <f t="shared" si="114"/>
        <v>42287.625</v>
      </c>
      <c r="T1814" s="12">
        <f t="shared" si="115"/>
        <v>42259.292800925927</v>
      </c>
    </row>
    <row r="1815" spans="1:20" ht="60" x14ac:dyDescent="0.25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8220</v>
      </c>
      <c r="G1815" t="s">
        <v>8223</v>
      </c>
      <c r="H1815" t="s">
        <v>8245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8270</v>
      </c>
      <c r="O1815" s="5">
        <f t="shared" si="112"/>
        <v>0.42011733333333334</v>
      </c>
      <c r="P1815">
        <f t="shared" si="113"/>
        <v>105.02933333333334</v>
      </c>
      <c r="Q1815" s="8" t="s">
        <v>8323</v>
      </c>
      <c r="R1815" s="8" t="s">
        <v>8343</v>
      </c>
      <c r="S1815" s="12">
        <f t="shared" si="114"/>
        <v>42648.577013888891</v>
      </c>
      <c r="T1815" s="12">
        <f t="shared" si="115"/>
        <v>42618.577013888891</v>
      </c>
    </row>
    <row r="1816" spans="1:20" ht="45" x14ac:dyDescent="0.25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8220</v>
      </c>
      <c r="G1816" t="s">
        <v>8223</v>
      </c>
      <c r="H1816" t="s">
        <v>8245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8272</v>
      </c>
      <c r="O1816" s="5">
        <f t="shared" si="112"/>
        <v>0.42188421052631581</v>
      </c>
      <c r="P1816">
        <f t="shared" si="113"/>
        <v>364.35454545454547</v>
      </c>
      <c r="Q1816" s="8" t="s">
        <v>8311</v>
      </c>
      <c r="R1816" s="8" t="s">
        <v>8317</v>
      </c>
      <c r="S1816" s="12">
        <f t="shared" si="114"/>
        <v>42786.541666666672</v>
      </c>
      <c r="T1816" s="12">
        <f t="shared" si="115"/>
        <v>42740.443692129629</v>
      </c>
    </row>
    <row r="1817" spans="1:20" ht="45" x14ac:dyDescent="0.25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8220</v>
      </c>
      <c r="G1817" t="s">
        <v>8223</v>
      </c>
      <c r="H1817" t="s">
        <v>8245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8302</v>
      </c>
      <c r="O1817" s="5">
        <f t="shared" si="112"/>
        <v>0.4236099230111206</v>
      </c>
      <c r="P1817">
        <f t="shared" si="113"/>
        <v>79.870967741935488</v>
      </c>
      <c r="Q1817" s="8" t="s">
        <v>8323</v>
      </c>
      <c r="R1817" s="8" t="s">
        <v>8324</v>
      </c>
      <c r="S1817" s="12">
        <f t="shared" si="114"/>
        <v>41930.958333333336</v>
      </c>
      <c r="T1817" s="12">
        <f t="shared" si="115"/>
        <v>41876.468935185185</v>
      </c>
    </row>
    <row r="1818" spans="1:20" ht="30" x14ac:dyDescent="0.25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8220</v>
      </c>
      <c r="G1818" t="s">
        <v>8224</v>
      </c>
      <c r="H1818" t="s">
        <v>8246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8295</v>
      </c>
      <c r="O1818" s="5">
        <f t="shared" si="112"/>
        <v>0.42472727272727273</v>
      </c>
      <c r="P1818">
        <f t="shared" si="113"/>
        <v>83.428571428571431</v>
      </c>
      <c r="Q1818" s="8" t="s">
        <v>8334</v>
      </c>
      <c r="R1818" s="8" t="s">
        <v>8339</v>
      </c>
      <c r="S1818" s="12">
        <f t="shared" si="114"/>
        <v>42064.389768518522</v>
      </c>
      <c r="T1818" s="12">
        <f t="shared" si="115"/>
        <v>42034.389768518522</v>
      </c>
    </row>
    <row r="1819" spans="1:20" ht="45" x14ac:dyDescent="0.25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8220</v>
      </c>
      <c r="G1819" t="s">
        <v>8223</v>
      </c>
      <c r="H1819" t="s">
        <v>8245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8292</v>
      </c>
      <c r="O1819" s="5">
        <f t="shared" si="112"/>
        <v>0.42725880551301687</v>
      </c>
      <c r="P1819">
        <f t="shared" si="113"/>
        <v>34.024390243902438</v>
      </c>
      <c r="Q1819" s="8" t="s">
        <v>8315</v>
      </c>
      <c r="R1819" s="8" t="s">
        <v>8337</v>
      </c>
      <c r="S1819" s="12">
        <f t="shared" si="114"/>
        <v>42480.916666666672</v>
      </c>
      <c r="T1819" s="12">
        <f t="shared" si="115"/>
        <v>42460.731921296298</v>
      </c>
    </row>
    <row r="1820" spans="1:20" ht="45" x14ac:dyDescent="0.25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8220</v>
      </c>
      <c r="G1820" t="s">
        <v>8223</v>
      </c>
      <c r="H1820" t="s">
        <v>8245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8293</v>
      </c>
      <c r="O1820" s="5">
        <f t="shared" si="112"/>
        <v>0.42759999999999998</v>
      </c>
      <c r="P1820">
        <f t="shared" si="113"/>
        <v>215.95959595959596</v>
      </c>
      <c r="Q1820" s="8" t="s">
        <v>8311</v>
      </c>
      <c r="R1820" s="8" t="s">
        <v>8345</v>
      </c>
      <c r="S1820" s="12">
        <f t="shared" si="114"/>
        <v>42544.421099537038</v>
      </c>
      <c r="T1820" s="12">
        <f t="shared" si="115"/>
        <v>42514.421099537038</v>
      </c>
    </row>
    <row r="1821" spans="1:20" ht="60" x14ac:dyDescent="0.25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8282</v>
      </c>
      <c r="O1821" s="5">
        <f t="shared" si="112"/>
        <v>0.42892307692307691</v>
      </c>
      <c r="P1821">
        <f t="shared" si="113"/>
        <v>58.083333333333336</v>
      </c>
      <c r="Q1821" s="8" t="s">
        <v>8331</v>
      </c>
      <c r="R1821" s="8" t="s">
        <v>8333</v>
      </c>
      <c r="S1821" s="12">
        <f t="shared" si="114"/>
        <v>41763.466435185182</v>
      </c>
      <c r="T1821" s="12">
        <f t="shared" si="115"/>
        <v>41733.466435185182</v>
      </c>
    </row>
    <row r="1822" spans="1:20" ht="45" x14ac:dyDescent="0.25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8220</v>
      </c>
      <c r="G1822" t="s">
        <v>8224</v>
      </c>
      <c r="H1822" t="s">
        <v>8246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8293</v>
      </c>
      <c r="O1822" s="5">
        <f t="shared" si="112"/>
        <v>0.43030000000000002</v>
      </c>
      <c r="P1822">
        <f t="shared" si="113"/>
        <v>40.980952380952381</v>
      </c>
      <c r="Q1822" s="8" t="s">
        <v>8311</v>
      </c>
      <c r="R1822" s="8" t="s">
        <v>8345</v>
      </c>
      <c r="S1822" s="12">
        <f t="shared" si="114"/>
        <v>42298.708333333328</v>
      </c>
      <c r="T1822" s="12">
        <f t="shared" si="115"/>
        <v>42270.625706018516</v>
      </c>
    </row>
    <row r="1823" spans="1:20" ht="45" x14ac:dyDescent="0.25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8220</v>
      </c>
      <c r="G1823" t="s">
        <v>8223</v>
      </c>
      <c r="H1823" t="s">
        <v>8245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8272</v>
      </c>
      <c r="O1823" s="5">
        <f t="shared" si="112"/>
        <v>0.43406666666666666</v>
      </c>
      <c r="P1823">
        <f t="shared" si="113"/>
        <v>89.191780821917803</v>
      </c>
      <c r="Q1823" s="8" t="s">
        <v>8311</v>
      </c>
      <c r="R1823" s="8" t="s">
        <v>8317</v>
      </c>
      <c r="S1823" s="12">
        <f t="shared" si="114"/>
        <v>42236.583784722221</v>
      </c>
      <c r="T1823" s="12">
        <f t="shared" si="115"/>
        <v>42194.583784722221</v>
      </c>
    </row>
    <row r="1824" spans="1:20" ht="60" x14ac:dyDescent="0.25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8220</v>
      </c>
      <c r="G1824" t="s">
        <v>8224</v>
      </c>
      <c r="H1824" t="s">
        <v>8246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8270</v>
      </c>
      <c r="O1824" s="5">
        <f t="shared" si="112"/>
        <v>0.43833333333333335</v>
      </c>
      <c r="P1824">
        <f t="shared" si="113"/>
        <v>57.173913043478258</v>
      </c>
      <c r="Q1824" s="8" t="s">
        <v>8323</v>
      </c>
      <c r="R1824" s="8" t="s">
        <v>8343</v>
      </c>
      <c r="S1824" s="12">
        <f t="shared" si="114"/>
        <v>42281.406782407408</v>
      </c>
      <c r="T1824" s="12">
        <f t="shared" si="115"/>
        <v>42221.406782407408</v>
      </c>
    </row>
    <row r="1825" spans="1:20" ht="60" x14ac:dyDescent="0.25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8292</v>
      </c>
      <c r="O1825" s="5">
        <f t="shared" si="112"/>
        <v>0.443</v>
      </c>
      <c r="P1825">
        <f t="shared" si="113"/>
        <v>253.14285714285714</v>
      </c>
      <c r="Q1825" s="8" t="s">
        <v>8315</v>
      </c>
      <c r="R1825" s="8" t="s">
        <v>8337</v>
      </c>
      <c r="S1825" s="12">
        <f t="shared" si="114"/>
        <v>42834.242986111116</v>
      </c>
      <c r="T1825" s="12">
        <f t="shared" si="115"/>
        <v>42804.284652777773</v>
      </c>
    </row>
    <row r="1826" spans="1:20" ht="45" x14ac:dyDescent="0.25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8219</v>
      </c>
      <c r="G1826" t="s">
        <v>8223</v>
      </c>
      <c r="H1826" t="s">
        <v>8245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8272</v>
      </c>
      <c r="O1826" s="5">
        <f t="shared" si="112"/>
        <v>0.44319999999999998</v>
      </c>
      <c r="P1826">
        <f t="shared" si="113"/>
        <v>174.94736842105263</v>
      </c>
      <c r="Q1826" s="8" t="s">
        <v>8311</v>
      </c>
      <c r="R1826" s="8" t="s">
        <v>8317</v>
      </c>
      <c r="S1826" s="12">
        <f t="shared" si="114"/>
        <v>42718.3752662037</v>
      </c>
      <c r="T1826" s="12">
        <f t="shared" si="115"/>
        <v>42676.333599537036</v>
      </c>
    </row>
    <row r="1827" spans="1:20" ht="60" x14ac:dyDescent="0.25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8267</v>
      </c>
      <c r="O1827" s="5">
        <f t="shared" si="112"/>
        <v>0.44600000000000001</v>
      </c>
      <c r="P1827">
        <f t="shared" si="113"/>
        <v>185.83333333333334</v>
      </c>
      <c r="Q1827" s="8" t="s">
        <v>8309</v>
      </c>
      <c r="R1827" s="8" t="s">
        <v>8326</v>
      </c>
      <c r="S1827" s="12">
        <f t="shared" si="114"/>
        <v>42265.909918981481</v>
      </c>
      <c r="T1827" s="12">
        <f t="shared" si="115"/>
        <v>42235.909918981481</v>
      </c>
    </row>
    <row r="1828" spans="1:20" ht="45" x14ac:dyDescent="0.25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8288</v>
      </c>
      <c r="O1828" s="5">
        <f t="shared" si="112"/>
        <v>0.45133333333333331</v>
      </c>
      <c r="P1828">
        <f t="shared" si="113"/>
        <v>56.416666666666664</v>
      </c>
      <c r="Q1828" s="8" t="s">
        <v>8334</v>
      </c>
      <c r="R1828" s="8" t="s">
        <v>8335</v>
      </c>
      <c r="S1828" s="12">
        <f t="shared" si="114"/>
        <v>42554.903055555551</v>
      </c>
      <c r="T1828" s="12">
        <f t="shared" si="115"/>
        <v>42524.903055555551</v>
      </c>
    </row>
    <row r="1829" spans="1:20" ht="45" x14ac:dyDescent="0.25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8220</v>
      </c>
      <c r="G1829" t="s">
        <v>8223</v>
      </c>
      <c r="H1829" t="s">
        <v>8245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8284</v>
      </c>
      <c r="O1829" s="5">
        <f t="shared" si="112"/>
        <v>0.4572</v>
      </c>
      <c r="P1829">
        <f t="shared" si="113"/>
        <v>58.615384615384613</v>
      </c>
      <c r="Q1829" s="8" t="s">
        <v>8334</v>
      </c>
      <c r="R1829" s="8" t="s">
        <v>8338</v>
      </c>
      <c r="S1829" s="12">
        <f t="shared" si="114"/>
        <v>41854.408379629633</v>
      </c>
      <c r="T1829" s="12">
        <f t="shared" si="115"/>
        <v>41824.408379629633</v>
      </c>
    </row>
    <row r="1830" spans="1:20" ht="60" x14ac:dyDescent="0.25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8220</v>
      </c>
      <c r="G1830" t="s">
        <v>8228</v>
      </c>
      <c r="H1830" t="s">
        <v>8250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8272</v>
      </c>
      <c r="O1830" s="5">
        <f t="shared" si="112"/>
        <v>0.4592</v>
      </c>
      <c r="P1830">
        <f t="shared" si="113"/>
        <v>164</v>
      </c>
      <c r="Q1830" s="8" t="s">
        <v>8311</v>
      </c>
      <c r="R1830" s="8" t="s">
        <v>8317</v>
      </c>
      <c r="S1830" s="12">
        <f t="shared" si="114"/>
        <v>42757.957638888889</v>
      </c>
      <c r="T1830" s="12">
        <f t="shared" si="115"/>
        <v>42720.970520833333</v>
      </c>
    </row>
    <row r="1831" spans="1:20" ht="60" x14ac:dyDescent="0.25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8220</v>
      </c>
      <c r="G1831" t="s">
        <v>8223</v>
      </c>
      <c r="H1831" t="s">
        <v>8245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8284</v>
      </c>
      <c r="O1831" s="5">
        <f t="shared" si="112"/>
        <v>0.4592</v>
      </c>
      <c r="P1831">
        <f t="shared" si="113"/>
        <v>88.307692307692307</v>
      </c>
      <c r="Q1831" s="8" t="s">
        <v>8334</v>
      </c>
      <c r="R1831" s="8" t="s">
        <v>8338</v>
      </c>
      <c r="S1831" s="12">
        <f t="shared" si="114"/>
        <v>41972.374305555553</v>
      </c>
      <c r="T1831" s="12">
        <f t="shared" si="115"/>
        <v>41929.968657407408</v>
      </c>
    </row>
    <row r="1832" spans="1:20" ht="45" x14ac:dyDescent="0.25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8220</v>
      </c>
      <c r="G1832" t="s">
        <v>8223</v>
      </c>
      <c r="H1832" t="s">
        <v>8245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8272</v>
      </c>
      <c r="O1832" s="5">
        <f t="shared" si="112"/>
        <v>0.46100628930817611</v>
      </c>
      <c r="P1832">
        <f t="shared" si="113"/>
        <v>136.46276595744681</v>
      </c>
      <c r="Q1832" s="8" t="s">
        <v>8311</v>
      </c>
      <c r="R1832" s="8" t="s">
        <v>8317</v>
      </c>
      <c r="S1832" s="12">
        <f t="shared" si="114"/>
        <v>42808.335127314815</v>
      </c>
      <c r="T1832" s="12">
        <f t="shared" si="115"/>
        <v>42766.376793981486</v>
      </c>
    </row>
    <row r="1833" spans="1:20" ht="60" x14ac:dyDescent="0.25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8221</v>
      </c>
      <c r="G1833" t="s">
        <v>8240</v>
      </c>
      <c r="H1833" t="s">
        <v>8248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8302</v>
      </c>
      <c r="O1833" s="5">
        <f t="shared" si="112"/>
        <v>0.46176470588235297</v>
      </c>
      <c r="P1833">
        <f t="shared" si="113"/>
        <v>34.130434782608695</v>
      </c>
      <c r="Q1833" s="8" t="s">
        <v>8323</v>
      </c>
      <c r="R1833" s="8" t="s">
        <v>8324</v>
      </c>
      <c r="S1833" s="12">
        <f t="shared" si="114"/>
        <v>42832.483032407406</v>
      </c>
      <c r="T1833" s="12">
        <f t="shared" si="115"/>
        <v>42801.524699074071</v>
      </c>
    </row>
    <row r="1834" spans="1:20" ht="60" x14ac:dyDescent="0.25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8220</v>
      </c>
      <c r="G1834" t="s">
        <v>8223</v>
      </c>
      <c r="H1834" t="s">
        <v>8245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8304</v>
      </c>
      <c r="O1834" s="5">
        <f t="shared" si="112"/>
        <v>0.46363636363636362</v>
      </c>
      <c r="P1834">
        <f t="shared" si="113"/>
        <v>70.833333333333329</v>
      </c>
      <c r="Q1834" s="8" t="s">
        <v>8323</v>
      </c>
      <c r="R1834" s="8" t="s">
        <v>8325</v>
      </c>
      <c r="S1834" s="12">
        <f t="shared" si="114"/>
        <v>42116.986192129625</v>
      </c>
      <c r="T1834" s="12">
        <f t="shared" si="115"/>
        <v>42057.027858796297</v>
      </c>
    </row>
    <row r="1835" spans="1:20" ht="60" x14ac:dyDescent="0.25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8220</v>
      </c>
      <c r="G1835" t="s">
        <v>8235</v>
      </c>
      <c r="H1835" t="s">
        <v>8248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8272</v>
      </c>
      <c r="O1835" s="5">
        <f t="shared" si="112"/>
        <v>0.46379999999999999</v>
      </c>
      <c r="P1835">
        <f t="shared" si="113"/>
        <v>20.342105263157894</v>
      </c>
      <c r="Q1835" s="8" t="s">
        <v>8311</v>
      </c>
      <c r="R1835" s="8" t="s">
        <v>8317</v>
      </c>
      <c r="S1835" s="12">
        <f t="shared" si="114"/>
        <v>42403.273020833338</v>
      </c>
      <c r="T1835" s="12">
        <f t="shared" si="115"/>
        <v>42388.273020833338</v>
      </c>
    </row>
    <row r="1836" spans="1:20" ht="60" x14ac:dyDescent="0.25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8220</v>
      </c>
      <c r="G1836" t="s">
        <v>8223</v>
      </c>
      <c r="H1836" t="s">
        <v>8245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8293</v>
      </c>
      <c r="O1836" s="5">
        <f t="shared" si="112"/>
        <v>0.46600000000000003</v>
      </c>
      <c r="P1836">
        <f t="shared" si="113"/>
        <v>34.097560975609753</v>
      </c>
      <c r="Q1836" s="8" t="s">
        <v>8311</v>
      </c>
      <c r="R1836" s="8" t="s">
        <v>8345</v>
      </c>
      <c r="S1836" s="12">
        <f t="shared" si="114"/>
        <v>42762.520729166667</v>
      </c>
      <c r="T1836" s="12">
        <f t="shared" si="115"/>
        <v>42702.520729166667</v>
      </c>
    </row>
    <row r="1837" spans="1:20" ht="30" x14ac:dyDescent="0.25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8220</v>
      </c>
      <c r="G1837" t="s">
        <v>8237</v>
      </c>
      <c r="H1837" t="s">
        <v>8255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8272</v>
      </c>
      <c r="O1837" s="5">
        <f t="shared" si="112"/>
        <v>0.46666666666666667</v>
      </c>
      <c r="P1837">
        <f t="shared" si="113"/>
        <v>1272.7272727272727</v>
      </c>
      <c r="Q1837" s="8" t="s">
        <v>8311</v>
      </c>
      <c r="R1837" s="8" t="s">
        <v>8317</v>
      </c>
      <c r="S1837" s="12">
        <f t="shared" si="114"/>
        <v>42775.05332175926</v>
      </c>
      <c r="T1837" s="12">
        <f t="shared" si="115"/>
        <v>42742.05332175926</v>
      </c>
    </row>
    <row r="1838" spans="1:20" ht="45" x14ac:dyDescent="0.25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8220</v>
      </c>
      <c r="G1838" t="s">
        <v>8223</v>
      </c>
      <c r="H1838" t="s">
        <v>8245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8270</v>
      </c>
      <c r="O1838" s="5">
        <f t="shared" si="112"/>
        <v>0.47049999999999997</v>
      </c>
      <c r="P1838">
        <f t="shared" si="113"/>
        <v>166.05882352941177</v>
      </c>
      <c r="Q1838" s="8" t="s">
        <v>8323</v>
      </c>
      <c r="R1838" s="8" t="s">
        <v>8343</v>
      </c>
      <c r="S1838" s="12">
        <f t="shared" si="114"/>
        <v>41821.6875</v>
      </c>
      <c r="T1838" s="12">
        <f t="shared" si="115"/>
        <v>41804.687083333338</v>
      </c>
    </row>
    <row r="1839" spans="1:20" ht="45" x14ac:dyDescent="0.25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8219</v>
      </c>
      <c r="G1839" t="s">
        <v>8223</v>
      </c>
      <c r="H1839" t="s">
        <v>8245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8272</v>
      </c>
      <c r="O1839" s="5">
        <f t="shared" si="112"/>
        <v>0.47333333333333333</v>
      </c>
      <c r="P1839">
        <f t="shared" si="113"/>
        <v>53.25</v>
      </c>
      <c r="Q1839" s="8" t="s">
        <v>8311</v>
      </c>
      <c r="R1839" s="8" t="s">
        <v>8317</v>
      </c>
      <c r="S1839" s="12">
        <f t="shared" si="114"/>
        <v>42039.723946759259</v>
      </c>
      <c r="T1839" s="12">
        <f t="shared" si="115"/>
        <v>42009.723946759259</v>
      </c>
    </row>
    <row r="1840" spans="1:20" ht="60" x14ac:dyDescent="0.25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8220</v>
      </c>
      <c r="G1840" t="s">
        <v>8223</v>
      </c>
      <c r="H1840" t="s">
        <v>8245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8293</v>
      </c>
      <c r="O1840" s="5">
        <f t="shared" si="112"/>
        <v>0.47399999999999998</v>
      </c>
      <c r="P1840">
        <f t="shared" si="113"/>
        <v>29.625</v>
      </c>
      <c r="Q1840" s="8" t="s">
        <v>8311</v>
      </c>
      <c r="R1840" s="8" t="s">
        <v>8345</v>
      </c>
      <c r="S1840" s="12">
        <f t="shared" si="114"/>
        <v>42143.625567129631</v>
      </c>
      <c r="T1840" s="12">
        <f t="shared" si="115"/>
        <v>42113.625567129631</v>
      </c>
    </row>
    <row r="1841" spans="1:20" ht="60" x14ac:dyDescent="0.25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8220</v>
      </c>
      <c r="G1841" t="s">
        <v>8232</v>
      </c>
      <c r="H1841" t="s">
        <v>8248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8284</v>
      </c>
      <c r="O1841" s="5">
        <f t="shared" si="112"/>
        <v>0.47631578947368419</v>
      </c>
      <c r="P1841">
        <f t="shared" si="113"/>
        <v>31.206896551724139</v>
      </c>
      <c r="Q1841" s="8" t="s">
        <v>8334</v>
      </c>
      <c r="R1841" s="8" t="s">
        <v>8338</v>
      </c>
      <c r="S1841" s="12">
        <f t="shared" si="114"/>
        <v>41988.300659722227</v>
      </c>
      <c r="T1841" s="12">
        <f t="shared" si="115"/>
        <v>41958.300659722227</v>
      </c>
    </row>
    <row r="1842" spans="1:20" ht="60" x14ac:dyDescent="0.25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8220</v>
      </c>
      <c r="G1842" t="s">
        <v>8223</v>
      </c>
      <c r="H1842" t="s">
        <v>8245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8270</v>
      </c>
      <c r="O1842" s="5">
        <f t="shared" si="112"/>
        <v>0.47692307692307695</v>
      </c>
      <c r="P1842">
        <f t="shared" si="113"/>
        <v>62</v>
      </c>
      <c r="Q1842" s="8" t="s">
        <v>8323</v>
      </c>
      <c r="R1842" s="8" t="s">
        <v>8343</v>
      </c>
      <c r="S1842" s="12">
        <f t="shared" si="114"/>
        <v>41852.041666666664</v>
      </c>
      <c r="T1842" s="12">
        <f t="shared" si="115"/>
        <v>41830.608344907407</v>
      </c>
    </row>
    <row r="1843" spans="1:20" ht="45" x14ac:dyDescent="0.25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8221</v>
      </c>
      <c r="G1843" t="s">
        <v>8223</v>
      </c>
      <c r="H1843" t="s">
        <v>8245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8292</v>
      </c>
      <c r="O1843" s="5">
        <f t="shared" si="112"/>
        <v>0.47799999999999998</v>
      </c>
      <c r="P1843">
        <f t="shared" si="113"/>
        <v>159.33333333333334</v>
      </c>
      <c r="Q1843" s="8" t="s">
        <v>8315</v>
      </c>
      <c r="R1843" s="8" t="s">
        <v>8337</v>
      </c>
      <c r="S1843" s="12">
        <f t="shared" si="114"/>
        <v>42820.749305555553</v>
      </c>
      <c r="T1843" s="12">
        <f t="shared" si="115"/>
        <v>42787.901238425926</v>
      </c>
    </row>
    <row r="1844" spans="1:20" ht="45" x14ac:dyDescent="0.25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8297</v>
      </c>
      <c r="O1844" s="5">
        <f t="shared" si="112"/>
        <v>0.48</v>
      </c>
      <c r="P1844">
        <f t="shared" si="113"/>
        <v>30</v>
      </c>
      <c r="Q1844" s="8" t="s">
        <v>8321</v>
      </c>
      <c r="R1844" s="8" t="s">
        <v>8346</v>
      </c>
      <c r="S1844" s="12">
        <f t="shared" si="114"/>
        <v>42814.505173611113</v>
      </c>
      <c r="T1844" s="12">
        <f t="shared" si="115"/>
        <v>42807.505173611113</v>
      </c>
    </row>
    <row r="1845" spans="1:20" ht="45" x14ac:dyDescent="0.25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8220</v>
      </c>
      <c r="G1845" t="s">
        <v>8235</v>
      </c>
      <c r="H1845" t="s">
        <v>8248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8284</v>
      </c>
      <c r="O1845" s="5">
        <f t="shared" si="112"/>
        <v>0.48485714285714288</v>
      </c>
      <c r="P1845">
        <f t="shared" si="113"/>
        <v>94.277777777777771</v>
      </c>
      <c r="Q1845" s="8" t="s">
        <v>8334</v>
      </c>
      <c r="R1845" s="8" t="s">
        <v>8338</v>
      </c>
      <c r="S1845" s="12">
        <f t="shared" si="114"/>
        <v>42182.665972222225</v>
      </c>
      <c r="T1845" s="12">
        <f t="shared" si="115"/>
        <v>42159.22256944445</v>
      </c>
    </row>
    <row r="1846" spans="1:20" ht="60" x14ac:dyDescent="0.25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8220</v>
      </c>
      <c r="G1846" t="s">
        <v>8224</v>
      </c>
      <c r="H1846" t="s">
        <v>8246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8270</v>
      </c>
      <c r="O1846" s="5">
        <f t="shared" si="112"/>
        <v>0.48833333333333334</v>
      </c>
      <c r="P1846">
        <f t="shared" si="113"/>
        <v>47.258064516129032</v>
      </c>
      <c r="Q1846" s="8" t="s">
        <v>8323</v>
      </c>
      <c r="R1846" s="8" t="s">
        <v>8343</v>
      </c>
      <c r="S1846" s="12">
        <f t="shared" si="114"/>
        <v>42688.259745370371</v>
      </c>
      <c r="T1846" s="12">
        <f t="shared" si="115"/>
        <v>42663.218078703707</v>
      </c>
    </row>
    <row r="1847" spans="1:20" ht="45" x14ac:dyDescent="0.25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8220</v>
      </c>
      <c r="G1847" t="s">
        <v>8224</v>
      </c>
      <c r="H1847" t="s">
        <v>8246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8284</v>
      </c>
      <c r="O1847" s="5">
        <f t="shared" si="112"/>
        <v>0.49183333333333334</v>
      </c>
      <c r="P1847">
        <f t="shared" si="113"/>
        <v>42.157142857142858</v>
      </c>
      <c r="Q1847" s="8" t="s">
        <v>8334</v>
      </c>
      <c r="R1847" s="8" t="s">
        <v>8338</v>
      </c>
      <c r="S1847" s="12">
        <f t="shared" si="114"/>
        <v>42063.064074074078</v>
      </c>
      <c r="T1847" s="12">
        <f t="shared" si="115"/>
        <v>42033.064074074078</v>
      </c>
    </row>
    <row r="1848" spans="1:20" ht="60" x14ac:dyDescent="0.25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8220</v>
      </c>
      <c r="G1848" t="s">
        <v>8223</v>
      </c>
      <c r="H1848" t="s">
        <v>8245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8288</v>
      </c>
      <c r="O1848" s="5">
        <f t="shared" si="112"/>
        <v>0.49186046511627907</v>
      </c>
      <c r="P1848">
        <f t="shared" si="113"/>
        <v>132.1875</v>
      </c>
      <c r="Q1848" s="8" t="s">
        <v>8334</v>
      </c>
      <c r="R1848" s="8" t="s">
        <v>8335</v>
      </c>
      <c r="S1848" s="12">
        <f t="shared" si="114"/>
        <v>41912.915972222225</v>
      </c>
      <c r="T1848" s="12">
        <f t="shared" si="115"/>
        <v>41892.438750000001</v>
      </c>
    </row>
    <row r="1849" spans="1:20" ht="45" x14ac:dyDescent="0.25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8219</v>
      </c>
      <c r="G1849" t="s">
        <v>8223</v>
      </c>
      <c r="H1849" t="s">
        <v>8245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8272</v>
      </c>
      <c r="O1849" s="5">
        <f t="shared" si="112"/>
        <v>0.49381999999999998</v>
      </c>
      <c r="P1849">
        <f t="shared" si="113"/>
        <v>176.36428571428573</v>
      </c>
      <c r="Q1849" s="8" t="s">
        <v>8311</v>
      </c>
      <c r="R1849" s="8" t="s">
        <v>8317</v>
      </c>
      <c r="S1849" s="12">
        <f t="shared" si="114"/>
        <v>42797.327303240745</v>
      </c>
      <c r="T1849" s="12">
        <f t="shared" si="115"/>
        <v>42767.327303240745</v>
      </c>
    </row>
    <row r="1850" spans="1:20" ht="60" x14ac:dyDescent="0.25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8220</v>
      </c>
      <c r="G1850" t="s">
        <v>8223</v>
      </c>
      <c r="H1850" t="s">
        <v>8245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8270</v>
      </c>
      <c r="O1850" s="5">
        <f t="shared" si="112"/>
        <v>0.5</v>
      </c>
      <c r="P1850">
        <f t="shared" si="113"/>
        <v>60</v>
      </c>
      <c r="Q1850" s="8" t="s">
        <v>8323</v>
      </c>
      <c r="R1850" s="8" t="s">
        <v>8343</v>
      </c>
      <c r="S1850" s="12">
        <f t="shared" si="114"/>
        <v>42398.731944444444</v>
      </c>
      <c r="T1850" s="12">
        <f t="shared" si="115"/>
        <v>42369.757766203707</v>
      </c>
    </row>
    <row r="1851" spans="1:20" ht="60" x14ac:dyDescent="0.25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8220</v>
      </c>
      <c r="G1851" t="s">
        <v>8224</v>
      </c>
      <c r="H1851" t="s">
        <v>8246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8269</v>
      </c>
      <c r="O1851" s="5">
        <f t="shared" si="112"/>
        <v>0.502</v>
      </c>
      <c r="P1851">
        <f t="shared" si="113"/>
        <v>51.224489795918366</v>
      </c>
      <c r="Q1851" s="8" t="s">
        <v>8309</v>
      </c>
      <c r="R1851" s="8" t="s">
        <v>8327</v>
      </c>
      <c r="S1851" s="12">
        <f t="shared" si="114"/>
        <v>41302.947592592594</v>
      </c>
      <c r="T1851" s="12">
        <f t="shared" si="115"/>
        <v>41242.947592592594</v>
      </c>
    </row>
    <row r="1852" spans="1:20" ht="60" x14ac:dyDescent="0.25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8220</v>
      </c>
      <c r="G1852" t="s">
        <v>8228</v>
      </c>
      <c r="H1852" t="s">
        <v>8250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8301</v>
      </c>
      <c r="O1852" s="5">
        <f t="shared" si="112"/>
        <v>0.50380952380952382</v>
      </c>
      <c r="P1852">
        <f t="shared" si="113"/>
        <v>117.55555555555556</v>
      </c>
      <c r="Q1852" s="8" t="s">
        <v>8311</v>
      </c>
      <c r="R1852" s="8" t="s">
        <v>8344</v>
      </c>
      <c r="S1852" s="12">
        <f t="shared" si="114"/>
        <v>42512.374699074076</v>
      </c>
      <c r="T1852" s="12">
        <f t="shared" si="115"/>
        <v>42482.374699074076</v>
      </c>
    </row>
    <row r="1853" spans="1:20" ht="60" x14ac:dyDescent="0.25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8267</v>
      </c>
      <c r="O1853" s="5">
        <f t="shared" si="112"/>
        <v>0.50721666666666665</v>
      </c>
      <c r="P1853">
        <f t="shared" si="113"/>
        <v>117.68368136117556</v>
      </c>
      <c r="Q1853" s="8" t="s">
        <v>8309</v>
      </c>
      <c r="R1853" s="8" t="s">
        <v>8326</v>
      </c>
      <c r="S1853" s="12">
        <f t="shared" si="114"/>
        <v>42586.333368055552</v>
      </c>
      <c r="T1853" s="12">
        <f t="shared" si="115"/>
        <v>42556.333368055552</v>
      </c>
    </row>
    <row r="1854" spans="1:20" ht="60" x14ac:dyDescent="0.25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8219</v>
      </c>
      <c r="G1854" t="s">
        <v>8223</v>
      </c>
      <c r="H1854" t="s">
        <v>8245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8285</v>
      </c>
      <c r="O1854" s="5">
        <f t="shared" si="112"/>
        <v>0.50739999999999996</v>
      </c>
      <c r="P1854">
        <f t="shared" si="113"/>
        <v>74.617647058823536</v>
      </c>
      <c r="Q1854" s="8" t="s">
        <v>8315</v>
      </c>
      <c r="R1854" s="8" t="s">
        <v>8316</v>
      </c>
      <c r="S1854" s="12">
        <f t="shared" si="114"/>
        <v>41945.999305555553</v>
      </c>
      <c r="T1854" s="12">
        <f t="shared" si="115"/>
        <v>41923.587731481479</v>
      </c>
    </row>
    <row r="1855" spans="1:20" ht="60" x14ac:dyDescent="0.25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8220</v>
      </c>
      <c r="G1855" t="s">
        <v>8223</v>
      </c>
      <c r="H1855" t="s">
        <v>8245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8304</v>
      </c>
      <c r="O1855" s="5">
        <f t="shared" si="112"/>
        <v>0.51023391812865493</v>
      </c>
      <c r="P1855">
        <f t="shared" si="113"/>
        <v>147.88135593220338</v>
      </c>
      <c r="Q1855" s="8" t="s">
        <v>8323</v>
      </c>
      <c r="R1855" s="8" t="s">
        <v>8325</v>
      </c>
      <c r="S1855" s="12">
        <f t="shared" si="114"/>
        <v>41904.915972222225</v>
      </c>
      <c r="T1855" s="12">
        <f t="shared" si="115"/>
        <v>41880.503437499996</v>
      </c>
    </row>
    <row r="1856" spans="1:20" ht="60" x14ac:dyDescent="0.25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8220</v>
      </c>
      <c r="G1856" t="s">
        <v>8223</v>
      </c>
      <c r="H1856" t="s">
        <v>8245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8274</v>
      </c>
      <c r="O1856" s="5">
        <f t="shared" si="112"/>
        <v>0.51400000000000001</v>
      </c>
      <c r="P1856">
        <f t="shared" si="113"/>
        <v>63.122807017543863</v>
      </c>
      <c r="Q1856" s="8" t="s">
        <v>8318</v>
      </c>
      <c r="R1856" s="8" t="s">
        <v>8328</v>
      </c>
      <c r="S1856" s="12">
        <f t="shared" si="114"/>
        <v>42287.958333333328</v>
      </c>
      <c r="T1856" s="12">
        <f t="shared" si="115"/>
        <v>42250.435706018514</v>
      </c>
    </row>
    <row r="1857" spans="1:20" ht="60" x14ac:dyDescent="0.25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8221</v>
      </c>
      <c r="G1857" t="s">
        <v>8232</v>
      </c>
      <c r="H1857" t="s">
        <v>8248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8270</v>
      </c>
      <c r="O1857" s="5">
        <f t="shared" si="112"/>
        <v>0.51600000000000001</v>
      </c>
      <c r="P1857">
        <f t="shared" si="113"/>
        <v>32.25</v>
      </c>
      <c r="Q1857" s="8" t="s">
        <v>8323</v>
      </c>
      <c r="R1857" s="8" t="s">
        <v>8343</v>
      </c>
      <c r="S1857" s="12">
        <f t="shared" si="114"/>
        <v>42841.583333333328</v>
      </c>
      <c r="T1857" s="12">
        <f t="shared" si="115"/>
        <v>42800.503333333334</v>
      </c>
    </row>
    <row r="1858" spans="1:20" ht="45" x14ac:dyDescent="0.25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8303</v>
      </c>
      <c r="O1858" s="5">
        <f t="shared" ref="O1858:O1921" si="116">E1858/D1858</f>
        <v>0.52</v>
      </c>
      <c r="P1858">
        <f t="shared" si="113"/>
        <v>17.333333333333332</v>
      </c>
      <c r="Q1858" s="8" t="s">
        <v>8318</v>
      </c>
      <c r="R1858" s="8" t="s">
        <v>8342</v>
      </c>
      <c r="S1858" s="12">
        <f t="shared" si="114"/>
        <v>42102.540821759263</v>
      </c>
      <c r="T1858" s="12">
        <f t="shared" si="115"/>
        <v>42072.540821759263</v>
      </c>
    </row>
    <row r="1859" spans="1:20" ht="45" x14ac:dyDescent="0.25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8220</v>
      </c>
      <c r="G1859" t="s">
        <v>8223</v>
      </c>
      <c r="H1859" t="s">
        <v>8245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8304</v>
      </c>
      <c r="O1859" s="5">
        <f t="shared" si="116"/>
        <v>0.52159999999999995</v>
      </c>
      <c r="P1859">
        <f t="shared" ref="P1859:P1922" si="117">E1859/L1859</f>
        <v>49.20754716981132</v>
      </c>
      <c r="Q1859" s="8" t="s">
        <v>8323</v>
      </c>
      <c r="R1859" s="8" t="s">
        <v>8325</v>
      </c>
      <c r="S1859" s="12">
        <f t="shared" ref="S1859:S1922" si="118">(I1859/86400)+25569+(-6/24)</f>
        <v>41888.625</v>
      </c>
      <c r="T1859" s="12">
        <f t="shared" ref="T1859:T1922" si="119">(J1859/86400)+25569+(-6/24)</f>
        <v>41858.511782407411</v>
      </c>
    </row>
    <row r="1860" spans="1:20" ht="45" x14ac:dyDescent="0.25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8220</v>
      </c>
      <c r="G1860" t="s">
        <v>8223</v>
      </c>
      <c r="H1860" t="s">
        <v>8245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8284</v>
      </c>
      <c r="O1860" s="5">
        <f t="shared" si="116"/>
        <v>0.52327777777777773</v>
      </c>
      <c r="P1860">
        <f t="shared" si="117"/>
        <v>94.19</v>
      </c>
      <c r="Q1860" s="8" t="s">
        <v>8334</v>
      </c>
      <c r="R1860" s="8" t="s">
        <v>8338</v>
      </c>
      <c r="S1860" s="12">
        <f t="shared" si="118"/>
        <v>42765.040972222225</v>
      </c>
      <c r="T1860" s="12">
        <f t="shared" si="119"/>
        <v>42705.412118055552</v>
      </c>
    </row>
    <row r="1861" spans="1:20" ht="30" x14ac:dyDescent="0.25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8293</v>
      </c>
      <c r="O1861" s="5">
        <f t="shared" si="116"/>
        <v>0.52570512820512816</v>
      </c>
      <c r="P1861">
        <f t="shared" si="117"/>
        <v>2928.9285714285716</v>
      </c>
      <c r="Q1861" s="8" t="s">
        <v>8311</v>
      </c>
      <c r="R1861" s="8" t="s">
        <v>8345</v>
      </c>
      <c r="S1861" s="12">
        <f t="shared" si="118"/>
        <v>42776.020057870366</v>
      </c>
      <c r="T1861" s="12">
        <f t="shared" si="119"/>
        <v>42746.020057870366</v>
      </c>
    </row>
    <row r="1862" spans="1:20" ht="60" x14ac:dyDescent="0.25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8304</v>
      </c>
      <c r="O1862" s="5">
        <f t="shared" si="116"/>
        <v>0.52794871794871789</v>
      </c>
      <c r="P1862">
        <f t="shared" si="117"/>
        <v>44.760869565217391</v>
      </c>
      <c r="Q1862" s="8" t="s">
        <v>8323</v>
      </c>
      <c r="R1862" s="8" t="s">
        <v>8325</v>
      </c>
      <c r="S1862" s="12">
        <f t="shared" si="118"/>
        <v>42402.374166666668</v>
      </c>
      <c r="T1862" s="12">
        <f t="shared" si="119"/>
        <v>42372.374166666668</v>
      </c>
    </row>
    <row r="1863" spans="1:20" ht="60" x14ac:dyDescent="0.25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8270</v>
      </c>
      <c r="O1863" s="5">
        <f t="shared" si="116"/>
        <v>0.53</v>
      </c>
      <c r="P1863">
        <f t="shared" si="117"/>
        <v>88.333333333333329</v>
      </c>
      <c r="Q1863" s="8" t="s">
        <v>8323</v>
      </c>
      <c r="R1863" s="8" t="s">
        <v>8343</v>
      </c>
      <c r="S1863" s="12">
        <f t="shared" si="118"/>
        <v>42554.582638888889</v>
      </c>
      <c r="T1863" s="12">
        <f t="shared" si="119"/>
        <v>42534.683321759258</v>
      </c>
    </row>
    <row r="1864" spans="1:20" ht="45" x14ac:dyDescent="0.25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8304</v>
      </c>
      <c r="O1864" s="5">
        <f t="shared" si="116"/>
        <v>0.54520000000000002</v>
      </c>
      <c r="P1864">
        <f t="shared" si="117"/>
        <v>109.04</v>
      </c>
      <c r="Q1864" s="8" t="s">
        <v>8323</v>
      </c>
      <c r="R1864" s="8" t="s">
        <v>8325</v>
      </c>
      <c r="S1864" s="12">
        <f t="shared" si="118"/>
        <v>42351.999305555553</v>
      </c>
      <c r="T1864" s="12">
        <f t="shared" si="119"/>
        <v>42293.603541666671</v>
      </c>
    </row>
    <row r="1865" spans="1:20" ht="60" x14ac:dyDescent="0.25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8267</v>
      </c>
      <c r="O1865" s="5">
        <f t="shared" si="116"/>
        <v>0.55698440000000005</v>
      </c>
      <c r="P1865">
        <f t="shared" si="117"/>
        <v>331.53833333333336</v>
      </c>
      <c r="Q1865" s="8" t="s">
        <v>8309</v>
      </c>
      <c r="R1865" s="8" t="s">
        <v>8326</v>
      </c>
      <c r="S1865" s="12">
        <f t="shared" si="118"/>
        <v>42116.667094907403</v>
      </c>
      <c r="T1865" s="12">
        <f t="shared" si="119"/>
        <v>42066.708761574075</v>
      </c>
    </row>
    <row r="1866" spans="1:20" ht="45" x14ac:dyDescent="0.25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8272</v>
      </c>
      <c r="O1866" s="5">
        <f t="shared" si="116"/>
        <v>0.5626326718299024</v>
      </c>
      <c r="P1866">
        <f t="shared" si="117"/>
        <v>790.83739837398377</v>
      </c>
      <c r="Q1866" s="8" t="s">
        <v>8311</v>
      </c>
      <c r="R1866" s="8" t="s">
        <v>8317</v>
      </c>
      <c r="S1866" s="12">
        <f t="shared" si="118"/>
        <v>42425.059039351851</v>
      </c>
      <c r="T1866" s="12">
        <f t="shared" si="119"/>
        <v>42395.059039351851</v>
      </c>
    </row>
    <row r="1867" spans="1:20" ht="60" x14ac:dyDescent="0.25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8284</v>
      </c>
      <c r="O1867" s="5">
        <f t="shared" si="116"/>
        <v>0.56514285714285717</v>
      </c>
      <c r="P1867">
        <f t="shared" si="117"/>
        <v>150.5</v>
      </c>
      <c r="Q1867" s="8" t="s">
        <v>8334</v>
      </c>
      <c r="R1867" s="8" t="s">
        <v>8338</v>
      </c>
      <c r="S1867" s="12">
        <f t="shared" si="118"/>
        <v>41926.530023148152</v>
      </c>
      <c r="T1867" s="12">
        <f t="shared" si="119"/>
        <v>41891.530023148152</v>
      </c>
    </row>
    <row r="1868" spans="1:20" ht="45" x14ac:dyDescent="0.25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8220</v>
      </c>
      <c r="G1868" t="s">
        <v>8223</v>
      </c>
      <c r="H1868" t="s">
        <v>8245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8270</v>
      </c>
      <c r="O1868" s="5">
        <f t="shared" si="116"/>
        <v>0.57199999999999995</v>
      </c>
      <c r="P1868">
        <f t="shared" si="117"/>
        <v>59.583333333333336</v>
      </c>
      <c r="Q1868" s="8" t="s">
        <v>8323</v>
      </c>
      <c r="R1868" s="8" t="s">
        <v>8343</v>
      </c>
      <c r="S1868" s="12">
        <f t="shared" si="118"/>
        <v>42091.671597222223</v>
      </c>
      <c r="T1868" s="12">
        <f t="shared" si="119"/>
        <v>42061.713263888887</v>
      </c>
    </row>
    <row r="1869" spans="1:20" ht="45" x14ac:dyDescent="0.25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8220</v>
      </c>
      <c r="G1869" t="s">
        <v>8223</v>
      </c>
      <c r="H1869" t="s">
        <v>8245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8302</v>
      </c>
      <c r="O1869" s="5">
        <f t="shared" si="116"/>
        <v>0.57333333333333336</v>
      </c>
      <c r="P1869">
        <f t="shared" si="117"/>
        <v>43</v>
      </c>
      <c r="Q1869" s="8" t="s">
        <v>8323</v>
      </c>
      <c r="R1869" s="8" t="s">
        <v>8324</v>
      </c>
      <c r="S1869" s="12">
        <f t="shared" si="118"/>
        <v>42095.265335648146</v>
      </c>
      <c r="T1869" s="12">
        <f t="shared" si="119"/>
        <v>42081.265335648146</v>
      </c>
    </row>
    <row r="1870" spans="1:20" ht="60" x14ac:dyDescent="0.25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8220</v>
      </c>
      <c r="G1870" t="s">
        <v>8223</v>
      </c>
      <c r="H1870" t="s">
        <v>8245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8272</v>
      </c>
      <c r="O1870" s="5">
        <f t="shared" si="116"/>
        <v>0.57648750000000004</v>
      </c>
      <c r="P1870">
        <f t="shared" si="117"/>
        <v>343.14732142857144</v>
      </c>
      <c r="Q1870" s="8" t="s">
        <v>8311</v>
      </c>
      <c r="R1870" s="8" t="s">
        <v>8317</v>
      </c>
      <c r="S1870" s="12">
        <f t="shared" si="118"/>
        <v>42711.957638888889</v>
      </c>
      <c r="T1870" s="12">
        <f t="shared" si="119"/>
        <v>42675.41778935185</v>
      </c>
    </row>
    <row r="1871" spans="1:20" x14ac:dyDescent="0.25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8219</v>
      </c>
      <c r="G1871" t="s">
        <v>8223</v>
      </c>
      <c r="H1871" t="s">
        <v>8245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8302</v>
      </c>
      <c r="O1871" s="5">
        <f t="shared" si="116"/>
        <v>0.58291457286432158</v>
      </c>
      <c r="P1871">
        <f t="shared" si="117"/>
        <v>58</v>
      </c>
      <c r="Q1871" s="8" t="s">
        <v>8323</v>
      </c>
      <c r="R1871" s="8" t="s">
        <v>8324</v>
      </c>
      <c r="S1871" s="12">
        <f t="shared" si="118"/>
        <v>42683.723750000005</v>
      </c>
      <c r="T1871" s="12">
        <f t="shared" si="119"/>
        <v>42678.682083333333</v>
      </c>
    </row>
    <row r="1872" spans="1:20" ht="60" x14ac:dyDescent="0.25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8220</v>
      </c>
      <c r="G1872" t="s">
        <v>8223</v>
      </c>
      <c r="H1872" t="s">
        <v>8245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8267</v>
      </c>
      <c r="O1872" s="5">
        <f t="shared" si="116"/>
        <v>0.58461538461538465</v>
      </c>
      <c r="P1872">
        <f t="shared" si="117"/>
        <v>54.285714285714285</v>
      </c>
      <c r="Q1872" s="8" t="s">
        <v>8309</v>
      </c>
      <c r="R1872" s="8" t="s">
        <v>8326</v>
      </c>
      <c r="S1872" s="12">
        <f t="shared" si="118"/>
        <v>42043.568622685183</v>
      </c>
      <c r="T1872" s="12">
        <f t="shared" si="119"/>
        <v>42023.568622685183</v>
      </c>
    </row>
    <row r="1873" spans="1:20" ht="45" x14ac:dyDescent="0.25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8272</v>
      </c>
      <c r="O1873" s="5">
        <f t="shared" si="116"/>
        <v>0.58558333333333334</v>
      </c>
      <c r="P1873">
        <f t="shared" si="117"/>
        <v>153.42794759825327</v>
      </c>
      <c r="Q1873" s="8" t="s">
        <v>8311</v>
      </c>
      <c r="R1873" s="8" t="s">
        <v>8317</v>
      </c>
      <c r="S1873" s="12">
        <f t="shared" si="118"/>
        <v>42326.960659722223</v>
      </c>
      <c r="T1873" s="12">
        <f t="shared" si="119"/>
        <v>42281.918993055559</v>
      </c>
    </row>
    <row r="1874" spans="1:20" ht="60" x14ac:dyDescent="0.25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8220</v>
      </c>
      <c r="G1874" t="s">
        <v>8223</v>
      </c>
      <c r="H1874" t="s">
        <v>8245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8304</v>
      </c>
      <c r="O1874" s="5">
        <f t="shared" si="116"/>
        <v>0.59142857142857141</v>
      </c>
      <c r="P1874">
        <f t="shared" si="117"/>
        <v>53.07692307692308</v>
      </c>
      <c r="Q1874" s="8" t="s">
        <v>8323</v>
      </c>
      <c r="R1874" s="8" t="s">
        <v>8325</v>
      </c>
      <c r="S1874" s="12">
        <f t="shared" si="118"/>
        <v>42047.344236111108</v>
      </c>
      <c r="T1874" s="12">
        <f t="shared" si="119"/>
        <v>42017.344236111108</v>
      </c>
    </row>
    <row r="1875" spans="1:20" ht="45" x14ac:dyDescent="0.25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8293</v>
      </c>
      <c r="O1875" s="5">
        <f t="shared" si="116"/>
        <v>0.59299999999999997</v>
      </c>
      <c r="P1875">
        <f t="shared" si="117"/>
        <v>70.595238095238102</v>
      </c>
      <c r="Q1875" s="8" t="s">
        <v>8311</v>
      </c>
      <c r="R1875" s="8" t="s">
        <v>8345</v>
      </c>
      <c r="S1875" s="12">
        <f t="shared" si="118"/>
        <v>42158.976388888885</v>
      </c>
      <c r="T1875" s="12">
        <f t="shared" si="119"/>
        <v>42128.976388888885</v>
      </c>
    </row>
    <row r="1876" spans="1:20" ht="60" x14ac:dyDescent="0.25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8220</v>
      </c>
      <c r="G1876" t="s">
        <v>8223</v>
      </c>
      <c r="H1876" t="s">
        <v>8245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8284</v>
      </c>
      <c r="O1876" s="5">
        <f t="shared" si="116"/>
        <v>0.59467839999999994</v>
      </c>
      <c r="P1876">
        <f t="shared" si="117"/>
        <v>72.16970873786407</v>
      </c>
      <c r="Q1876" s="8" t="s">
        <v>8334</v>
      </c>
      <c r="R1876" s="8" t="s">
        <v>8338</v>
      </c>
      <c r="S1876" s="12">
        <f t="shared" si="118"/>
        <v>41864.730462962965</v>
      </c>
      <c r="T1876" s="12">
        <f t="shared" si="119"/>
        <v>41834.730462962965</v>
      </c>
    </row>
    <row r="1877" spans="1:20" ht="45" x14ac:dyDescent="0.25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8219</v>
      </c>
      <c r="G1877" t="s">
        <v>8223</v>
      </c>
      <c r="H1877" t="s">
        <v>8245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8302</v>
      </c>
      <c r="O1877" s="5">
        <f t="shared" si="116"/>
        <v>0.59583333333333333</v>
      </c>
      <c r="P1877">
        <f t="shared" si="117"/>
        <v>65</v>
      </c>
      <c r="Q1877" s="8" t="s">
        <v>8323</v>
      </c>
      <c r="R1877" s="8" t="s">
        <v>8324</v>
      </c>
      <c r="S1877" s="12">
        <f t="shared" si="118"/>
        <v>42171.491307870368</v>
      </c>
      <c r="T1877" s="12">
        <f t="shared" si="119"/>
        <v>42141.491307870368</v>
      </c>
    </row>
    <row r="1878" spans="1:20" ht="60" x14ac:dyDescent="0.25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8220</v>
      </c>
      <c r="G1878" t="s">
        <v>8223</v>
      </c>
      <c r="H1878" t="s">
        <v>8245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8304</v>
      </c>
      <c r="O1878" s="5">
        <f t="shared" si="116"/>
        <v>0.59657142857142853</v>
      </c>
      <c r="P1878">
        <f t="shared" si="117"/>
        <v>174</v>
      </c>
      <c r="Q1878" s="8" t="s">
        <v>8323</v>
      </c>
      <c r="R1878" s="8" t="s">
        <v>8325</v>
      </c>
      <c r="S1878" s="12">
        <f t="shared" si="118"/>
        <v>41989.688993055555</v>
      </c>
      <c r="T1878" s="12">
        <f t="shared" si="119"/>
        <v>41968.688993055555</v>
      </c>
    </row>
    <row r="1879" spans="1:20" ht="45" x14ac:dyDescent="0.25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8302</v>
      </c>
      <c r="O1879" s="5">
        <f t="shared" si="116"/>
        <v>0.59775</v>
      </c>
      <c r="P1879">
        <f t="shared" si="117"/>
        <v>61.307692307692307</v>
      </c>
      <c r="Q1879" s="8" t="s">
        <v>8323</v>
      </c>
      <c r="R1879" s="8" t="s">
        <v>8324</v>
      </c>
      <c r="S1879" s="12">
        <f t="shared" si="118"/>
        <v>42114.999305555553</v>
      </c>
      <c r="T1879" s="12">
        <f t="shared" si="119"/>
        <v>42097.482418981483</v>
      </c>
    </row>
    <row r="1880" spans="1:20" ht="45" x14ac:dyDescent="0.25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8220</v>
      </c>
      <c r="G1880" t="s">
        <v>8223</v>
      </c>
      <c r="H1880" t="s">
        <v>8245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8267</v>
      </c>
      <c r="O1880" s="5">
        <f t="shared" si="116"/>
        <v>0.6</v>
      </c>
      <c r="P1880">
        <f t="shared" si="117"/>
        <v>3000</v>
      </c>
      <c r="Q1880" s="8" t="s">
        <v>8309</v>
      </c>
      <c r="R1880" s="8" t="s">
        <v>8326</v>
      </c>
      <c r="S1880" s="12">
        <f t="shared" si="118"/>
        <v>42750.825949074075</v>
      </c>
      <c r="T1880" s="12">
        <f t="shared" si="119"/>
        <v>42720.825949074075</v>
      </c>
    </row>
    <row r="1881" spans="1:20" ht="45" x14ac:dyDescent="0.25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8270</v>
      </c>
      <c r="O1881" s="5">
        <f t="shared" si="116"/>
        <v>0.6</v>
      </c>
      <c r="P1881">
        <f t="shared" si="117"/>
        <v>60</v>
      </c>
      <c r="Q1881" s="8" t="s">
        <v>8323</v>
      </c>
      <c r="R1881" s="8" t="s">
        <v>8343</v>
      </c>
      <c r="S1881" s="12">
        <f t="shared" si="118"/>
        <v>42338.999305555553</v>
      </c>
      <c r="T1881" s="12">
        <f t="shared" si="119"/>
        <v>42305.420914351853</v>
      </c>
    </row>
    <row r="1882" spans="1:20" ht="60" x14ac:dyDescent="0.25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8220</v>
      </c>
      <c r="G1882" t="s">
        <v>8223</v>
      </c>
      <c r="H1882" t="s">
        <v>8245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8270</v>
      </c>
      <c r="O1882" s="5">
        <f t="shared" si="116"/>
        <v>0.60899999999999999</v>
      </c>
      <c r="P1882">
        <f t="shared" si="117"/>
        <v>179.11764705882354</v>
      </c>
      <c r="Q1882" s="8" t="s">
        <v>8323</v>
      </c>
      <c r="R1882" s="8" t="s">
        <v>8343</v>
      </c>
      <c r="S1882" s="12">
        <f t="shared" si="118"/>
        <v>42274.867476851854</v>
      </c>
      <c r="T1882" s="12">
        <f t="shared" si="119"/>
        <v>42234.867476851854</v>
      </c>
    </row>
    <row r="1883" spans="1:20" ht="45" x14ac:dyDescent="0.25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8270</v>
      </c>
      <c r="O1883" s="5">
        <f t="shared" si="116"/>
        <v>0.61099999999999999</v>
      </c>
      <c r="P1883">
        <f t="shared" si="117"/>
        <v>203.66666666666666</v>
      </c>
      <c r="Q1883" s="8" t="s">
        <v>8323</v>
      </c>
      <c r="R1883" s="8" t="s">
        <v>8343</v>
      </c>
      <c r="S1883" s="12">
        <f t="shared" si="118"/>
        <v>42445.106365740736</v>
      </c>
      <c r="T1883" s="12">
        <f t="shared" si="119"/>
        <v>42415.148032407407</v>
      </c>
    </row>
    <row r="1884" spans="1:20" ht="45" x14ac:dyDescent="0.25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8220</v>
      </c>
      <c r="G1884" t="s">
        <v>8223</v>
      </c>
      <c r="H1884" t="s">
        <v>8245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8284</v>
      </c>
      <c r="O1884" s="5">
        <f t="shared" si="116"/>
        <v>0.61124000000000001</v>
      </c>
      <c r="P1884">
        <f t="shared" si="117"/>
        <v>109.93525179856115</v>
      </c>
      <c r="Q1884" s="8" t="s">
        <v>8334</v>
      </c>
      <c r="R1884" s="8" t="s">
        <v>8338</v>
      </c>
      <c r="S1884" s="12">
        <f t="shared" si="118"/>
        <v>42226.040972222225</v>
      </c>
      <c r="T1884" s="12">
        <f t="shared" si="119"/>
        <v>42188.781041666662</v>
      </c>
    </row>
    <row r="1885" spans="1:20" ht="60" x14ac:dyDescent="0.25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8270</v>
      </c>
      <c r="O1885" s="5">
        <f t="shared" si="116"/>
        <v>0.61909090909090914</v>
      </c>
      <c r="P1885">
        <f t="shared" si="117"/>
        <v>486.42857142857144</v>
      </c>
      <c r="Q1885" s="8" t="s">
        <v>8323</v>
      </c>
      <c r="R1885" s="8" t="s">
        <v>8343</v>
      </c>
      <c r="S1885" s="12">
        <f t="shared" si="118"/>
        <v>41859.984166666669</v>
      </c>
      <c r="T1885" s="12">
        <f t="shared" si="119"/>
        <v>41829.984166666669</v>
      </c>
    </row>
    <row r="1886" spans="1:20" ht="45" x14ac:dyDescent="0.25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8281</v>
      </c>
      <c r="O1886" s="5">
        <f t="shared" si="116"/>
        <v>0.62765333333333329</v>
      </c>
      <c r="P1886">
        <f t="shared" si="117"/>
        <v>48.281025641025643</v>
      </c>
      <c r="Q1886" s="8" t="s">
        <v>8331</v>
      </c>
      <c r="R1886" s="8" t="s">
        <v>8332</v>
      </c>
      <c r="S1886" s="12">
        <f t="shared" si="118"/>
        <v>41893.127893518518</v>
      </c>
      <c r="T1886" s="12">
        <f t="shared" si="119"/>
        <v>41838.127893518518</v>
      </c>
    </row>
    <row r="1887" spans="1:20" ht="60" x14ac:dyDescent="0.25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8301</v>
      </c>
      <c r="O1887" s="5">
        <f t="shared" si="116"/>
        <v>0.62839999999999996</v>
      </c>
      <c r="P1887">
        <f t="shared" si="117"/>
        <v>128.61988304093566</v>
      </c>
      <c r="Q1887" s="8" t="s">
        <v>8311</v>
      </c>
      <c r="R1887" s="8" t="s">
        <v>8344</v>
      </c>
      <c r="S1887" s="12">
        <f t="shared" si="118"/>
        <v>42555.957638888889</v>
      </c>
      <c r="T1887" s="12">
        <f t="shared" si="119"/>
        <v>42529.382754629631</v>
      </c>
    </row>
    <row r="1888" spans="1:20" ht="45" x14ac:dyDescent="0.25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8269</v>
      </c>
      <c r="O1888" s="5">
        <f t="shared" si="116"/>
        <v>0.64</v>
      </c>
      <c r="P1888">
        <f t="shared" si="117"/>
        <v>40</v>
      </c>
      <c r="Q1888" s="8" t="s">
        <v>8309</v>
      </c>
      <c r="R1888" s="8" t="s">
        <v>8327</v>
      </c>
      <c r="S1888" s="12">
        <f t="shared" si="118"/>
        <v>42137.453877314816</v>
      </c>
      <c r="T1888" s="12">
        <f t="shared" si="119"/>
        <v>42107.453877314816</v>
      </c>
    </row>
    <row r="1889" spans="1:20" ht="60" x14ac:dyDescent="0.25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8220</v>
      </c>
      <c r="G1889" t="s">
        <v>8224</v>
      </c>
      <c r="H1889" t="s">
        <v>8246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8304</v>
      </c>
      <c r="O1889" s="5">
        <f t="shared" si="116"/>
        <v>0.65</v>
      </c>
      <c r="P1889">
        <f t="shared" si="117"/>
        <v>14.444444444444445</v>
      </c>
      <c r="Q1889" s="8" t="s">
        <v>8323</v>
      </c>
      <c r="R1889" s="8" t="s">
        <v>8325</v>
      </c>
      <c r="S1889" s="12">
        <f t="shared" si="118"/>
        <v>42165.165532407409</v>
      </c>
      <c r="T1889" s="12">
        <f t="shared" si="119"/>
        <v>42144.165532407409</v>
      </c>
    </row>
    <row r="1890" spans="1:20" ht="45" x14ac:dyDescent="0.25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8292</v>
      </c>
      <c r="O1890" s="5">
        <f t="shared" si="116"/>
        <v>0.65100000000000002</v>
      </c>
      <c r="P1890">
        <f t="shared" si="117"/>
        <v>118.36363636363636</v>
      </c>
      <c r="Q1890" s="8" t="s">
        <v>8315</v>
      </c>
      <c r="R1890" s="8" t="s">
        <v>8337</v>
      </c>
      <c r="S1890" s="12">
        <f t="shared" si="118"/>
        <v>42050.889733796299</v>
      </c>
      <c r="T1890" s="12">
        <f t="shared" si="119"/>
        <v>42020.889733796299</v>
      </c>
    </row>
    <row r="1891" spans="1:20" ht="45" x14ac:dyDescent="0.25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8284</v>
      </c>
      <c r="O1891" s="5">
        <f t="shared" si="116"/>
        <v>0.65101538461538466</v>
      </c>
      <c r="P1891">
        <f t="shared" si="117"/>
        <v>170.62903225806451</v>
      </c>
      <c r="Q1891" s="8" t="s">
        <v>8334</v>
      </c>
      <c r="R1891" s="8" t="s">
        <v>8338</v>
      </c>
      <c r="S1891" s="12">
        <f t="shared" si="118"/>
        <v>41936.726388888885</v>
      </c>
      <c r="T1891" s="12">
        <f t="shared" si="119"/>
        <v>41891.726388888885</v>
      </c>
    </row>
    <row r="1892" spans="1:20" ht="60" x14ac:dyDescent="0.25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8219</v>
      </c>
      <c r="G1892" t="s">
        <v>8223</v>
      </c>
      <c r="H1892" t="s">
        <v>8245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8272</v>
      </c>
      <c r="O1892" s="5">
        <f t="shared" si="116"/>
        <v>0.65246363636363636</v>
      </c>
      <c r="P1892">
        <f t="shared" si="117"/>
        <v>201.60393258426967</v>
      </c>
      <c r="Q1892" s="8" t="s">
        <v>8311</v>
      </c>
      <c r="R1892" s="8" t="s">
        <v>8317</v>
      </c>
      <c r="S1892" s="12">
        <f t="shared" si="118"/>
        <v>41977.207569444443</v>
      </c>
      <c r="T1892" s="12">
        <f t="shared" si="119"/>
        <v>41947.207569444443</v>
      </c>
    </row>
    <row r="1893" spans="1:20" ht="60" x14ac:dyDescent="0.25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8302</v>
      </c>
      <c r="O1893" s="5">
        <f t="shared" si="116"/>
        <v>0.66839999999999999</v>
      </c>
      <c r="P1893">
        <f t="shared" si="117"/>
        <v>99.761194029850742</v>
      </c>
      <c r="Q1893" s="8" t="s">
        <v>8323</v>
      </c>
      <c r="R1893" s="8" t="s">
        <v>8324</v>
      </c>
      <c r="S1893" s="12">
        <f t="shared" si="118"/>
        <v>42277.5</v>
      </c>
      <c r="T1893" s="12">
        <f t="shared" si="119"/>
        <v>42248.285787037035</v>
      </c>
    </row>
    <row r="1894" spans="1:20" ht="45" x14ac:dyDescent="0.25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8270</v>
      </c>
      <c r="O1894" s="5">
        <f t="shared" si="116"/>
        <v>0.67333333333333334</v>
      </c>
      <c r="P1894">
        <f t="shared" si="117"/>
        <v>63.125</v>
      </c>
      <c r="Q1894" s="8" t="s">
        <v>8323</v>
      </c>
      <c r="R1894" s="8" t="s">
        <v>8343</v>
      </c>
      <c r="S1894" s="12">
        <f t="shared" si="118"/>
        <v>42181.309027777781</v>
      </c>
      <c r="T1894" s="12">
        <f t="shared" si="119"/>
        <v>42143.667743055557</v>
      </c>
    </row>
    <row r="1895" spans="1:20" ht="60" x14ac:dyDescent="0.25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8277</v>
      </c>
      <c r="O1895" s="5">
        <f t="shared" si="116"/>
        <v>0.67549999999999999</v>
      </c>
      <c r="P1895">
        <f t="shared" si="117"/>
        <v>46.586206896551722</v>
      </c>
      <c r="Q1895" s="8" t="s">
        <v>8315</v>
      </c>
      <c r="R1895" s="8" t="s">
        <v>8329</v>
      </c>
      <c r="S1895" s="12">
        <f t="shared" si="118"/>
        <v>41627.538888888885</v>
      </c>
      <c r="T1895" s="12">
        <f t="shared" si="119"/>
        <v>41597.538888888885</v>
      </c>
    </row>
    <row r="1896" spans="1:20" ht="45" x14ac:dyDescent="0.25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8220</v>
      </c>
      <c r="G1896" t="s">
        <v>8223</v>
      </c>
      <c r="H1896" t="s">
        <v>8245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8284</v>
      </c>
      <c r="O1896" s="5">
        <f t="shared" si="116"/>
        <v>0.67549999999999999</v>
      </c>
      <c r="P1896">
        <f t="shared" si="117"/>
        <v>48.25</v>
      </c>
      <c r="Q1896" s="8" t="s">
        <v>8334</v>
      </c>
      <c r="R1896" s="8" t="s">
        <v>8338</v>
      </c>
      <c r="S1896" s="12">
        <f t="shared" si="118"/>
        <v>42719.31931712963</v>
      </c>
      <c r="T1896" s="12">
        <f t="shared" si="119"/>
        <v>42689.31931712963</v>
      </c>
    </row>
    <row r="1897" spans="1:20" ht="60" x14ac:dyDescent="0.25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8219</v>
      </c>
      <c r="G1897" t="s">
        <v>8223</v>
      </c>
      <c r="H1897" t="s">
        <v>8245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8302</v>
      </c>
      <c r="O1897" s="5">
        <f t="shared" si="116"/>
        <v>0.68153600000000003</v>
      </c>
      <c r="P1897">
        <f t="shared" si="117"/>
        <v>244.80459770114942</v>
      </c>
      <c r="Q1897" s="8" t="s">
        <v>8323</v>
      </c>
      <c r="R1897" s="8" t="s">
        <v>8324</v>
      </c>
      <c r="S1897" s="12">
        <f t="shared" si="118"/>
        <v>42560.743032407408</v>
      </c>
      <c r="T1897" s="12">
        <f t="shared" si="119"/>
        <v>42530.743032407408</v>
      </c>
    </row>
    <row r="1898" spans="1:20" ht="45" x14ac:dyDescent="0.25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8220</v>
      </c>
      <c r="G1898" t="s">
        <v>8223</v>
      </c>
      <c r="H1898" t="s">
        <v>8245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8292</v>
      </c>
      <c r="O1898" s="5">
        <f t="shared" si="116"/>
        <v>0.68400000000000005</v>
      </c>
      <c r="P1898">
        <f t="shared" si="117"/>
        <v>122.14285714285714</v>
      </c>
      <c r="Q1898" s="8" t="s">
        <v>8315</v>
      </c>
      <c r="R1898" s="8" t="s">
        <v>8337</v>
      </c>
      <c r="S1898" s="12">
        <f t="shared" si="118"/>
        <v>42298.375856481478</v>
      </c>
      <c r="T1898" s="12">
        <f t="shared" si="119"/>
        <v>42268.375856481478</v>
      </c>
    </row>
    <row r="1899" spans="1:20" ht="30" x14ac:dyDescent="0.25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8220</v>
      </c>
      <c r="G1899" t="s">
        <v>8223</v>
      </c>
      <c r="H1899" t="s">
        <v>8245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8270</v>
      </c>
      <c r="O1899" s="5">
        <f t="shared" si="116"/>
        <v>0.69561111111111107</v>
      </c>
      <c r="P1899">
        <f t="shared" si="117"/>
        <v>63.558375634517766</v>
      </c>
      <c r="Q1899" s="8" t="s">
        <v>8323</v>
      </c>
      <c r="R1899" s="8" t="s">
        <v>8343</v>
      </c>
      <c r="S1899" s="12">
        <f t="shared" si="118"/>
        <v>42035.870833333334</v>
      </c>
      <c r="T1899" s="12">
        <f t="shared" si="119"/>
        <v>41990.334108796298</v>
      </c>
    </row>
    <row r="1900" spans="1:20" ht="60" x14ac:dyDescent="0.25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8220</v>
      </c>
      <c r="G1900" t="s">
        <v>8223</v>
      </c>
      <c r="H1900" t="s">
        <v>8245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8274</v>
      </c>
      <c r="O1900" s="5">
        <f t="shared" si="116"/>
        <v>0.70199999999999996</v>
      </c>
      <c r="P1900">
        <f t="shared" si="117"/>
        <v>39</v>
      </c>
      <c r="Q1900" s="8" t="s">
        <v>8318</v>
      </c>
      <c r="R1900" s="8" t="s">
        <v>8328</v>
      </c>
      <c r="S1900" s="12">
        <f t="shared" si="118"/>
        <v>41693.530300925922</v>
      </c>
      <c r="T1900" s="12">
        <f t="shared" si="119"/>
        <v>41663.530300925922</v>
      </c>
    </row>
    <row r="1901" spans="1:20" ht="60" x14ac:dyDescent="0.25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8219</v>
      </c>
      <c r="G1901" t="s">
        <v>8224</v>
      </c>
      <c r="H1901" t="s">
        <v>8246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8272</v>
      </c>
      <c r="O1901" s="5">
        <f t="shared" si="116"/>
        <v>0.7036</v>
      </c>
      <c r="P1901">
        <f t="shared" si="117"/>
        <v>382.39130434782606</v>
      </c>
      <c r="Q1901" s="8" t="s">
        <v>8311</v>
      </c>
      <c r="R1901" s="8" t="s">
        <v>8317</v>
      </c>
      <c r="S1901" s="12">
        <f t="shared" si="118"/>
        <v>42644.374039351853</v>
      </c>
      <c r="T1901" s="12">
        <f t="shared" si="119"/>
        <v>42612.374039351853</v>
      </c>
    </row>
    <row r="1902" spans="1:20" ht="60" x14ac:dyDescent="0.25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8270</v>
      </c>
      <c r="O1902" s="5">
        <f t="shared" si="116"/>
        <v>0.70599999999999996</v>
      </c>
      <c r="P1902">
        <f t="shared" si="117"/>
        <v>106.96969696969697</v>
      </c>
      <c r="Q1902" s="8" t="s">
        <v>8323</v>
      </c>
      <c r="R1902" s="8" t="s">
        <v>8343</v>
      </c>
      <c r="S1902" s="12">
        <f t="shared" si="118"/>
        <v>42095.791666666672</v>
      </c>
      <c r="T1902" s="12">
        <f t="shared" si="119"/>
        <v>42052.799375000002</v>
      </c>
    </row>
    <row r="1903" spans="1:20" ht="60" x14ac:dyDescent="0.25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8282</v>
      </c>
      <c r="O1903" s="5">
        <f t="shared" si="116"/>
        <v>0.7178461538461538</v>
      </c>
      <c r="P1903">
        <f t="shared" si="117"/>
        <v>49.11578947368421</v>
      </c>
      <c r="Q1903" s="8" t="s">
        <v>8331</v>
      </c>
      <c r="R1903" s="8" t="s">
        <v>8333</v>
      </c>
      <c r="S1903" s="12">
        <f t="shared" si="118"/>
        <v>41963.575243055559</v>
      </c>
      <c r="T1903" s="12">
        <f t="shared" si="119"/>
        <v>41923.533576388887</v>
      </c>
    </row>
    <row r="1904" spans="1:20" ht="60" x14ac:dyDescent="0.25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8272</v>
      </c>
      <c r="O1904" s="5">
        <f t="shared" si="116"/>
        <v>0.72989999999999999</v>
      </c>
      <c r="P1904">
        <f t="shared" si="117"/>
        <v>405.5</v>
      </c>
      <c r="Q1904" s="8" t="s">
        <v>8311</v>
      </c>
      <c r="R1904" s="8" t="s">
        <v>8317</v>
      </c>
      <c r="S1904" s="12">
        <f t="shared" si="118"/>
        <v>42291.854780092588</v>
      </c>
      <c r="T1904" s="12">
        <f t="shared" si="119"/>
        <v>42261.854780092588</v>
      </c>
    </row>
    <row r="1905" spans="1:21" ht="45" x14ac:dyDescent="0.25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8278</v>
      </c>
      <c r="O1905" s="5">
        <f t="shared" si="116"/>
        <v>0.75</v>
      </c>
      <c r="P1905">
        <f t="shared" si="117"/>
        <v>35.714285714285715</v>
      </c>
      <c r="Q1905" s="8" t="s">
        <v>8315</v>
      </c>
      <c r="R1905" s="8" t="s">
        <v>8330</v>
      </c>
      <c r="S1905" s="12">
        <f t="shared" si="118"/>
        <v>42734.691099537042</v>
      </c>
      <c r="T1905" s="12">
        <f t="shared" si="119"/>
        <v>42713.691099537042</v>
      </c>
    </row>
    <row r="1906" spans="1:21" ht="45" x14ac:dyDescent="0.25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8272</v>
      </c>
      <c r="O1906" s="5">
        <f t="shared" si="116"/>
        <v>0.75051000000000001</v>
      </c>
      <c r="P1906">
        <f t="shared" si="117"/>
        <v>932.31055900621118</v>
      </c>
      <c r="Q1906" s="8" t="s">
        <v>8311</v>
      </c>
      <c r="R1906" s="8" t="s">
        <v>8317</v>
      </c>
      <c r="S1906" s="12">
        <f t="shared" si="118"/>
        <v>42307.374803240746</v>
      </c>
      <c r="T1906" s="12">
        <f t="shared" si="119"/>
        <v>42276.374803240746</v>
      </c>
    </row>
    <row r="1907" spans="1:21" ht="60" x14ac:dyDescent="0.25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8270</v>
      </c>
      <c r="O1907" s="5">
        <f t="shared" si="116"/>
        <v>0.754</v>
      </c>
      <c r="P1907">
        <f t="shared" si="117"/>
        <v>251.33333333333334</v>
      </c>
      <c r="Q1907" s="8" t="s">
        <v>8323</v>
      </c>
      <c r="R1907" s="8" t="s">
        <v>8343</v>
      </c>
      <c r="S1907" s="12">
        <f t="shared" si="118"/>
        <v>42813</v>
      </c>
      <c r="T1907" s="12">
        <f t="shared" si="119"/>
        <v>42796.288275462968</v>
      </c>
    </row>
    <row r="1908" spans="1:21" ht="60" x14ac:dyDescent="0.25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8270</v>
      </c>
      <c r="O1908" s="5">
        <f t="shared" si="116"/>
        <v>0.78100000000000003</v>
      </c>
      <c r="P1908">
        <f t="shared" si="117"/>
        <v>105.54054054054055</v>
      </c>
      <c r="Q1908" s="8" t="s">
        <v>8323</v>
      </c>
      <c r="R1908" s="8" t="s">
        <v>8343</v>
      </c>
      <c r="S1908" s="12">
        <f t="shared" si="118"/>
        <v>42498.916666666672</v>
      </c>
      <c r="T1908" s="12">
        <f t="shared" si="119"/>
        <v>42469.43414351852</v>
      </c>
    </row>
    <row r="1909" spans="1:21" ht="60" x14ac:dyDescent="0.25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8272</v>
      </c>
      <c r="O1909" s="5">
        <f t="shared" si="116"/>
        <v>0.78927352941176465</v>
      </c>
      <c r="P1909">
        <f t="shared" si="117"/>
        <v>117.69868421052631</v>
      </c>
      <c r="Q1909" s="8" t="s">
        <v>8311</v>
      </c>
      <c r="R1909" s="8" t="s">
        <v>8317</v>
      </c>
      <c r="S1909" s="12">
        <f t="shared" si="118"/>
        <v>42736.413506944446</v>
      </c>
      <c r="T1909" s="12">
        <f t="shared" si="119"/>
        <v>42696.413506944446</v>
      </c>
    </row>
    <row r="1910" spans="1:21" ht="60" x14ac:dyDescent="0.25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8290</v>
      </c>
      <c r="O1910" s="5">
        <f t="shared" si="116"/>
        <v>0.79</v>
      </c>
      <c r="P1910">
        <f t="shared" si="117"/>
        <v>131.66666666666666</v>
      </c>
      <c r="Q1910" s="8" t="s">
        <v>8334</v>
      </c>
      <c r="R1910" s="8" t="s">
        <v>8336</v>
      </c>
      <c r="S1910" s="12">
        <f t="shared" si="118"/>
        <v>42729.208333333328</v>
      </c>
      <c r="T1910" s="12">
        <f t="shared" si="119"/>
        <v>42707.645462962959</v>
      </c>
    </row>
    <row r="1911" spans="1:21" ht="45" x14ac:dyDescent="0.25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8219</v>
      </c>
      <c r="G1911" t="s">
        <v>8223</v>
      </c>
      <c r="H1911" t="s">
        <v>8245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8272</v>
      </c>
      <c r="O1911" s="5">
        <f t="shared" si="116"/>
        <v>0.82208000000000003</v>
      </c>
      <c r="P1911">
        <f t="shared" si="117"/>
        <v>216.33684210526314</v>
      </c>
      <c r="Q1911" s="8" t="s">
        <v>8311</v>
      </c>
      <c r="R1911" s="8" t="s">
        <v>8317</v>
      </c>
      <c r="S1911" s="12">
        <f t="shared" si="118"/>
        <v>42418.458645833336</v>
      </c>
      <c r="T1911" s="12">
        <f t="shared" si="119"/>
        <v>42388.458645833336</v>
      </c>
    </row>
    <row r="1912" spans="1:21" ht="60" x14ac:dyDescent="0.25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8220</v>
      </c>
      <c r="G1912" t="s">
        <v>8223</v>
      </c>
      <c r="H1912" t="s">
        <v>8245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8272</v>
      </c>
      <c r="O1912" s="5">
        <f t="shared" si="116"/>
        <v>0.824221076923077</v>
      </c>
      <c r="P1912">
        <f t="shared" si="117"/>
        <v>120.39184269662923</v>
      </c>
      <c r="Q1912" s="8" t="s">
        <v>8311</v>
      </c>
      <c r="R1912" s="8" t="s">
        <v>8317</v>
      </c>
      <c r="S1912" s="12">
        <f t="shared" si="118"/>
        <v>41600.416666666664</v>
      </c>
      <c r="T1912" s="12">
        <f t="shared" si="119"/>
        <v>41563.235509259262</v>
      </c>
    </row>
    <row r="1913" spans="1:21" ht="60" x14ac:dyDescent="0.25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8272</v>
      </c>
      <c r="O1913" s="5">
        <f t="shared" si="116"/>
        <v>0.82817600000000002</v>
      </c>
      <c r="P1913">
        <f t="shared" si="117"/>
        <v>301.93916666666667</v>
      </c>
      <c r="Q1913" s="8" t="s">
        <v>8311</v>
      </c>
      <c r="R1913" s="8" t="s">
        <v>8317</v>
      </c>
      <c r="S1913" s="12">
        <f t="shared" si="118"/>
        <v>42541.540972222225</v>
      </c>
      <c r="T1913" s="12">
        <f t="shared" si="119"/>
        <v>42506.166990740741</v>
      </c>
    </row>
    <row r="1914" spans="1:21" ht="60" x14ac:dyDescent="0.25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8272</v>
      </c>
      <c r="O1914" s="5">
        <f t="shared" si="116"/>
        <v>0.84946999999999995</v>
      </c>
      <c r="P1914">
        <f t="shared" si="117"/>
        <v>379.22767857142856</v>
      </c>
      <c r="Q1914" s="8" t="s">
        <v>8311</v>
      </c>
      <c r="R1914" s="8" t="s">
        <v>8317</v>
      </c>
      <c r="S1914" s="12">
        <f t="shared" si="118"/>
        <v>41990.613750000004</v>
      </c>
      <c r="T1914" s="12">
        <f t="shared" si="119"/>
        <v>41955.613750000004</v>
      </c>
    </row>
    <row r="1915" spans="1:21" ht="45" x14ac:dyDescent="0.25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8270</v>
      </c>
      <c r="O1915" s="5">
        <f t="shared" si="116"/>
        <v>0.86135181975736563</v>
      </c>
      <c r="P1915">
        <f t="shared" si="117"/>
        <v>248.5</v>
      </c>
      <c r="Q1915" s="8" t="s">
        <v>8323</v>
      </c>
      <c r="R1915" s="8" t="s">
        <v>8343</v>
      </c>
      <c r="S1915" s="12">
        <f t="shared" si="118"/>
        <v>42562.381481481483</v>
      </c>
      <c r="T1915" s="12">
        <f t="shared" si="119"/>
        <v>42534.381481481483</v>
      </c>
    </row>
    <row r="1916" spans="1:21" ht="60" x14ac:dyDescent="0.25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8304</v>
      </c>
      <c r="O1916" s="5">
        <f t="shared" si="116"/>
        <v>0.89666666666666661</v>
      </c>
      <c r="P1916">
        <f t="shared" si="117"/>
        <v>145.40540540540542</v>
      </c>
      <c r="Q1916" s="8" t="s">
        <v>8323</v>
      </c>
      <c r="R1916" s="8" t="s">
        <v>8325</v>
      </c>
      <c r="S1916" s="12">
        <f t="shared" si="118"/>
        <v>42114.631539351853</v>
      </c>
      <c r="T1916" s="12">
        <f t="shared" si="119"/>
        <v>42084.631539351853</v>
      </c>
    </row>
    <row r="1917" spans="1:21" ht="30" x14ac:dyDescent="0.25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8280</v>
      </c>
      <c r="O1917" s="5">
        <f t="shared" si="116"/>
        <v>0.95477386934673369</v>
      </c>
      <c r="P1917">
        <f t="shared" si="117"/>
        <v>47.5</v>
      </c>
      <c r="Q1917" s="8" t="s">
        <v>8313</v>
      </c>
      <c r="R1917" s="8" t="s">
        <v>8314</v>
      </c>
      <c r="S1917" s="12">
        <f t="shared" si="118"/>
        <v>42563.557187500002</v>
      </c>
      <c r="T1917" s="12">
        <f t="shared" si="119"/>
        <v>42556.557187500002</v>
      </c>
    </row>
    <row r="1918" spans="1:21" ht="45" x14ac:dyDescent="0.25">
      <c r="A1918">
        <v>139</v>
      </c>
      <c r="B1918" s="3" t="s">
        <v>141</v>
      </c>
      <c r="C1918" s="3" t="s">
        <v>4249</v>
      </c>
      <c r="D1918">
        <v>500</v>
      </c>
      <c r="E1918">
        <v>500</v>
      </c>
      <c r="F1918" t="s">
        <v>8219</v>
      </c>
      <c r="G1918" t="s">
        <v>8223</v>
      </c>
      <c r="H1918" t="s">
        <v>8245</v>
      </c>
      <c r="I1918">
        <v>1436738772</v>
      </c>
      <c r="J1918">
        <v>1435874772</v>
      </c>
      <c r="K1918" t="b">
        <v>0</v>
      </c>
      <c r="L1918">
        <v>1</v>
      </c>
      <c r="M1918" t="b">
        <v>0</v>
      </c>
      <c r="N1918" t="s">
        <v>8266</v>
      </c>
      <c r="O1918" s="5">
        <f t="shared" si="116"/>
        <v>1</v>
      </c>
      <c r="P1918">
        <f t="shared" si="117"/>
        <v>500</v>
      </c>
      <c r="Q1918" s="8" t="s">
        <v>8309</v>
      </c>
      <c r="R1918" s="8" t="s">
        <v>8310</v>
      </c>
      <c r="S1918" s="12">
        <f t="shared" si="118"/>
        <v>42197.670972222222</v>
      </c>
      <c r="T1918" s="12">
        <f t="shared" si="119"/>
        <v>42187.670972222222</v>
      </c>
    </row>
    <row r="1919" spans="1:21" ht="30" x14ac:dyDescent="0.25">
      <c r="A1919">
        <v>1689</v>
      </c>
      <c r="B1919" s="3" t="s">
        <v>1690</v>
      </c>
      <c r="C1919" s="3" t="s">
        <v>5799</v>
      </c>
      <c r="D1919">
        <v>2400</v>
      </c>
      <c r="E1919">
        <v>2400</v>
      </c>
      <c r="F1919" t="s">
        <v>8221</v>
      </c>
      <c r="G1919" t="s">
        <v>8223</v>
      </c>
      <c r="H1919" t="s">
        <v>8245</v>
      </c>
      <c r="I1919">
        <v>1489700230</v>
      </c>
      <c r="J1919">
        <v>1487111830</v>
      </c>
      <c r="K1919" t="b">
        <v>0</v>
      </c>
      <c r="L1919">
        <v>14</v>
      </c>
      <c r="M1919" t="b">
        <v>0</v>
      </c>
      <c r="N1919" t="s">
        <v>8292</v>
      </c>
      <c r="O1919" s="5">
        <f t="shared" si="116"/>
        <v>1</v>
      </c>
      <c r="P1919">
        <f t="shared" si="117"/>
        <v>171.42857142857142</v>
      </c>
      <c r="Q1919" s="8" t="s">
        <v>8315</v>
      </c>
      <c r="R1919" s="8" t="s">
        <v>8337</v>
      </c>
      <c r="S1919" s="12">
        <f t="shared" si="118"/>
        <v>42810.650810185187</v>
      </c>
      <c r="T1919" s="12">
        <f t="shared" si="119"/>
        <v>42780.692476851851</v>
      </c>
    </row>
    <row r="1920" spans="1:21" ht="45" x14ac:dyDescent="0.25">
      <c r="A1920">
        <v>31</v>
      </c>
      <c r="B1920" s="3" t="s">
        <v>33</v>
      </c>
      <c r="C1920" s="3" t="s">
        <v>4142</v>
      </c>
      <c r="D1920">
        <v>13</v>
      </c>
      <c r="E1920">
        <v>13</v>
      </c>
      <c r="F1920" t="s">
        <v>8218</v>
      </c>
      <c r="G1920" t="s">
        <v>8223</v>
      </c>
      <c r="H1920" t="s">
        <v>8245</v>
      </c>
      <c r="I1920">
        <v>1453748434</v>
      </c>
      <c r="J1920">
        <v>1452193234</v>
      </c>
      <c r="K1920" t="b">
        <v>0</v>
      </c>
      <c r="L1920">
        <v>1</v>
      </c>
      <c r="M1920" t="b">
        <v>1</v>
      </c>
      <c r="N1920" t="s">
        <v>8264</v>
      </c>
      <c r="O1920" s="5">
        <f t="shared" si="116"/>
        <v>1</v>
      </c>
      <c r="P1920">
        <f t="shared" si="117"/>
        <v>13</v>
      </c>
      <c r="Q1920" s="8" t="s">
        <v>8309</v>
      </c>
      <c r="R1920" s="8" t="s">
        <v>8347</v>
      </c>
      <c r="S1920" s="12">
        <f>(I1920/86400)+25569+(-6/24)</f>
        <v>42394.54206018518</v>
      </c>
      <c r="T1920" s="12">
        <f>(J1920/86400)+25569+(-6/24)</f>
        <v>42376.54206018518</v>
      </c>
      <c r="U1920">
        <f>T1920-S1920</f>
        <v>-18</v>
      </c>
    </row>
    <row r="1921" spans="1:20" ht="60" x14ac:dyDescent="0.25">
      <c r="A1921">
        <v>41</v>
      </c>
      <c r="B1921" s="3" t="s">
        <v>43</v>
      </c>
      <c r="C1921" s="3" t="s">
        <v>4152</v>
      </c>
      <c r="D1921">
        <v>2000</v>
      </c>
      <c r="E1921">
        <v>2000</v>
      </c>
      <c r="F1921" t="s">
        <v>8218</v>
      </c>
      <c r="G1921" t="s">
        <v>8223</v>
      </c>
      <c r="H1921" t="s">
        <v>8245</v>
      </c>
      <c r="I1921">
        <v>1412516354</v>
      </c>
      <c r="J1921">
        <v>1409924354</v>
      </c>
      <c r="K1921" t="b">
        <v>0</v>
      </c>
      <c r="L1921">
        <v>19</v>
      </c>
      <c r="M1921" t="b">
        <v>1</v>
      </c>
      <c r="N1921" t="s">
        <v>8264</v>
      </c>
      <c r="O1921" s="5">
        <f t="shared" si="116"/>
        <v>1</v>
      </c>
      <c r="P1921">
        <f t="shared" si="117"/>
        <v>105.26315789473684</v>
      </c>
      <c r="Q1921" s="8" t="s">
        <v>8309</v>
      </c>
      <c r="R1921" s="8" t="s">
        <v>8347</v>
      </c>
      <c r="S1921" s="12">
        <f t="shared" si="118"/>
        <v>41917.318912037037</v>
      </c>
      <c r="T1921" s="12">
        <f t="shared" si="119"/>
        <v>41887.318912037037</v>
      </c>
    </row>
    <row r="1922" spans="1:20" ht="60" x14ac:dyDescent="0.25">
      <c r="A1922">
        <v>44</v>
      </c>
      <c r="B1922" s="3" t="s">
        <v>46</v>
      </c>
      <c r="C1922" s="3" t="s">
        <v>4155</v>
      </c>
      <c r="D1922">
        <v>2000</v>
      </c>
      <c r="E1922">
        <v>2000</v>
      </c>
      <c r="F1922" t="s">
        <v>8218</v>
      </c>
      <c r="G1922" t="s">
        <v>8223</v>
      </c>
      <c r="H1922" t="s">
        <v>8245</v>
      </c>
      <c r="I1922">
        <v>1412648537</v>
      </c>
      <c r="J1922">
        <v>1408760537</v>
      </c>
      <c r="K1922" t="b">
        <v>0</v>
      </c>
      <c r="L1922">
        <v>15</v>
      </c>
      <c r="M1922" t="b">
        <v>1</v>
      </c>
      <c r="N1922" t="s">
        <v>8264</v>
      </c>
      <c r="O1922" s="5">
        <f t="shared" ref="O1922:O1985" si="120">E1922/D1922</f>
        <v>1</v>
      </c>
      <c r="P1922">
        <f t="shared" si="117"/>
        <v>133.33333333333334</v>
      </c>
      <c r="Q1922" s="8" t="s">
        <v>8309</v>
      </c>
      <c r="R1922" s="8" t="s">
        <v>8347</v>
      </c>
      <c r="S1922" s="12">
        <f t="shared" si="118"/>
        <v>41918.848807870367</v>
      </c>
      <c r="T1922" s="12">
        <f t="shared" si="119"/>
        <v>41873.848807870367</v>
      </c>
    </row>
    <row r="1923" spans="1:20" ht="30" x14ac:dyDescent="0.25">
      <c r="A1923">
        <v>49</v>
      </c>
      <c r="B1923" s="3" t="s">
        <v>51</v>
      </c>
      <c r="C1923" s="3" t="s">
        <v>4160</v>
      </c>
      <c r="D1923">
        <v>12000</v>
      </c>
      <c r="E1923">
        <v>12000</v>
      </c>
      <c r="F1923" t="s">
        <v>8218</v>
      </c>
      <c r="G1923" t="s">
        <v>8223</v>
      </c>
      <c r="H1923" t="s">
        <v>8245</v>
      </c>
      <c r="I1923">
        <v>1445660045</v>
      </c>
      <c r="J1923">
        <v>1443068045</v>
      </c>
      <c r="K1923" t="b">
        <v>0</v>
      </c>
      <c r="L1923">
        <v>87</v>
      </c>
      <c r="M1923" t="b">
        <v>1</v>
      </c>
      <c r="N1923" t="s">
        <v>8264</v>
      </c>
      <c r="O1923" s="5">
        <f t="shared" si="120"/>
        <v>1</v>
      </c>
      <c r="P1923">
        <f t="shared" ref="P1923:P1986" si="121">E1923/L1923</f>
        <v>137.93103448275863</v>
      </c>
      <c r="Q1923" s="8" t="s">
        <v>8309</v>
      </c>
      <c r="R1923" s="8" t="s">
        <v>8347</v>
      </c>
      <c r="S1923" s="12">
        <f t="shared" ref="S1923:S1986" si="122">(I1923/86400)+25569+(-6/24)</f>
        <v>42300.926446759258</v>
      </c>
      <c r="T1923" s="12">
        <f t="shared" ref="T1923:T1986" si="123">(J1923/86400)+25569+(-6/24)</f>
        <v>42270.926446759258</v>
      </c>
    </row>
    <row r="1924" spans="1:20" ht="45" x14ac:dyDescent="0.25">
      <c r="A1924">
        <v>50</v>
      </c>
      <c r="B1924" s="3" t="s">
        <v>52</v>
      </c>
      <c r="C1924" s="3" t="s">
        <v>4161</v>
      </c>
      <c r="D1924">
        <v>600</v>
      </c>
      <c r="E1924">
        <v>600</v>
      </c>
      <c r="F1924" t="s">
        <v>8218</v>
      </c>
      <c r="G1924" t="s">
        <v>8224</v>
      </c>
      <c r="H1924" t="s">
        <v>8246</v>
      </c>
      <c r="I1924">
        <v>1422637200</v>
      </c>
      <c r="J1924">
        <v>1419271458</v>
      </c>
      <c r="K1924" t="b">
        <v>0</v>
      </c>
      <c r="L1924">
        <v>22</v>
      </c>
      <c r="M1924" t="b">
        <v>1</v>
      </c>
      <c r="N1924" t="s">
        <v>8264</v>
      </c>
      <c r="O1924" s="5">
        <f t="shared" si="120"/>
        <v>1</v>
      </c>
      <c r="P1924">
        <f t="shared" si="121"/>
        <v>27.272727272727273</v>
      </c>
      <c r="Q1924" s="8" t="s">
        <v>8309</v>
      </c>
      <c r="R1924" s="8" t="s">
        <v>8347</v>
      </c>
      <c r="S1924" s="12">
        <f t="shared" si="122"/>
        <v>42034.458333333328</v>
      </c>
      <c r="T1924" s="12">
        <f t="shared" si="123"/>
        <v>41995.502986111111</v>
      </c>
    </row>
    <row r="1925" spans="1:20" ht="60" x14ac:dyDescent="0.25">
      <c r="A1925">
        <v>73</v>
      </c>
      <c r="B1925" s="3" t="s">
        <v>75</v>
      </c>
      <c r="C1925" s="3" t="s">
        <v>4184</v>
      </c>
      <c r="D1925">
        <v>900</v>
      </c>
      <c r="E1925">
        <v>900</v>
      </c>
      <c r="F1925" t="s">
        <v>8218</v>
      </c>
      <c r="G1925" t="s">
        <v>8223</v>
      </c>
      <c r="H1925" t="s">
        <v>8245</v>
      </c>
      <c r="I1925">
        <v>1304395140</v>
      </c>
      <c r="J1925">
        <v>1297620584</v>
      </c>
      <c r="K1925" t="b">
        <v>0</v>
      </c>
      <c r="L1925">
        <v>18</v>
      </c>
      <c r="M1925" t="b">
        <v>1</v>
      </c>
      <c r="N1925" t="s">
        <v>8265</v>
      </c>
      <c r="O1925" s="5">
        <f t="shared" si="120"/>
        <v>1</v>
      </c>
      <c r="P1925">
        <f t="shared" si="121"/>
        <v>50</v>
      </c>
      <c r="Q1925" s="8" t="s">
        <v>8309</v>
      </c>
      <c r="R1925" s="8" t="s">
        <v>8348</v>
      </c>
      <c r="S1925" s="12">
        <f t="shared" si="122"/>
        <v>40665.915972222225</v>
      </c>
      <c r="T1925" s="12">
        <f t="shared" si="123"/>
        <v>40587.50675925926</v>
      </c>
    </row>
    <row r="1926" spans="1:20" ht="45" x14ac:dyDescent="0.25">
      <c r="A1926">
        <v>84</v>
      </c>
      <c r="B1926" s="3" t="s">
        <v>86</v>
      </c>
      <c r="C1926" s="3" t="s">
        <v>4195</v>
      </c>
      <c r="D1926">
        <v>500</v>
      </c>
      <c r="E1926">
        <v>500</v>
      </c>
      <c r="F1926" t="s">
        <v>8218</v>
      </c>
      <c r="G1926" t="s">
        <v>8223</v>
      </c>
      <c r="H1926" t="s">
        <v>8245</v>
      </c>
      <c r="I1926">
        <v>1305483086</v>
      </c>
      <c r="J1926">
        <v>1302891086</v>
      </c>
      <c r="K1926" t="b">
        <v>0</v>
      </c>
      <c r="L1926">
        <v>7</v>
      </c>
      <c r="M1926" t="b">
        <v>1</v>
      </c>
      <c r="N1926" t="s">
        <v>8265</v>
      </c>
      <c r="O1926" s="5">
        <f t="shared" si="120"/>
        <v>1</v>
      </c>
      <c r="P1926">
        <f t="shared" si="121"/>
        <v>71.428571428571431</v>
      </c>
      <c r="Q1926" s="8" t="s">
        <v>8309</v>
      </c>
      <c r="R1926" s="8" t="s">
        <v>8348</v>
      </c>
      <c r="S1926" s="12">
        <f t="shared" si="122"/>
        <v>40678.507939814815</v>
      </c>
      <c r="T1926" s="12">
        <f t="shared" si="123"/>
        <v>40648.507939814815</v>
      </c>
    </row>
    <row r="1927" spans="1:20" ht="60" x14ac:dyDescent="0.25">
      <c r="A1927">
        <v>100</v>
      </c>
      <c r="B1927" s="3" t="s">
        <v>102</v>
      </c>
      <c r="C1927" s="3" t="s">
        <v>4211</v>
      </c>
      <c r="D1927">
        <v>5000</v>
      </c>
      <c r="E1927">
        <v>5000</v>
      </c>
      <c r="F1927" t="s">
        <v>8218</v>
      </c>
      <c r="G1927" t="s">
        <v>8223</v>
      </c>
      <c r="H1927" t="s">
        <v>8245</v>
      </c>
      <c r="I1927">
        <v>1352055886</v>
      </c>
      <c r="J1927">
        <v>1350324286</v>
      </c>
      <c r="K1927" t="b">
        <v>0</v>
      </c>
      <c r="L1927">
        <v>26</v>
      </c>
      <c r="M1927" t="b">
        <v>1</v>
      </c>
      <c r="N1927" t="s">
        <v>8265</v>
      </c>
      <c r="O1927" s="5">
        <f t="shared" si="120"/>
        <v>1</v>
      </c>
      <c r="P1927">
        <f t="shared" si="121"/>
        <v>192.30769230769232</v>
      </c>
      <c r="Q1927" s="8" t="s">
        <v>8309</v>
      </c>
      <c r="R1927" s="8" t="s">
        <v>8348</v>
      </c>
      <c r="S1927" s="12">
        <f t="shared" si="122"/>
        <v>41217.544976851852</v>
      </c>
      <c r="T1927" s="12">
        <f t="shared" si="123"/>
        <v>41197.503310185188</v>
      </c>
    </row>
    <row r="1928" spans="1:20" ht="60" x14ac:dyDescent="0.25">
      <c r="A1928">
        <v>101</v>
      </c>
      <c r="B1928" s="3" t="s">
        <v>103</v>
      </c>
      <c r="C1928" s="3" t="s">
        <v>4212</v>
      </c>
      <c r="D1928">
        <v>3500</v>
      </c>
      <c r="E1928">
        <v>3500</v>
      </c>
      <c r="F1928" t="s">
        <v>8218</v>
      </c>
      <c r="G1928" t="s">
        <v>8223</v>
      </c>
      <c r="H1928" t="s">
        <v>8245</v>
      </c>
      <c r="I1928">
        <v>1359052710</v>
      </c>
      <c r="J1928">
        <v>1356979110</v>
      </c>
      <c r="K1928" t="b">
        <v>0</v>
      </c>
      <c r="L1928">
        <v>35</v>
      </c>
      <c r="M1928" t="b">
        <v>1</v>
      </c>
      <c r="N1928" t="s">
        <v>8265</v>
      </c>
      <c r="O1928" s="5">
        <f t="shared" si="120"/>
        <v>1</v>
      </c>
      <c r="P1928">
        <f t="shared" si="121"/>
        <v>100</v>
      </c>
      <c r="Q1928" s="8" t="s">
        <v>8309</v>
      </c>
      <c r="R1928" s="8" t="s">
        <v>8348</v>
      </c>
      <c r="S1928" s="12">
        <f t="shared" si="122"/>
        <v>41298.526736111111</v>
      </c>
      <c r="T1928" s="12">
        <f t="shared" si="123"/>
        <v>41274.526736111111</v>
      </c>
    </row>
    <row r="1929" spans="1:20" ht="90" x14ac:dyDescent="0.25">
      <c r="A1929">
        <v>294</v>
      </c>
      <c r="B1929" s="3" t="s">
        <v>295</v>
      </c>
      <c r="C1929" s="3" t="s">
        <v>4404</v>
      </c>
      <c r="D1929">
        <v>5000</v>
      </c>
      <c r="E1929">
        <v>5000</v>
      </c>
      <c r="F1929" t="s">
        <v>8218</v>
      </c>
      <c r="G1929" t="s">
        <v>8223</v>
      </c>
      <c r="H1929" t="s">
        <v>8245</v>
      </c>
      <c r="I1929">
        <v>1279555200</v>
      </c>
      <c r="J1929">
        <v>1276480894</v>
      </c>
      <c r="K1929" t="b">
        <v>1</v>
      </c>
      <c r="L1929">
        <v>50</v>
      </c>
      <c r="M1929" t="b">
        <v>1</v>
      </c>
      <c r="N1929" t="s">
        <v>8268</v>
      </c>
      <c r="O1929" s="5">
        <f t="shared" si="120"/>
        <v>1</v>
      </c>
      <c r="P1929">
        <f t="shared" si="121"/>
        <v>100</v>
      </c>
      <c r="Q1929" s="8" t="s">
        <v>8309</v>
      </c>
      <c r="R1929" s="8" t="s">
        <v>8349</v>
      </c>
      <c r="S1929" s="12">
        <f t="shared" si="122"/>
        <v>40378.416666666664</v>
      </c>
      <c r="T1929" s="12">
        <f t="shared" si="123"/>
        <v>40342.834421296298</v>
      </c>
    </row>
    <row r="1930" spans="1:20" ht="45" x14ac:dyDescent="0.25">
      <c r="A1930">
        <v>390</v>
      </c>
      <c r="B1930" s="3" t="s">
        <v>391</v>
      </c>
      <c r="C1930" s="3" t="s">
        <v>4500</v>
      </c>
      <c r="D1930">
        <v>1000</v>
      </c>
      <c r="E1930">
        <v>1000</v>
      </c>
      <c r="F1930" t="s">
        <v>8218</v>
      </c>
      <c r="G1930" t="s">
        <v>8223</v>
      </c>
      <c r="H1930" t="s">
        <v>8245</v>
      </c>
      <c r="I1930">
        <v>1431046372</v>
      </c>
      <c r="J1930">
        <v>1429318372</v>
      </c>
      <c r="K1930" t="b">
        <v>0</v>
      </c>
      <c r="L1930">
        <v>14</v>
      </c>
      <c r="M1930" t="b">
        <v>1</v>
      </c>
      <c r="N1930" t="s">
        <v>8268</v>
      </c>
      <c r="O1930" s="5">
        <f t="shared" si="120"/>
        <v>1</v>
      </c>
      <c r="P1930">
        <f t="shared" si="121"/>
        <v>71.428571428571431</v>
      </c>
      <c r="Q1930" s="8" t="s">
        <v>8309</v>
      </c>
      <c r="R1930" s="8" t="s">
        <v>8349</v>
      </c>
      <c r="S1930" s="12">
        <f t="shared" si="122"/>
        <v>42131.786712962959</v>
      </c>
      <c r="T1930" s="12">
        <f t="shared" si="123"/>
        <v>42111.786712962959</v>
      </c>
    </row>
    <row r="1931" spans="1:20" ht="60" x14ac:dyDescent="0.25">
      <c r="A1931">
        <v>525</v>
      </c>
      <c r="B1931" s="3" t="s">
        <v>526</v>
      </c>
      <c r="C1931" s="3" t="s">
        <v>4635</v>
      </c>
      <c r="D1931">
        <v>12000</v>
      </c>
      <c r="E1931">
        <v>12000</v>
      </c>
      <c r="F1931" t="s">
        <v>8218</v>
      </c>
      <c r="G1931" t="s">
        <v>8223</v>
      </c>
      <c r="H1931" t="s">
        <v>8245</v>
      </c>
      <c r="I1931">
        <v>1410601041</v>
      </c>
      <c r="J1931">
        <v>1406713041</v>
      </c>
      <c r="K1931" t="b">
        <v>0</v>
      </c>
      <c r="L1931">
        <v>12</v>
      </c>
      <c r="M1931" t="b">
        <v>1</v>
      </c>
      <c r="N1931" t="s">
        <v>8270</v>
      </c>
      <c r="O1931" s="5">
        <f t="shared" si="120"/>
        <v>1</v>
      </c>
      <c r="P1931">
        <f t="shared" si="121"/>
        <v>1000</v>
      </c>
      <c r="Q1931" s="8" t="s">
        <v>8323</v>
      </c>
      <c r="R1931" s="8" t="s">
        <v>8343</v>
      </c>
      <c r="S1931" s="12">
        <f t="shared" si="122"/>
        <v>41895.150937500002</v>
      </c>
      <c r="T1931" s="12">
        <f t="shared" si="123"/>
        <v>41850.150937500002</v>
      </c>
    </row>
    <row r="1932" spans="1:20" ht="60" x14ac:dyDescent="0.25">
      <c r="A1932">
        <v>531</v>
      </c>
      <c r="B1932" s="3" t="s">
        <v>532</v>
      </c>
      <c r="C1932" s="3" t="s">
        <v>4641</v>
      </c>
      <c r="D1932">
        <v>4000</v>
      </c>
      <c r="E1932">
        <v>4000</v>
      </c>
      <c r="F1932" t="s">
        <v>8218</v>
      </c>
      <c r="G1932" t="s">
        <v>8223</v>
      </c>
      <c r="H1932" t="s">
        <v>8245</v>
      </c>
      <c r="I1932">
        <v>1481957940</v>
      </c>
      <c r="J1932">
        <v>1478050429</v>
      </c>
      <c r="K1932" t="b">
        <v>0</v>
      </c>
      <c r="L1932">
        <v>31</v>
      </c>
      <c r="M1932" t="b">
        <v>1</v>
      </c>
      <c r="N1932" t="s">
        <v>8270</v>
      </c>
      <c r="O1932" s="5">
        <f t="shared" si="120"/>
        <v>1</v>
      </c>
      <c r="P1932">
        <f t="shared" si="121"/>
        <v>129.03225806451613</v>
      </c>
      <c r="Q1932" s="8" t="s">
        <v>8323</v>
      </c>
      <c r="R1932" s="8" t="s">
        <v>8343</v>
      </c>
      <c r="S1932" s="12">
        <f t="shared" si="122"/>
        <v>42721.040972222225</v>
      </c>
      <c r="T1932" s="12">
        <f t="shared" si="123"/>
        <v>42675.815150462964</v>
      </c>
    </row>
    <row r="1933" spans="1:20" ht="45" x14ac:dyDescent="0.25">
      <c r="A1933">
        <v>782</v>
      </c>
      <c r="B1933" s="3" t="s">
        <v>783</v>
      </c>
      <c r="C1933" s="3" t="s">
        <v>4892</v>
      </c>
      <c r="D1933">
        <v>700</v>
      </c>
      <c r="E1933">
        <v>700</v>
      </c>
      <c r="F1933" t="s">
        <v>8218</v>
      </c>
      <c r="G1933" t="s">
        <v>8223</v>
      </c>
      <c r="H1933" t="s">
        <v>8245</v>
      </c>
      <c r="I1933">
        <v>1345918302</v>
      </c>
      <c r="J1933">
        <v>1343326302</v>
      </c>
      <c r="K1933" t="b">
        <v>0</v>
      </c>
      <c r="L1933">
        <v>14</v>
      </c>
      <c r="M1933" t="b">
        <v>1</v>
      </c>
      <c r="N1933" t="s">
        <v>8275</v>
      </c>
      <c r="O1933" s="5">
        <f t="shared" si="120"/>
        <v>1</v>
      </c>
      <c r="P1933">
        <f t="shared" si="121"/>
        <v>50</v>
      </c>
      <c r="Q1933" s="8" t="s">
        <v>8315</v>
      </c>
      <c r="R1933" s="8" t="s">
        <v>8350</v>
      </c>
      <c r="S1933" s="12">
        <f t="shared" si="122"/>
        <v>41146.508125</v>
      </c>
      <c r="T1933" s="12">
        <f t="shared" si="123"/>
        <v>41116.508125</v>
      </c>
    </row>
    <row r="1934" spans="1:20" ht="60" x14ac:dyDescent="0.25">
      <c r="A1934">
        <v>804</v>
      </c>
      <c r="B1934" s="3" t="s">
        <v>805</v>
      </c>
      <c r="C1934" s="3" t="s">
        <v>4914</v>
      </c>
      <c r="D1934">
        <v>5500</v>
      </c>
      <c r="E1934">
        <v>5500</v>
      </c>
      <c r="F1934" t="s">
        <v>8218</v>
      </c>
      <c r="G1934" t="s">
        <v>8223</v>
      </c>
      <c r="H1934" t="s">
        <v>8245</v>
      </c>
      <c r="I1934">
        <v>1311393540</v>
      </c>
      <c r="J1934">
        <v>1309919526</v>
      </c>
      <c r="K1934" t="b">
        <v>0</v>
      </c>
      <c r="L1934">
        <v>18</v>
      </c>
      <c r="M1934" t="b">
        <v>1</v>
      </c>
      <c r="N1934" t="s">
        <v>8275</v>
      </c>
      <c r="O1934" s="5">
        <f t="shared" si="120"/>
        <v>1</v>
      </c>
      <c r="P1934">
        <f t="shared" si="121"/>
        <v>305.55555555555554</v>
      </c>
      <c r="Q1934" s="8" t="s">
        <v>8315</v>
      </c>
      <c r="R1934" s="8" t="s">
        <v>8350</v>
      </c>
      <c r="S1934" s="12">
        <f t="shared" si="122"/>
        <v>40746.915972222225</v>
      </c>
      <c r="T1934" s="12">
        <f t="shared" si="123"/>
        <v>40729.855624999997</v>
      </c>
    </row>
    <row r="1935" spans="1:20" ht="60" x14ac:dyDescent="0.25">
      <c r="A1935">
        <v>808</v>
      </c>
      <c r="B1935" s="3" t="s">
        <v>809</v>
      </c>
      <c r="C1935" s="3" t="s">
        <v>4918</v>
      </c>
      <c r="D1935">
        <v>4500</v>
      </c>
      <c r="E1935">
        <v>4500</v>
      </c>
      <c r="F1935" t="s">
        <v>8218</v>
      </c>
      <c r="G1935" t="s">
        <v>8228</v>
      </c>
      <c r="H1935" t="s">
        <v>8250</v>
      </c>
      <c r="I1935">
        <v>1419224340</v>
      </c>
      <c r="J1935">
        <v>1416363886</v>
      </c>
      <c r="K1935" t="b">
        <v>0</v>
      </c>
      <c r="L1935">
        <v>43</v>
      </c>
      <c r="M1935" t="b">
        <v>1</v>
      </c>
      <c r="N1935" t="s">
        <v>8275</v>
      </c>
      <c r="O1935" s="5">
        <f t="shared" si="120"/>
        <v>1</v>
      </c>
      <c r="P1935">
        <f t="shared" si="121"/>
        <v>104.65116279069767</v>
      </c>
      <c r="Q1935" s="8" t="s">
        <v>8315</v>
      </c>
      <c r="R1935" s="8" t="s">
        <v>8350</v>
      </c>
      <c r="S1935" s="12">
        <f t="shared" si="122"/>
        <v>41994.957638888889</v>
      </c>
      <c r="T1935" s="12">
        <f t="shared" si="123"/>
        <v>41961.850532407407</v>
      </c>
    </row>
    <row r="1936" spans="1:20" ht="45" x14ac:dyDescent="0.25">
      <c r="A1936">
        <v>821</v>
      </c>
      <c r="B1936" s="3" t="s">
        <v>822</v>
      </c>
      <c r="C1936" s="3" t="s">
        <v>4931</v>
      </c>
      <c r="D1936">
        <v>17482</v>
      </c>
      <c r="E1936">
        <v>17482</v>
      </c>
      <c r="F1936" t="s">
        <v>8218</v>
      </c>
      <c r="G1936" t="s">
        <v>8223</v>
      </c>
      <c r="H1936" t="s">
        <v>8245</v>
      </c>
      <c r="I1936">
        <v>1430712060</v>
      </c>
      <c r="J1936">
        <v>1427753265</v>
      </c>
      <c r="K1936" t="b">
        <v>0</v>
      </c>
      <c r="L1936">
        <v>78</v>
      </c>
      <c r="M1936" t="b">
        <v>1</v>
      </c>
      <c r="N1936" t="s">
        <v>8275</v>
      </c>
      <c r="O1936" s="5">
        <f t="shared" si="120"/>
        <v>1</v>
      </c>
      <c r="P1936">
        <f t="shared" si="121"/>
        <v>224.12820512820514</v>
      </c>
      <c r="Q1936" s="8" t="s">
        <v>8315</v>
      </c>
      <c r="R1936" s="8" t="s">
        <v>8350</v>
      </c>
      <c r="S1936" s="12">
        <f t="shared" si="122"/>
        <v>42127.917361111111</v>
      </c>
      <c r="T1936" s="12">
        <f t="shared" si="123"/>
        <v>42093.672048611115</v>
      </c>
    </row>
    <row r="1937" spans="1:20" ht="30" x14ac:dyDescent="0.25">
      <c r="A1937">
        <v>847</v>
      </c>
      <c r="B1937" s="3" t="s">
        <v>848</v>
      </c>
      <c r="C1937" s="3" t="s">
        <v>4957</v>
      </c>
      <c r="D1937">
        <v>10</v>
      </c>
      <c r="E1937">
        <v>10</v>
      </c>
      <c r="F1937" t="s">
        <v>8218</v>
      </c>
      <c r="G1937" t="s">
        <v>8223</v>
      </c>
      <c r="H1937" t="s">
        <v>8245</v>
      </c>
      <c r="I1937">
        <v>1436555376</v>
      </c>
      <c r="J1937">
        <v>1433963376</v>
      </c>
      <c r="K1937" t="b">
        <v>0</v>
      </c>
      <c r="L1937">
        <v>1</v>
      </c>
      <c r="M1937" t="b">
        <v>1</v>
      </c>
      <c r="N1937" t="s">
        <v>8276</v>
      </c>
      <c r="O1937" s="5">
        <f t="shared" si="120"/>
        <v>1</v>
      </c>
      <c r="P1937">
        <f t="shared" si="121"/>
        <v>10</v>
      </c>
      <c r="Q1937" s="8" t="s">
        <v>8315</v>
      </c>
      <c r="R1937" s="8" t="s">
        <v>8351</v>
      </c>
      <c r="S1937" s="12">
        <f t="shared" si="122"/>
        <v>42195.548333333332</v>
      </c>
      <c r="T1937" s="12">
        <f t="shared" si="123"/>
        <v>42165.548333333332</v>
      </c>
    </row>
    <row r="1938" spans="1:20" ht="45" x14ac:dyDescent="0.25">
      <c r="A1938">
        <v>848</v>
      </c>
      <c r="B1938" s="3" t="s">
        <v>849</v>
      </c>
      <c r="C1938" s="3" t="s">
        <v>4958</v>
      </c>
      <c r="D1938">
        <v>300</v>
      </c>
      <c r="E1938">
        <v>300</v>
      </c>
      <c r="F1938" t="s">
        <v>8218</v>
      </c>
      <c r="G1938" t="s">
        <v>8223</v>
      </c>
      <c r="H1938" t="s">
        <v>8245</v>
      </c>
      <c r="I1938">
        <v>1429038033</v>
      </c>
      <c r="J1938">
        <v>1426446033</v>
      </c>
      <c r="K1938" t="b">
        <v>0</v>
      </c>
      <c r="L1938">
        <v>16</v>
      </c>
      <c r="M1938" t="b">
        <v>1</v>
      </c>
      <c r="N1938" t="s">
        <v>8276</v>
      </c>
      <c r="O1938" s="5">
        <f t="shared" si="120"/>
        <v>1</v>
      </c>
      <c r="P1938">
        <f t="shared" si="121"/>
        <v>18.75</v>
      </c>
      <c r="Q1938" s="8" t="s">
        <v>8315</v>
      </c>
      <c r="R1938" s="8" t="s">
        <v>8351</v>
      </c>
      <c r="S1938" s="12">
        <f t="shared" si="122"/>
        <v>42108.542048611111</v>
      </c>
      <c r="T1938" s="12">
        <f t="shared" si="123"/>
        <v>42078.542048611111</v>
      </c>
    </row>
    <row r="1939" spans="1:20" ht="45" x14ac:dyDescent="0.25">
      <c r="A1939">
        <v>853</v>
      </c>
      <c r="B1939" s="3" t="s">
        <v>854</v>
      </c>
      <c r="C1939" s="3" t="s">
        <v>4963</v>
      </c>
      <c r="D1939">
        <v>300</v>
      </c>
      <c r="E1939">
        <v>300</v>
      </c>
      <c r="F1939" t="s">
        <v>8218</v>
      </c>
      <c r="G1939" t="s">
        <v>8223</v>
      </c>
      <c r="H1939" t="s">
        <v>8245</v>
      </c>
      <c r="I1939">
        <v>1424116709</v>
      </c>
      <c r="J1939">
        <v>1421524709</v>
      </c>
      <c r="K1939" t="b">
        <v>0</v>
      </c>
      <c r="L1939">
        <v>10</v>
      </c>
      <c r="M1939" t="b">
        <v>1</v>
      </c>
      <c r="N1939" t="s">
        <v>8276</v>
      </c>
      <c r="O1939" s="5">
        <f t="shared" si="120"/>
        <v>1</v>
      </c>
      <c r="P1939">
        <f t="shared" si="121"/>
        <v>30</v>
      </c>
      <c r="Q1939" s="8" t="s">
        <v>8315</v>
      </c>
      <c r="R1939" s="8" t="s">
        <v>8351</v>
      </c>
      <c r="S1939" s="12">
        <f t="shared" si="122"/>
        <v>42051.582280092596</v>
      </c>
      <c r="T1939" s="12">
        <f t="shared" si="123"/>
        <v>42021.582280092596</v>
      </c>
    </row>
    <row r="1940" spans="1:20" ht="45" x14ac:dyDescent="0.25">
      <c r="A1940">
        <v>857</v>
      </c>
      <c r="B1940" s="3" t="s">
        <v>858</v>
      </c>
      <c r="C1940" s="3" t="s">
        <v>4967</v>
      </c>
      <c r="D1940">
        <v>1200</v>
      </c>
      <c r="E1940">
        <v>1200</v>
      </c>
      <c r="F1940" t="s">
        <v>8218</v>
      </c>
      <c r="G1940" t="s">
        <v>8226</v>
      </c>
      <c r="H1940" t="s">
        <v>8248</v>
      </c>
      <c r="I1940">
        <v>1448463431</v>
      </c>
      <c r="J1940">
        <v>1444831031</v>
      </c>
      <c r="K1940" t="b">
        <v>0</v>
      </c>
      <c r="L1940">
        <v>24</v>
      </c>
      <c r="M1940" t="b">
        <v>1</v>
      </c>
      <c r="N1940" t="s">
        <v>8276</v>
      </c>
      <c r="O1940" s="5">
        <f t="shared" si="120"/>
        <v>1</v>
      </c>
      <c r="P1940">
        <f t="shared" si="121"/>
        <v>50</v>
      </c>
      <c r="Q1940" s="8" t="s">
        <v>8315</v>
      </c>
      <c r="R1940" s="8" t="s">
        <v>8351</v>
      </c>
      <c r="S1940" s="12">
        <f t="shared" si="122"/>
        <v>42333.373043981483</v>
      </c>
      <c r="T1940" s="12">
        <f t="shared" si="123"/>
        <v>42291.331377314811</v>
      </c>
    </row>
    <row r="1941" spans="1:20" ht="45" x14ac:dyDescent="0.25">
      <c r="A1941">
        <v>1302</v>
      </c>
      <c r="B1941" s="3" t="s">
        <v>1303</v>
      </c>
      <c r="C1941" s="3" t="s">
        <v>5412</v>
      </c>
      <c r="D1941">
        <v>2500</v>
      </c>
      <c r="E1941">
        <v>2500</v>
      </c>
      <c r="F1941" t="s">
        <v>8218</v>
      </c>
      <c r="G1941" t="s">
        <v>8223</v>
      </c>
      <c r="H1941" t="s">
        <v>8245</v>
      </c>
      <c r="I1941">
        <v>1480559011</v>
      </c>
      <c r="J1941">
        <v>1477963411</v>
      </c>
      <c r="K1941" t="b">
        <v>0</v>
      </c>
      <c r="L1941">
        <v>50</v>
      </c>
      <c r="M1941" t="b">
        <v>1</v>
      </c>
      <c r="N1941" t="s">
        <v>8270</v>
      </c>
      <c r="O1941" s="5">
        <f t="shared" si="120"/>
        <v>1</v>
      </c>
      <c r="P1941">
        <f t="shared" si="121"/>
        <v>50</v>
      </c>
      <c r="Q1941" s="8" t="s">
        <v>8323</v>
      </c>
      <c r="R1941" s="8" t="s">
        <v>8343</v>
      </c>
      <c r="S1941" s="12">
        <f t="shared" si="122"/>
        <v>42704.849664351852</v>
      </c>
      <c r="T1941" s="12">
        <f t="shared" si="123"/>
        <v>42674.807997685188</v>
      </c>
    </row>
    <row r="1942" spans="1:20" ht="60" x14ac:dyDescent="0.25">
      <c r="A1942">
        <v>1363</v>
      </c>
      <c r="B1942" s="3" t="s">
        <v>1364</v>
      </c>
      <c r="C1942" s="3" t="s">
        <v>5473</v>
      </c>
      <c r="D1942">
        <v>200</v>
      </c>
      <c r="E1942">
        <v>200</v>
      </c>
      <c r="F1942" t="s">
        <v>8218</v>
      </c>
      <c r="G1942" t="s">
        <v>8223</v>
      </c>
      <c r="H1942" t="s">
        <v>8245</v>
      </c>
      <c r="I1942">
        <v>1455523140</v>
      </c>
      <c r="J1942">
        <v>1453925727</v>
      </c>
      <c r="K1942" t="b">
        <v>0</v>
      </c>
      <c r="L1942">
        <v>5</v>
      </c>
      <c r="M1942" t="b">
        <v>1</v>
      </c>
      <c r="N1942" t="s">
        <v>8273</v>
      </c>
      <c r="O1942" s="5">
        <f t="shared" si="120"/>
        <v>1</v>
      </c>
      <c r="P1942">
        <f t="shared" si="121"/>
        <v>40</v>
      </c>
      <c r="Q1942" s="8" t="s">
        <v>8318</v>
      </c>
      <c r="R1942" s="8" t="s">
        <v>8352</v>
      </c>
      <c r="S1942" s="12">
        <f t="shared" si="122"/>
        <v>42415.082638888889</v>
      </c>
      <c r="T1942" s="12">
        <f t="shared" si="123"/>
        <v>42396.5940625</v>
      </c>
    </row>
    <row r="1943" spans="1:20" ht="60" x14ac:dyDescent="0.25">
      <c r="A1943">
        <v>1633</v>
      </c>
      <c r="B1943" s="3" t="s">
        <v>1634</v>
      </c>
      <c r="C1943" s="3" t="s">
        <v>5743</v>
      </c>
      <c r="D1943">
        <v>10000</v>
      </c>
      <c r="E1943">
        <v>10000</v>
      </c>
      <c r="F1943" t="s">
        <v>8218</v>
      </c>
      <c r="G1943" t="s">
        <v>8223</v>
      </c>
      <c r="H1943" t="s">
        <v>8245</v>
      </c>
      <c r="I1943">
        <v>1326690000</v>
      </c>
      <c r="J1943">
        <v>1324329156</v>
      </c>
      <c r="K1943" t="b">
        <v>0</v>
      </c>
      <c r="L1943">
        <v>58</v>
      </c>
      <c r="M1943" t="b">
        <v>1</v>
      </c>
      <c r="N1943" t="s">
        <v>8275</v>
      </c>
      <c r="O1943" s="5">
        <f t="shared" si="120"/>
        <v>1</v>
      </c>
      <c r="P1943">
        <f t="shared" si="121"/>
        <v>172.41379310344828</v>
      </c>
      <c r="Q1943" s="8" t="s">
        <v>8315</v>
      </c>
      <c r="R1943" s="8" t="s">
        <v>8350</v>
      </c>
      <c r="S1943" s="12">
        <f t="shared" si="122"/>
        <v>40923.958333333336</v>
      </c>
      <c r="T1943" s="12">
        <f t="shared" si="123"/>
        <v>40896.633750000001</v>
      </c>
    </row>
    <row r="1944" spans="1:20" ht="60" x14ac:dyDescent="0.25">
      <c r="A1944">
        <v>1639</v>
      </c>
      <c r="B1944" s="3" t="s">
        <v>1640</v>
      </c>
      <c r="C1944" s="3" t="s">
        <v>5749</v>
      </c>
      <c r="D1944">
        <v>1800</v>
      </c>
      <c r="E1944">
        <v>1800</v>
      </c>
      <c r="F1944" t="s">
        <v>8218</v>
      </c>
      <c r="G1944" t="s">
        <v>8223</v>
      </c>
      <c r="H1944" t="s">
        <v>8245</v>
      </c>
      <c r="I1944">
        <v>1330789165</v>
      </c>
      <c r="J1944">
        <v>1328197165</v>
      </c>
      <c r="K1944" t="b">
        <v>0</v>
      </c>
      <c r="L1944">
        <v>19</v>
      </c>
      <c r="M1944" t="b">
        <v>1</v>
      </c>
      <c r="N1944" t="s">
        <v>8275</v>
      </c>
      <c r="O1944" s="5">
        <f t="shared" si="120"/>
        <v>1</v>
      </c>
      <c r="P1944">
        <f t="shared" si="121"/>
        <v>94.736842105263165</v>
      </c>
      <c r="Q1944" s="8" t="s">
        <v>8315</v>
      </c>
      <c r="R1944" s="8" t="s">
        <v>8350</v>
      </c>
      <c r="S1944" s="12">
        <f t="shared" si="122"/>
        <v>40971.402372685188</v>
      </c>
      <c r="T1944" s="12">
        <f t="shared" si="123"/>
        <v>40941.402372685188</v>
      </c>
    </row>
    <row r="1945" spans="1:20" ht="45" x14ac:dyDescent="0.25">
      <c r="A1945">
        <v>1642</v>
      </c>
      <c r="B1945" s="3" t="s">
        <v>1643</v>
      </c>
      <c r="C1945" s="3" t="s">
        <v>5752</v>
      </c>
      <c r="D1945">
        <v>1200</v>
      </c>
      <c r="E1945">
        <v>1200</v>
      </c>
      <c r="F1945" t="s">
        <v>8218</v>
      </c>
      <c r="G1945" t="s">
        <v>8223</v>
      </c>
      <c r="H1945" t="s">
        <v>8245</v>
      </c>
      <c r="I1945">
        <v>1308011727</v>
      </c>
      <c r="J1945">
        <v>1306283727</v>
      </c>
      <c r="K1945" t="b">
        <v>0</v>
      </c>
      <c r="L1945">
        <v>28</v>
      </c>
      <c r="M1945" t="b">
        <v>1</v>
      </c>
      <c r="N1945" t="s">
        <v>8291</v>
      </c>
      <c r="O1945" s="5">
        <f t="shared" si="120"/>
        <v>1</v>
      </c>
      <c r="P1945">
        <f t="shared" si="121"/>
        <v>42.857142857142854</v>
      </c>
      <c r="Q1945" s="8" t="s">
        <v>8315</v>
      </c>
      <c r="R1945" s="8" t="s">
        <v>8353</v>
      </c>
      <c r="S1945" s="12">
        <f t="shared" si="122"/>
        <v>40707.774618055555</v>
      </c>
      <c r="T1945" s="12">
        <f t="shared" si="123"/>
        <v>40687.774618055555</v>
      </c>
    </row>
    <row r="1946" spans="1:20" ht="30" x14ac:dyDescent="0.25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8218</v>
      </c>
      <c r="G1946" t="s">
        <v>8228</v>
      </c>
      <c r="H1946" t="s">
        <v>8250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8275</v>
      </c>
      <c r="O1946" s="5">
        <f t="shared" si="120"/>
        <v>1</v>
      </c>
      <c r="P1946">
        <f t="shared" si="121"/>
        <v>27.272727272727273</v>
      </c>
      <c r="Q1946" s="8" t="s">
        <v>8315</v>
      </c>
      <c r="R1946" s="8" t="s">
        <v>8350</v>
      </c>
      <c r="S1946" s="12">
        <f t="shared" si="122"/>
        <v>41670.542361111111</v>
      </c>
      <c r="T1946" s="12">
        <f t="shared" si="123"/>
        <v>41634.547013888892</v>
      </c>
    </row>
    <row r="1947" spans="1:20" ht="90" x14ac:dyDescent="0.25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8218</v>
      </c>
      <c r="G1947" t="s">
        <v>8223</v>
      </c>
      <c r="H1947" t="s">
        <v>8245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8275</v>
      </c>
      <c r="O1947" s="5">
        <f t="shared" si="120"/>
        <v>1</v>
      </c>
      <c r="P1947">
        <f t="shared" si="121"/>
        <v>52.631578947368418</v>
      </c>
      <c r="Q1947" s="8" t="s">
        <v>8315</v>
      </c>
      <c r="R1947" s="8" t="s">
        <v>8350</v>
      </c>
      <c r="S1947" s="12">
        <f t="shared" si="122"/>
        <v>42537.954861111109</v>
      </c>
      <c r="T1947" s="12">
        <f t="shared" si="123"/>
        <v>42523.083310185189</v>
      </c>
    </row>
    <row r="1948" spans="1:20" ht="45" x14ac:dyDescent="0.25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8218</v>
      </c>
      <c r="G1948" t="s">
        <v>8223</v>
      </c>
      <c r="H1948" t="s">
        <v>8245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8275</v>
      </c>
      <c r="O1948" s="5">
        <f t="shared" si="120"/>
        <v>1</v>
      </c>
      <c r="P1948">
        <f t="shared" si="121"/>
        <v>136.36363636363637</v>
      </c>
      <c r="Q1948" s="8" t="s">
        <v>8315</v>
      </c>
      <c r="R1948" s="8" t="s">
        <v>8350</v>
      </c>
      <c r="S1948" s="12">
        <f t="shared" si="122"/>
        <v>41894.51866898148</v>
      </c>
      <c r="T1948" s="12">
        <f t="shared" si="123"/>
        <v>41864.51866898148</v>
      </c>
    </row>
    <row r="1949" spans="1:20" ht="45" x14ac:dyDescent="0.25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8218</v>
      </c>
      <c r="G1949" t="s">
        <v>8223</v>
      </c>
      <c r="H1949" t="s">
        <v>8245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8278</v>
      </c>
      <c r="O1949" s="5">
        <f t="shared" si="120"/>
        <v>1</v>
      </c>
      <c r="P1949">
        <f t="shared" si="121"/>
        <v>113.63636363636364</v>
      </c>
      <c r="Q1949" s="8" t="s">
        <v>8315</v>
      </c>
      <c r="R1949" s="8" t="s">
        <v>8330</v>
      </c>
      <c r="S1949" s="12">
        <f t="shared" si="122"/>
        <v>40818.483483796299</v>
      </c>
      <c r="T1949" s="12">
        <f t="shared" si="123"/>
        <v>40758.483483796299</v>
      </c>
    </row>
    <row r="1950" spans="1:20" ht="60" x14ac:dyDescent="0.25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8218</v>
      </c>
      <c r="G1950" t="s">
        <v>8223</v>
      </c>
      <c r="H1950" t="s">
        <v>8245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8278</v>
      </c>
      <c r="O1950" s="5">
        <f t="shared" si="120"/>
        <v>1</v>
      </c>
      <c r="P1950">
        <f t="shared" si="121"/>
        <v>78.94736842105263</v>
      </c>
      <c r="Q1950" s="8" t="s">
        <v>8315</v>
      </c>
      <c r="R1950" s="8" t="s">
        <v>8330</v>
      </c>
      <c r="S1950" s="12">
        <f t="shared" si="122"/>
        <v>40878.376562500001</v>
      </c>
      <c r="T1950" s="12">
        <f t="shared" si="123"/>
        <v>40818.334895833337</v>
      </c>
    </row>
    <row r="1951" spans="1:20" ht="45" x14ac:dyDescent="0.25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8218</v>
      </c>
      <c r="G1951" t="s">
        <v>8223</v>
      </c>
      <c r="H1951" t="s">
        <v>8245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8278</v>
      </c>
      <c r="O1951" s="5">
        <f t="shared" si="120"/>
        <v>1</v>
      </c>
      <c r="P1951">
        <f t="shared" si="121"/>
        <v>27.272727272727273</v>
      </c>
      <c r="Q1951" s="8" t="s">
        <v>8315</v>
      </c>
      <c r="R1951" s="8" t="s">
        <v>8330</v>
      </c>
      <c r="S1951" s="12">
        <f t="shared" si="122"/>
        <v>41379.678159722222</v>
      </c>
      <c r="T1951" s="12">
        <f t="shared" si="123"/>
        <v>41365.678159722222</v>
      </c>
    </row>
    <row r="1952" spans="1:20" ht="60" x14ac:dyDescent="0.25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8218</v>
      </c>
      <c r="G1952" t="s">
        <v>8223</v>
      </c>
      <c r="H1952" t="s">
        <v>8245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8275</v>
      </c>
      <c r="O1952" s="5">
        <f t="shared" si="120"/>
        <v>1</v>
      </c>
      <c r="P1952">
        <f t="shared" si="121"/>
        <v>21.857142857142858</v>
      </c>
      <c r="Q1952" s="8" t="s">
        <v>8315</v>
      </c>
      <c r="R1952" s="8" t="s">
        <v>8350</v>
      </c>
      <c r="S1952" s="12">
        <f t="shared" si="122"/>
        <v>42796.450821759259</v>
      </c>
      <c r="T1952" s="12">
        <f t="shared" si="123"/>
        <v>42793.450821759259</v>
      </c>
    </row>
    <row r="1953" spans="1:20" ht="45" x14ac:dyDescent="0.25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8218</v>
      </c>
      <c r="G1953" t="s">
        <v>8223</v>
      </c>
      <c r="H1953" t="s">
        <v>8245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8275</v>
      </c>
      <c r="O1953" s="5">
        <f t="shared" si="120"/>
        <v>1</v>
      </c>
      <c r="P1953">
        <f t="shared" si="121"/>
        <v>76.92307692307692</v>
      </c>
      <c r="Q1953" s="8" t="s">
        <v>8315</v>
      </c>
      <c r="R1953" s="8" t="s">
        <v>8350</v>
      </c>
      <c r="S1953" s="12">
        <f t="shared" si="122"/>
        <v>42112.330092592594</v>
      </c>
      <c r="T1953" s="12">
        <f t="shared" si="123"/>
        <v>42082.330092592594</v>
      </c>
    </row>
    <row r="1954" spans="1:20" ht="45" x14ac:dyDescent="0.25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8218</v>
      </c>
      <c r="G1954" t="s">
        <v>8223</v>
      </c>
      <c r="H1954" t="s">
        <v>8245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8279</v>
      </c>
      <c r="O1954" s="5">
        <f t="shared" si="120"/>
        <v>1</v>
      </c>
      <c r="P1954">
        <f t="shared" si="121"/>
        <v>285.71428571428572</v>
      </c>
      <c r="Q1954" s="8" t="s">
        <v>8315</v>
      </c>
      <c r="R1954" s="8" t="s">
        <v>8354</v>
      </c>
      <c r="S1954" s="12">
        <f t="shared" si="122"/>
        <v>41593.985798611109</v>
      </c>
      <c r="T1954" s="12">
        <f t="shared" si="123"/>
        <v>41563.944131944445</v>
      </c>
    </row>
    <row r="1955" spans="1:20" ht="45" x14ac:dyDescent="0.25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8218</v>
      </c>
      <c r="G1955" t="s">
        <v>8223</v>
      </c>
      <c r="H1955" t="s">
        <v>8245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8278</v>
      </c>
      <c r="O1955" s="5">
        <f t="shared" si="120"/>
        <v>1</v>
      </c>
      <c r="P1955">
        <f t="shared" si="121"/>
        <v>48.07692307692308</v>
      </c>
      <c r="Q1955" s="8" t="s">
        <v>8315</v>
      </c>
      <c r="R1955" s="8" t="s">
        <v>8330</v>
      </c>
      <c r="S1955" s="12">
        <f t="shared" si="122"/>
        <v>41402.852465277778</v>
      </c>
      <c r="T1955" s="12">
        <f t="shared" si="123"/>
        <v>41372.852465277778</v>
      </c>
    </row>
    <row r="1956" spans="1:20" ht="45" x14ac:dyDescent="0.25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8218</v>
      </c>
      <c r="G1956" t="s">
        <v>8223</v>
      </c>
      <c r="H1956" t="s">
        <v>8245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8278</v>
      </c>
      <c r="O1956" s="5">
        <f t="shared" si="120"/>
        <v>1</v>
      </c>
      <c r="P1956">
        <f t="shared" si="121"/>
        <v>42.553191489361701</v>
      </c>
      <c r="Q1956" s="8" t="s">
        <v>8315</v>
      </c>
      <c r="R1956" s="8" t="s">
        <v>8330</v>
      </c>
      <c r="S1956" s="12">
        <f t="shared" si="122"/>
        <v>41223.540150462963</v>
      </c>
      <c r="T1956" s="12">
        <f t="shared" si="123"/>
        <v>41193.498483796298</v>
      </c>
    </row>
    <row r="1957" spans="1:20" ht="60" x14ac:dyDescent="0.25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8218</v>
      </c>
      <c r="G1957" t="s">
        <v>8223</v>
      </c>
      <c r="H1957" t="s">
        <v>8245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8278</v>
      </c>
      <c r="O1957" s="5">
        <f t="shared" si="120"/>
        <v>1</v>
      </c>
      <c r="P1957">
        <f t="shared" si="121"/>
        <v>250</v>
      </c>
      <c r="Q1957" s="8" t="s">
        <v>8315</v>
      </c>
      <c r="R1957" s="8" t="s">
        <v>8330</v>
      </c>
      <c r="S1957" s="12">
        <f t="shared" si="122"/>
        <v>42287.686157407406</v>
      </c>
      <c r="T1957" s="12">
        <f t="shared" si="123"/>
        <v>42227.686157407406</v>
      </c>
    </row>
    <row r="1958" spans="1:20" ht="30" x14ac:dyDescent="0.25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8218</v>
      </c>
      <c r="G1958" t="s">
        <v>8223</v>
      </c>
      <c r="H1958" t="s">
        <v>8245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8278</v>
      </c>
      <c r="O1958" s="5">
        <f t="shared" si="120"/>
        <v>1</v>
      </c>
      <c r="P1958">
        <f t="shared" si="121"/>
        <v>600</v>
      </c>
      <c r="Q1958" s="8" t="s">
        <v>8315</v>
      </c>
      <c r="R1958" s="8" t="s">
        <v>8330</v>
      </c>
      <c r="S1958" s="12">
        <f t="shared" si="122"/>
        <v>41362.704768518517</v>
      </c>
      <c r="T1958" s="12">
        <f t="shared" si="123"/>
        <v>41327.746435185181</v>
      </c>
    </row>
    <row r="1959" spans="1:20" ht="60" x14ac:dyDescent="0.25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8218</v>
      </c>
      <c r="G1959" t="s">
        <v>8223</v>
      </c>
      <c r="H1959" t="s">
        <v>8245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8299</v>
      </c>
      <c r="O1959" s="5">
        <f t="shared" si="120"/>
        <v>1</v>
      </c>
      <c r="P1959">
        <f t="shared" si="121"/>
        <v>185.18518518518519</v>
      </c>
      <c r="Q1959" s="8" t="s">
        <v>8315</v>
      </c>
      <c r="R1959" s="8" t="s">
        <v>8355</v>
      </c>
      <c r="S1959" s="12">
        <f t="shared" si="122"/>
        <v>42482.369444444441</v>
      </c>
      <c r="T1959" s="12">
        <f t="shared" si="123"/>
        <v>42460.323611111111</v>
      </c>
    </row>
    <row r="1960" spans="1:20" ht="45" x14ac:dyDescent="0.25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8218</v>
      </c>
      <c r="G1960" t="s">
        <v>8223</v>
      </c>
      <c r="H1960" t="s">
        <v>8245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8299</v>
      </c>
      <c r="O1960" s="5">
        <f t="shared" si="120"/>
        <v>1</v>
      </c>
      <c r="P1960">
        <f t="shared" si="121"/>
        <v>135.41666666666666</v>
      </c>
      <c r="Q1960" s="8" t="s">
        <v>8315</v>
      </c>
      <c r="R1960" s="8" t="s">
        <v>8355</v>
      </c>
      <c r="S1960" s="12">
        <f t="shared" si="122"/>
        <v>42113.951388888891</v>
      </c>
      <c r="T1960" s="12">
        <f t="shared" si="123"/>
        <v>42081.614641203705</v>
      </c>
    </row>
    <row r="1961" spans="1:20" ht="60" x14ac:dyDescent="0.25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8218</v>
      </c>
      <c r="G1961" t="s">
        <v>8228</v>
      </c>
      <c r="H1961" t="s">
        <v>8250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8300</v>
      </c>
      <c r="O1961" s="5">
        <f t="shared" si="120"/>
        <v>1</v>
      </c>
      <c r="P1961">
        <f t="shared" si="121"/>
        <v>136.9047619047619</v>
      </c>
      <c r="Q1961" s="8" t="s">
        <v>8311</v>
      </c>
      <c r="R1961" s="8" t="s">
        <v>8341</v>
      </c>
      <c r="S1961" s="12">
        <f t="shared" si="122"/>
        <v>42072.659270833334</v>
      </c>
      <c r="T1961" s="12">
        <f t="shared" si="123"/>
        <v>42037.700937500005</v>
      </c>
    </row>
    <row r="1962" spans="1:20" ht="60" x14ac:dyDescent="0.25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8218</v>
      </c>
      <c r="G1962" t="s">
        <v>8224</v>
      </c>
      <c r="H1962" t="s">
        <v>8246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8270</v>
      </c>
      <c r="O1962" s="5">
        <f t="shared" si="120"/>
        <v>1</v>
      </c>
      <c r="P1962">
        <f t="shared" si="121"/>
        <v>28.571428571428573</v>
      </c>
      <c r="Q1962" s="8" t="s">
        <v>8323</v>
      </c>
      <c r="R1962" s="8" t="s">
        <v>8343</v>
      </c>
      <c r="S1962" s="12">
        <f t="shared" si="122"/>
        <v>41905.672858796301</v>
      </c>
      <c r="T1962" s="12">
        <f t="shared" si="123"/>
        <v>41875.672858796301</v>
      </c>
    </row>
    <row r="1963" spans="1:20" ht="60" x14ac:dyDescent="0.25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8218</v>
      </c>
      <c r="G1963" t="s">
        <v>8223</v>
      </c>
      <c r="H1963" t="s">
        <v>8245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8270</v>
      </c>
      <c r="O1963" s="5">
        <f t="shared" si="120"/>
        <v>1</v>
      </c>
      <c r="P1963">
        <f t="shared" si="121"/>
        <v>63.829787234042556</v>
      </c>
      <c r="Q1963" s="8" t="s">
        <v>8323</v>
      </c>
      <c r="R1963" s="8" t="s">
        <v>8343</v>
      </c>
      <c r="S1963" s="12">
        <f t="shared" si="122"/>
        <v>42090.392268518517</v>
      </c>
      <c r="T1963" s="12">
        <f t="shared" si="123"/>
        <v>42060.433935185181</v>
      </c>
    </row>
    <row r="1964" spans="1:20" ht="45" x14ac:dyDescent="0.25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8218</v>
      </c>
      <c r="G1964" t="s">
        <v>8223</v>
      </c>
      <c r="H1964" t="s">
        <v>8245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8270</v>
      </c>
      <c r="O1964" s="5">
        <f t="shared" si="120"/>
        <v>1</v>
      </c>
      <c r="P1964">
        <f t="shared" si="121"/>
        <v>272.72727272727275</v>
      </c>
      <c r="Q1964" s="8" t="s">
        <v>8323</v>
      </c>
      <c r="R1964" s="8" t="s">
        <v>8343</v>
      </c>
      <c r="S1964" s="12">
        <f t="shared" si="122"/>
        <v>41770.915972222225</v>
      </c>
      <c r="T1964" s="12">
        <f t="shared" si="123"/>
        <v>41758.589675925927</v>
      </c>
    </row>
    <row r="1965" spans="1:20" ht="60" x14ac:dyDescent="0.25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8218</v>
      </c>
      <c r="G1965" t="s">
        <v>8228</v>
      </c>
      <c r="H1965" t="s">
        <v>8250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8270</v>
      </c>
      <c r="O1965" s="5">
        <f t="shared" si="120"/>
        <v>1</v>
      </c>
      <c r="P1965">
        <f t="shared" si="121"/>
        <v>40.476190476190474</v>
      </c>
      <c r="Q1965" s="8" t="s">
        <v>8323</v>
      </c>
      <c r="R1965" s="8" t="s">
        <v>8343</v>
      </c>
      <c r="S1965" s="12">
        <f t="shared" si="122"/>
        <v>42347.700046296297</v>
      </c>
      <c r="T1965" s="12">
        <f t="shared" si="123"/>
        <v>42307.658379629633</v>
      </c>
    </row>
    <row r="1966" spans="1:20" ht="60" x14ac:dyDescent="0.25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8218</v>
      </c>
      <c r="G1966" t="s">
        <v>8224</v>
      </c>
      <c r="H1966" t="s">
        <v>8246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8304</v>
      </c>
      <c r="O1966" s="5">
        <f t="shared" si="120"/>
        <v>1</v>
      </c>
      <c r="P1966">
        <f t="shared" si="121"/>
        <v>83.333333333333329</v>
      </c>
      <c r="Q1966" s="8" t="s">
        <v>8323</v>
      </c>
      <c r="R1966" s="8" t="s">
        <v>8325</v>
      </c>
      <c r="S1966" s="12">
        <f t="shared" si="122"/>
        <v>42142.624155092592</v>
      </c>
      <c r="T1966" s="12">
        <f t="shared" si="123"/>
        <v>42097.624155092592</v>
      </c>
    </row>
    <row r="1967" spans="1:20" ht="45" x14ac:dyDescent="0.25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8218</v>
      </c>
      <c r="G1967" t="s">
        <v>8223</v>
      </c>
      <c r="H1967" t="s">
        <v>8245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8304</v>
      </c>
      <c r="O1967" s="5">
        <f t="shared" si="120"/>
        <v>1</v>
      </c>
      <c r="P1967">
        <f t="shared" si="121"/>
        <v>30</v>
      </c>
      <c r="Q1967" s="8" t="s">
        <v>8323</v>
      </c>
      <c r="R1967" s="8" t="s">
        <v>8325</v>
      </c>
      <c r="S1967" s="12">
        <f t="shared" si="122"/>
        <v>42027.875</v>
      </c>
      <c r="T1967" s="12">
        <f t="shared" si="123"/>
        <v>42012.90253472222</v>
      </c>
    </row>
    <row r="1968" spans="1:20" ht="30" x14ac:dyDescent="0.25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8218</v>
      </c>
      <c r="G1968" t="s">
        <v>8223</v>
      </c>
      <c r="H1968" t="s">
        <v>8245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8304</v>
      </c>
      <c r="O1968" s="5">
        <f t="shared" si="120"/>
        <v>1</v>
      </c>
      <c r="P1968">
        <f t="shared" si="121"/>
        <v>41.666666666666664</v>
      </c>
      <c r="Q1968" s="8" t="s">
        <v>8323</v>
      </c>
      <c r="R1968" s="8" t="s">
        <v>8325</v>
      </c>
      <c r="S1968" s="12">
        <f t="shared" si="122"/>
        <v>42433.748217592598</v>
      </c>
      <c r="T1968" s="12">
        <f t="shared" si="123"/>
        <v>42403.748217592598</v>
      </c>
    </row>
    <row r="1969" spans="1:20" ht="60" x14ac:dyDescent="0.25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8218</v>
      </c>
      <c r="G1969" t="s">
        <v>8224</v>
      </c>
      <c r="H1969" t="s">
        <v>8246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8302</v>
      </c>
      <c r="O1969" s="5">
        <f t="shared" si="120"/>
        <v>1</v>
      </c>
      <c r="P1969">
        <f t="shared" si="121"/>
        <v>35.714285714285715</v>
      </c>
      <c r="Q1969" s="8" t="s">
        <v>8323</v>
      </c>
      <c r="R1969" s="8" t="s">
        <v>8324</v>
      </c>
      <c r="S1969" s="12">
        <f t="shared" si="122"/>
        <v>42541.11204861111</v>
      </c>
      <c r="T1969" s="12">
        <f t="shared" si="123"/>
        <v>42511.11204861111</v>
      </c>
    </row>
    <row r="1970" spans="1:20" ht="60" x14ac:dyDescent="0.25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8218</v>
      </c>
      <c r="G1970" t="s">
        <v>8223</v>
      </c>
      <c r="H1970" t="s">
        <v>8245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8302</v>
      </c>
      <c r="O1970" s="5">
        <f t="shared" si="120"/>
        <v>1</v>
      </c>
      <c r="P1970">
        <f t="shared" si="121"/>
        <v>370.37037037037038</v>
      </c>
      <c r="Q1970" s="8" t="s">
        <v>8323</v>
      </c>
      <c r="R1970" s="8" t="s">
        <v>8324</v>
      </c>
      <c r="S1970" s="12">
        <f t="shared" si="122"/>
        <v>42376.32430555555</v>
      </c>
      <c r="T1970" s="12">
        <f t="shared" si="123"/>
        <v>42341.32430555555</v>
      </c>
    </row>
    <row r="1971" spans="1:20" ht="60" x14ac:dyDescent="0.25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8218</v>
      </c>
      <c r="G1971" t="s">
        <v>8223</v>
      </c>
      <c r="H1971" t="s">
        <v>8245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8302</v>
      </c>
      <c r="O1971" s="5">
        <f t="shared" si="120"/>
        <v>1</v>
      </c>
      <c r="P1971">
        <f t="shared" si="121"/>
        <v>62.5</v>
      </c>
      <c r="Q1971" s="8" t="s">
        <v>8323</v>
      </c>
      <c r="R1971" s="8" t="s">
        <v>8324</v>
      </c>
      <c r="S1971" s="12">
        <f t="shared" si="122"/>
        <v>42766.5</v>
      </c>
      <c r="T1971" s="12">
        <f t="shared" si="123"/>
        <v>42752.577199074076</v>
      </c>
    </row>
    <row r="1972" spans="1:20" ht="75" x14ac:dyDescent="0.25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8218</v>
      </c>
      <c r="G1972" t="s">
        <v>8223</v>
      </c>
      <c r="H1972" t="s">
        <v>8245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8302</v>
      </c>
      <c r="O1972" s="5">
        <f t="shared" si="120"/>
        <v>1</v>
      </c>
      <c r="P1972">
        <f t="shared" si="121"/>
        <v>51.724137931034484</v>
      </c>
      <c r="Q1972" s="8" t="s">
        <v>8323</v>
      </c>
      <c r="R1972" s="8" t="s">
        <v>8324</v>
      </c>
      <c r="S1972" s="12">
        <f t="shared" si="122"/>
        <v>42657.632488425923</v>
      </c>
      <c r="T1972" s="12">
        <f t="shared" si="123"/>
        <v>42597.632488425923</v>
      </c>
    </row>
    <row r="1973" spans="1:20" ht="60" x14ac:dyDescent="0.25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8218</v>
      </c>
      <c r="G1973" t="s">
        <v>8224</v>
      </c>
      <c r="H1973" t="s">
        <v>8246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8270</v>
      </c>
      <c r="O1973" s="5">
        <f t="shared" si="120"/>
        <v>1</v>
      </c>
      <c r="P1973">
        <f t="shared" si="121"/>
        <v>41.666666666666664</v>
      </c>
      <c r="Q1973" s="8" t="s">
        <v>8323</v>
      </c>
      <c r="R1973" s="8" t="s">
        <v>8343</v>
      </c>
      <c r="S1973" s="12">
        <f t="shared" si="122"/>
        <v>41836.727326388893</v>
      </c>
      <c r="T1973" s="12">
        <f t="shared" si="123"/>
        <v>41829.727326388893</v>
      </c>
    </row>
    <row r="1974" spans="1:20" ht="30" x14ac:dyDescent="0.25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8218</v>
      </c>
      <c r="G1974" t="s">
        <v>8228</v>
      </c>
      <c r="H1974" t="s">
        <v>8250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8270</v>
      </c>
      <c r="O1974" s="5">
        <f t="shared" si="120"/>
        <v>1</v>
      </c>
      <c r="P1974">
        <f t="shared" si="121"/>
        <v>73.529411764705884</v>
      </c>
      <c r="Q1974" s="8" t="s">
        <v>8323</v>
      </c>
      <c r="R1974" s="8" t="s">
        <v>8343</v>
      </c>
      <c r="S1974" s="12">
        <f t="shared" si="122"/>
        <v>42336.500324074077</v>
      </c>
      <c r="T1974" s="12">
        <f t="shared" si="123"/>
        <v>42311.500324074077</v>
      </c>
    </row>
    <row r="1975" spans="1:20" ht="45" x14ac:dyDescent="0.25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8218</v>
      </c>
      <c r="G1975" t="s">
        <v>8223</v>
      </c>
      <c r="H1975" t="s">
        <v>8245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8270</v>
      </c>
      <c r="O1975" s="5">
        <f t="shared" si="120"/>
        <v>1</v>
      </c>
      <c r="P1975">
        <f t="shared" si="121"/>
        <v>72.289156626506028</v>
      </c>
      <c r="Q1975" s="8" t="s">
        <v>8323</v>
      </c>
      <c r="R1975" s="8" t="s">
        <v>8343</v>
      </c>
      <c r="S1975" s="12">
        <f t="shared" si="122"/>
        <v>41839.610300925924</v>
      </c>
      <c r="T1975" s="12">
        <f t="shared" si="123"/>
        <v>41809.610300925924</v>
      </c>
    </row>
    <row r="1976" spans="1:20" ht="45" x14ac:dyDescent="0.25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8218</v>
      </c>
      <c r="G1976" t="s">
        <v>8224</v>
      </c>
      <c r="H1976" t="s">
        <v>8246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8270</v>
      </c>
      <c r="O1976" s="5">
        <f t="shared" si="120"/>
        <v>1</v>
      </c>
      <c r="P1976">
        <f t="shared" si="121"/>
        <v>27.777777777777779</v>
      </c>
      <c r="Q1976" s="8" t="s">
        <v>8323</v>
      </c>
      <c r="R1976" s="8" t="s">
        <v>8343</v>
      </c>
      <c r="S1976" s="12">
        <f t="shared" si="122"/>
        <v>42465.10701388889</v>
      </c>
      <c r="T1976" s="12">
        <f t="shared" si="123"/>
        <v>42437.148680555554</v>
      </c>
    </row>
    <row r="1977" spans="1:20" ht="60" x14ac:dyDescent="0.25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8218</v>
      </c>
      <c r="G1977" t="s">
        <v>8224</v>
      </c>
      <c r="H1977" t="s">
        <v>8246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8270</v>
      </c>
      <c r="O1977" s="5">
        <f t="shared" si="120"/>
        <v>1</v>
      </c>
      <c r="P1977">
        <f t="shared" si="121"/>
        <v>119.64285714285714</v>
      </c>
      <c r="Q1977" s="8" t="s">
        <v>8323</v>
      </c>
      <c r="R1977" s="8" t="s">
        <v>8343</v>
      </c>
      <c r="S1977" s="12">
        <f t="shared" si="122"/>
        <v>42533.458333333328</v>
      </c>
      <c r="T1977" s="12">
        <f t="shared" si="123"/>
        <v>42510.548854166671</v>
      </c>
    </row>
    <row r="1978" spans="1:20" ht="45" x14ac:dyDescent="0.25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8218</v>
      </c>
      <c r="G1978" t="s">
        <v>8224</v>
      </c>
      <c r="H1978" t="s">
        <v>8246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8270</v>
      </c>
      <c r="O1978" s="5">
        <f t="shared" si="120"/>
        <v>1</v>
      </c>
      <c r="P1978">
        <f t="shared" si="121"/>
        <v>176.47058823529412</v>
      </c>
      <c r="Q1978" s="8" t="s">
        <v>8323</v>
      </c>
      <c r="R1978" s="8" t="s">
        <v>8343</v>
      </c>
      <c r="S1978" s="12">
        <f t="shared" si="122"/>
        <v>41777.360798611109</v>
      </c>
      <c r="T1978" s="12">
        <f t="shared" si="123"/>
        <v>41765.360798611109</v>
      </c>
    </row>
    <row r="1979" spans="1:20" ht="60" x14ac:dyDescent="0.25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8218</v>
      </c>
      <c r="G1979" t="s">
        <v>8223</v>
      </c>
      <c r="H1979" t="s">
        <v>8245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8270</v>
      </c>
      <c r="O1979" s="5">
        <f t="shared" si="120"/>
        <v>1</v>
      </c>
      <c r="P1979">
        <f t="shared" si="121"/>
        <v>133.33333333333334</v>
      </c>
      <c r="Q1979" s="8" t="s">
        <v>8323</v>
      </c>
      <c r="R1979" s="8" t="s">
        <v>8343</v>
      </c>
      <c r="S1979" s="12">
        <f t="shared" si="122"/>
        <v>41983.6175</v>
      </c>
      <c r="T1979" s="12">
        <f t="shared" si="123"/>
        <v>41953.6175</v>
      </c>
    </row>
    <row r="1980" spans="1:20" ht="60" x14ac:dyDescent="0.25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8218</v>
      </c>
      <c r="G1980" t="s">
        <v>8224</v>
      </c>
      <c r="H1980" t="s">
        <v>8246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8270</v>
      </c>
      <c r="O1980" s="5">
        <f t="shared" si="120"/>
        <v>1</v>
      </c>
      <c r="P1980">
        <f t="shared" si="121"/>
        <v>41.666666666666664</v>
      </c>
      <c r="Q1980" s="8" t="s">
        <v>8323</v>
      </c>
      <c r="R1980" s="8" t="s">
        <v>8343</v>
      </c>
      <c r="S1980" s="12">
        <f t="shared" si="122"/>
        <v>42496.595543981486</v>
      </c>
      <c r="T1980" s="12">
        <f t="shared" si="123"/>
        <v>42446.595543981486</v>
      </c>
    </row>
    <row r="1981" spans="1:20" ht="45" x14ac:dyDescent="0.25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8218</v>
      </c>
      <c r="G1981" t="s">
        <v>8224</v>
      </c>
      <c r="H1981" t="s">
        <v>8246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8270</v>
      </c>
      <c r="O1981" s="5">
        <f t="shared" si="120"/>
        <v>1</v>
      </c>
      <c r="P1981">
        <f t="shared" si="121"/>
        <v>117.64705882352941</v>
      </c>
      <c r="Q1981" s="8" t="s">
        <v>8323</v>
      </c>
      <c r="R1981" s="8" t="s">
        <v>8343</v>
      </c>
      <c r="S1981" s="12">
        <f t="shared" si="122"/>
        <v>42180.212083333332</v>
      </c>
      <c r="T1981" s="12">
        <f t="shared" si="123"/>
        <v>42150.212083333332</v>
      </c>
    </row>
    <row r="1982" spans="1:20" ht="45" x14ac:dyDescent="0.25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8218</v>
      </c>
      <c r="G1982" t="s">
        <v>8224</v>
      </c>
      <c r="H1982" t="s">
        <v>8246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8270</v>
      </c>
      <c r="O1982" s="5">
        <f t="shared" si="120"/>
        <v>1</v>
      </c>
      <c r="P1982">
        <f t="shared" si="121"/>
        <v>115.38461538461539</v>
      </c>
      <c r="Q1982" s="8" t="s">
        <v>8323</v>
      </c>
      <c r="R1982" s="8" t="s">
        <v>8343</v>
      </c>
      <c r="S1982" s="12">
        <f t="shared" si="122"/>
        <v>41909.709050925929</v>
      </c>
      <c r="T1982" s="12">
        <f t="shared" si="123"/>
        <v>41879.709050925929</v>
      </c>
    </row>
    <row r="1983" spans="1:20" ht="45" x14ac:dyDescent="0.25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8218</v>
      </c>
      <c r="G1983" t="s">
        <v>8223</v>
      </c>
      <c r="H1983" t="s">
        <v>8245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8270</v>
      </c>
      <c r="O1983" s="5">
        <f t="shared" si="120"/>
        <v>1</v>
      </c>
      <c r="P1983">
        <f t="shared" si="121"/>
        <v>22.222222222222221</v>
      </c>
      <c r="Q1983" s="8" t="s">
        <v>8323</v>
      </c>
      <c r="R1983" s="8" t="s">
        <v>8343</v>
      </c>
      <c r="S1983" s="12">
        <f t="shared" si="122"/>
        <v>42477.729166666672</v>
      </c>
      <c r="T1983" s="12">
        <f t="shared" si="123"/>
        <v>42466.894166666665</v>
      </c>
    </row>
    <row r="1984" spans="1:20" ht="60" x14ac:dyDescent="0.25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8218</v>
      </c>
      <c r="G1984" t="s">
        <v>8224</v>
      </c>
      <c r="H1984" t="s">
        <v>8246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8270</v>
      </c>
      <c r="O1984" s="5">
        <f t="shared" si="120"/>
        <v>1</v>
      </c>
      <c r="P1984">
        <f t="shared" si="121"/>
        <v>51.724137931034484</v>
      </c>
      <c r="Q1984" s="8" t="s">
        <v>8323</v>
      </c>
      <c r="R1984" s="8" t="s">
        <v>8343</v>
      </c>
      <c r="S1984" s="12">
        <f t="shared" si="122"/>
        <v>41822.395277777774</v>
      </c>
      <c r="T1984" s="12">
        <f t="shared" si="123"/>
        <v>41792.395277777774</v>
      </c>
    </row>
    <row r="1985" spans="1:20" ht="45" x14ac:dyDescent="0.25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8218</v>
      </c>
      <c r="G1985" t="s">
        <v>8223</v>
      </c>
      <c r="H1985" t="s">
        <v>8245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8270</v>
      </c>
      <c r="O1985" s="5">
        <f t="shared" si="120"/>
        <v>1</v>
      </c>
      <c r="P1985">
        <f t="shared" si="121"/>
        <v>95.238095238095241</v>
      </c>
      <c r="Q1985" s="8" t="s">
        <v>8323</v>
      </c>
      <c r="R1985" s="8" t="s">
        <v>8343</v>
      </c>
      <c r="S1985" s="12">
        <f t="shared" si="122"/>
        <v>41869.480937500004</v>
      </c>
      <c r="T1985" s="12">
        <f t="shared" si="123"/>
        <v>41839.480937500004</v>
      </c>
    </row>
    <row r="1986" spans="1:20" ht="60" x14ac:dyDescent="0.25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8218</v>
      </c>
      <c r="G1986" t="s">
        <v>8223</v>
      </c>
      <c r="H1986" t="s">
        <v>8245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8270</v>
      </c>
      <c r="O1986" s="5">
        <f t="shared" ref="O1986:O2049" si="124">E1986/D1986</f>
        <v>1</v>
      </c>
      <c r="P1986">
        <f t="shared" si="121"/>
        <v>31.25</v>
      </c>
      <c r="Q1986" s="8" t="s">
        <v>8323</v>
      </c>
      <c r="R1986" s="8" t="s">
        <v>8343</v>
      </c>
      <c r="S1986" s="12">
        <f t="shared" si="122"/>
        <v>42154.591111111113</v>
      </c>
      <c r="T1986" s="12">
        <f t="shared" si="123"/>
        <v>42124.591111111113</v>
      </c>
    </row>
    <row r="1987" spans="1:20" ht="45" x14ac:dyDescent="0.25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8218</v>
      </c>
      <c r="G1987" t="s">
        <v>8224</v>
      </c>
      <c r="H1987" t="s">
        <v>8246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8270</v>
      </c>
      <c r="O1987" s="5">
        <f t="shared" si="124"/>
        <v>1</v>
      </c>
      <c r="P1987">
        <f t="shared" ref="P1987:P2050" si="125">E1987/L1987</f>
        <v>64.516129032258064</v>
      </c>
      <c r="Q1987" s="8" t="s">
        <v>8323</v>
      </c>
      <c r="R1987" s="8" t="s">
        <v>8343</v>
      </c>
      <c r="S1987" s="12">
        <f t="shared" ref="S1987:S2050" si="126">(I1987/86400)+25569+(-6/24)</f>
        <v>42300.280509259261</v>
      </c>
      <c r="T1987" s="12">
        <f t="shared" ref="T1987:T2050" si="127">(J1987/86400)+25569+(-6/24)</f>
        <v>42272.280509259261</v>
      </c>
    </row>
    <row r="1988" spans="1:20" ht="60" x14ac:dyDescent="0.25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8218</v>
      </c>
      <c r="G1988" t="s">
        <v>8223</v>
      </c>
      <c r="H1988" t="s">
        <v>8245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8270</v>
      </c>
      <c r="O1988" s="5">
        <f t="shared" si="124"/>
        <v>1</v>
      </c>
      <c r="P1988">
        <f t="shared" si="125"/>
        <v>148.4848484848485</v>
      </c>
      <c r="Q1988" s="8" t="s">
        <v>8323</v>
      </c>
      <c r="R1988" s="8" t="s">
        <v>8343</v>
      </c>
      <c r="S1988" s="12">
        <f t="shared" si="126"/>
        <v>42083.602083333331</v>
      </c>
      <c r="T1988" s="12">
        <f t="shared" si="127"/>
        <v>42062.584444444445</v>
      </c>
    </row>
    <row r="1989" spans="1:20" ht="60" x14ac:dyDescent="0.25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8218</v>
      </c>
      <c r="G1989" t="s">
        <v>8223</v>
      </c>
      <c r="H1989" t="s">
        <v>8245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8270</v>
      </c>
      <c r="O1989" s="5">
        <f t="shared" si="124"/>
        <v>1</v>
      </c>
      <c r="P1989">
        <f t="shared" si="125"/>
        <v>51.724137931034484</v>
      </c>
      <c r="Q1989" s="8" t="s">
        <v>8323</v>
      </c>
      <c r="R1989" s="8" t="s">
        <v>8343</v>
      </c>
      <c r="S1989" s="12">
        <f t="shared" si="126"/>
        <v>41867.96597222222</v>
      </c>
      <c r="T1989" s="12">
        <f t="shared" si="127"/>
        <v>41848.616157407407</v>
      </c>
    </row>
    <row r="1990" spans="1:20" ht="60" x14ac:dyDescent="0.25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8218</v>
      </c>
      <c r="G1990" t="s">
        <v>8223</v>
      </c>
      <c r="H1990" t="s">
        <v>8245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8270</v>
      </c>
      <c r="O1990" s="5">
        <f t="shared" si="124"/>
        <v>1</v>
      </c>
      <c r="P1990">
        <f t="shared" si="125"/>
        <v>30.76923076923077</v>
      </c>
      <c r="Q1990" s="8" t="s">
        <v>8323</v>
      </c>
      <c r="R1990" s="8" t="s">
        <v>8343</v>
      </c>
      <c r="S1990" s="12">
        <f t="shared" si="126"/>
        <v>42700</v>
      </c>
      <c r="T1990" s="12">
        <f t="shared" si="127"/>
        <v>42688.964988425927</v>
      </c>
    </row>
    <row r="1991" spans="1:20" ht="60" x14ac:dyDescent="0.25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8218</v>
      </c>
      <c r="G1991" t="s">
        <v>8223</v>
      </c>
      <c r="H1991" t="s">
        <v>8245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8270</v>
      </c>
      <c r="O1991" s="5">
        <f t="shared" si="124"/>
        <v>1</v>
      </c>
      <c r="P1991">
        <f t="shared" si="125"/>
        <v>125</v>
      </c>
      <c r="Q1991" s="8" t="s">
        <v>8323</v>
      </c>
      <c r="R1991" s="8" t="s">
        <v>8343</v>
      </c>
      <c r="S1991" s="12">
        <f t="shared" si="126"/>
        <v>42327.540405092594</v>
      </c>
      <c r="T1991" s="12">
        <f t="shared" si="127"/>
        <v>42297.498738425929</v>
      </c>
    </row>
    <row r="1992" spans="1:20" ht="60" x14ac:dyDescent="0.25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8218</v>
      </c>
      <c r="G1992" t="s">
        <v>8224</v>
      </c>
      <c r="H1992" t="s">
        <v>8246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8270</v>
      </c>
      <c r="O1992" s="5">
        <f t="shared" si="124"/>
        <v>1</v>
      </c>
      <c r="P1992">
        <f t="shared" si="125"/>
        <v>58.823529411764703</v>
      </c>
      <c r="Q1992" s="8" t="s">
        <v>8323</v>
      </c>
      <c r="R1992" s="8" t="s">
        <v>8343</v>
      </c>
      <c r="S1992" s="12">
        <f t="shared" si="126"/>
        <v>42117.24527777778</v>
      </c>
      <c r="T1992" s="12">
        <f t="shared" si="127"/>
        <v>42057.286944444444</v>
      </c>
    </row>
    <row r="1993" spans="1:20" ht="60" x14ac:dyDescent="0.25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8218</v>
      </c>
      <c r="G1993" t="s">
        <v>8223</v>
      </c>
      <c r="H1993" t="s">
        <v>8245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8270</v>
      </c>
      <c r="O1993" s="5">
        <f t="shared" si="124"/>
        <v>1</v>
      </c>
      <c r="P1993">
        <f t="shared" si="125"/>
        <v>227.27272727272728</v>
      </c>
      <c r="Q1993" s="8" t="s">
        <v>8323</v>
      </c>
      <c r="R1993" s="8" t="s">
        <v>8343</v>
      </c>
      <c r="S1993" s="12">
        <f t="shared" si="126"/>
        <v>41889.875</v>
      </c>
      <c r="T1993" s="12">
        <f t="shared" si="127"/>
        <v>41855.760069444441</v>
      </c>
    </row>
    <row r="1994" spans="1:20" ht="45" x14ac:dyDescent="0.25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8218</v>
      </c>
      <c r="G1994" t="s">
        <v>8224</v>
      </c>
      <c r="H1994" t="s">
        <v>8246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8270</v>
      </c>
      <c r="O1994" s="5">
        <f t="shared" si="124"/>
        <v>1</v>
      </c>
      <c r="P1994">
        <f t="shared" si="125"/>
        <v>307.69230769230768</v>
      </c>
      <c r="Q1994" s="8" t="s">
        <v>8323</v>
      </c>
      <c r="R1994" s="8" t="s">
        <v>8343</v>
      </c>
      <c r="S1994" s="12">
        <f t="shared" si="126"/>
        <v>41824.208333333336</v>
      </c>
      <c r="T1994" s="12">
        <f t="shared" si="127"/>
        <v>41794.567523148144</v>
      </c>
    </row>
    <row r="1995" spans="1:20" ht="60" x14ac:dyDescent="0.25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8218</v>
      </c>
      <c r="G1995" t="s">
        <v>8224</v>
      </c>
      <c r="H1995" t="s">
        <v>8246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8270</v>
      </c>
      <c r="O1995" s="5">
        <f t="shared" si="124"/>
        <v>1</v>
      </c>
      <c r="P1995">
        <f t="shared" si="125"/>
        <v>41.029411764705884</v>
      </c>
      <c r="Q1995" s="8" t="s">
        <v>8323</v>
      </c>
      <c r="R1995" s="8" t="s">
        <v>8343</v>
      </c>
      <c r="S1995" s="12">
        <f t="shared" si="126"/>
        <v>42262.170833333337</v>
      </c>
      <c r="T1995" s="12">
        <f t="shared" si="127"/>
        <v>42234.539884259255</v>
      </c>
    </row>
    <row r="1996" spans="1:20" ht="60" x14ac:dyDescent="0.25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8218</v>
      </c>
      <c r="G1996" t="s">
        <v>8224</v>
      </c>
      <c r="H1996" t="s">
        <v>8246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8270</v>
      </c>
      <c r="O1996" s="5">
        <f t="shared" si="124"/>
        <v>1</v>
      </c>
      <c r="P1996">
        <f t="shared" si="125"/>
        <v>125</v>
      </c>
      <c r="Q1996" s="8" t="s">
        <v>8323</v>
      </c>
      <c r="R1996" s="8" t="s">
        <v>8343</v>
      </c>
      <c r="S1996" s="12">
        <f t="shared" si="126"/>
        <v>42470.583333333328</v>
      </c>
      <c r="T1996" s="12">
        <f t="shared" si="127"/>
        <v>42442.373344907406</v>
      </c>
    </row>
    <row r="1997" spans="1:20" ht="45" x14ac:dyDescent="0.25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8218</v>
      </c>
      <c r="G1997" t="s">
        <v>8223</v>
      </c>
      <c r="H1997" t="s">
        <v>8245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8270</v>
      </c>
      <c r="O1997" s="5">
        <f t="shared" si="124"/>
        <v>1</v>
      </c>
      <c r="P1997">
        <f t="shared" si="125"/>
        <v>104.16666666666667</v>
      </c>
      <c r="Q1997" s="8" t="s">
        <v>8323</v>
      </c>
      <c r="R1997" s="8" t="s">
        <v>8343</v>
      </c>
      <c r="S1997" s="12">
        <f t="shared" si="126"/>
        <v>42070.581678240742</v>
      </c>
      <c r="T1997" s="12">
        <f t="shared" si="127"/>
        <v>42040.581678240742</v>
      </c>
    </row>
    <row r="1998" spans="1:20" ht="60" x14ac:dyDescent="0.25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8218</v>
      </c>
      <c r="G1998" t="s">
        <v>8224</v>
      </c>
      <c r="H1998" t="s">
        <v>8246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8270</v>
      </c>
      <c r="O1998" s="5">
        <f t="shared" si="124"/>
        <v>1</v>
      </c>
      <c r="P1998">
        <f t="shared" si="125"/>
        <v>38.65</v>
      </c>
      <c r="Q1998" s="8" t="s">
        <v>8323</v>
      </c>
      <c r="R1998" s="8" t="s">
        <v>8343</v>
      </c>
      <c r="S1998" s="12">
        <f t="shared" si="126"/>
        <v>41818.337083333332</v>
      </c>
      <c r="T1998" s="12">
        <f t="shared" si="127"/>
        <v>41788.337083333332</v>
      </c>
    </row>
    <row r="1999" spans="1:20" ht="60" x14ac:dyDescent="0.25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8218</v>
      </c>
      <c r="G1999" t="s">
        <v>8236</v>
      </c>
      <c r="H1999" t="s">
        <v>8248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8270</v>
      </c>
      <c r="O1999" s="5">
        <f t="shared" si="124"/>
        <v>1</v>
      </c>
      <c r="P1999">
        <f t="shared" si="125"/>
        <v>171.42857142857142</v>
      </c>
      <c r="Q1999" s="8" t="s">
        <v>8323</v>
      </c>
      <c r="R1999" s="8" t="s">
        <v>8343</v>
      </c>
      <c r="S1999" s="12">
        <f t="shared" si="126"/>
        <v>42691.233726851853</v>
      </c>
      <c r="T1999" s="12">
        <f t="shared" si="127"/>
        <v>42661.192060185189</v>
      </c>
    </row>
    <row r="2000" spans="1:20" ht="30" x14ac:dyDescent="0.25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8218</v>
      </c>
      <c r="G2000" t="s">
        <v>8224</v>
      </c>
      <c r="H2000" t="s">
        <v>8246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8270</v>
      </c>
      <c r="O2000" s="5">
        <f t="shared" si="124"/>
        <v>1</v>
      </c>
      <c r="P2000">
        <f t="shared" si="125"/>
        <v>55.555555555555557</v>
      </c>
      <c r="Q2000" s="8" t="s">
        <v>8323</v>
      </c>
      <c r="R2000" s="8" t="s">
        <v>8343</v>
      </c>
      <c r="S2000" s="12">
        <f t="shared" si="126"/>
        <v>42176.320393518516</v>
      </c>
      <c r="T2000" s="12">
        <f t="shared" si="127"/>
        <v>42146.320393518516</v>
      </c>
    </row>
    <row r="2001" spans="1:20" ht="45" x14ac:dyDescent="0.25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8218</v>
      </c>
      <c r="G2001" t="s">
        <v>8223</v>
      </c>
      <c r="H2001" t="s">
        <v>8245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8270</v>
      </c>
      <c r="O2001" s="5">
        <f t="shared" si="124"/>
        <v>1</v>
      </c>
      <c r="P2001">
        <f t="shared" si="125"/>
        <v>20</v>
      </c>
      <c r="Q2001" s="8" t="s">
        <v>8323</v>
      </c>
      <c r="R2001" s="8" t="s">
        <v>8343</v>
      </c>
      <c r="S2001" s="12">
        <f t="shared" si="126"/>
        <v>42709.340902777782</v>
      </c>
      <c r="T2001" s="12">
        <f t="shared" si="127"/>
        <v>42649.29923611111</v>
      </c>
    </row>
    <row r="2002" spans="1:20" ht="60" x14ac:dyDescent="0.25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8218</v>
      </c>
      <c r="G2002" t="s">
        <v>8224</v>
      </c>
      <c r="H2002" t="s">
        <v>8246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8270</v>
      </c>
      <c r="O2002" s="5">
        <f t="shared" si="124"/>
        <v>1</v>
      </c>
      <c r="P2002">
        <f t="shared" si="125"/>
        <v>35.714285714285715</v>
      </c>
      <c r="Q2002" s="8" t="s">
        <v>8323</v>
      </c>
      <c r="R2002" s="8" t="s">
        <v>8343</v>
      </c>
      <c r="S2002" s="12">
        <f t="shared" si="126"/>
        <v>42460.470555555556</v>
      </c>
      <c r="T2002" s="12">
        <f t="shared" si="127"/>
        <v>42430.512222222227</v>
      </c>
    </row>
    <row r="2003" spans="1:20" ht="60" x14ac:dyDescent="0.25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8218</v>
      </c>
      <c r="G2003" t="s">
        <v>8224</v>
      </c>
      <c r="H2003" t="s">
        <v>8246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8270</v>
      </c>
      <c r="O2003" s="5">
        <f t="shared" si="124"/>
        <v>1</v>
      </c>
      <c r="P2003">
        <f t="shared" si="125"/>
        <v>33.333333333333336</v>
      </c>
      <c r="Q2003" s="8" t="s">
        <v>8323</v>
      </c>
      <c r="R2003" s="8" t="s">
        <v>8343</v>
      </c>
      <c r="S2003" s="12">
        <f t="shared" si="126"/>
        <v>41850.221180555556</v>
      </c>
      <c r="T2003" s="12">
        <f t="shared" si="127"/>
        <v>41836.221180555556</v>
      </c>
    </row>
    <row r="2004" spans="1:20" ht="60" x14ac:dyDescent="0.25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8218</v>
      </c>
      <c r="G2004" t="s">
        <v>8224</v>
      </c>
      <c r="H2004" t="s">
        <v>8246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8270</v>
      </c>
      <c r="O2004" s="5">
        <f t="shared" si="124"/>
        <v>1</v>
      </c>
      <c r="P2004">
        <f t="shared" si="125"/>
        <v>29.62962962962963</v>
      </c>
      <c r="Q2004" s="8" t="s">
        <v>8323</v>
      </c>
      <c r="R2004" s="8" t="s">
        <v>8343</v>
      </c>
      <c r="S2004" s="12">
        <f t="shared" si="126"/>
        <v>42538.333333333328</v>
      </c>
      <c r="T2004" s="12">
        <f t="shared" si="127"/>
        <v>42506.459374999999</v>
      </c>
    </row>
    <row r="2005" spans="1:20" ht="45" x14ac:dyDescent="0.25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8218</v>
      </c>
      <c r="G2005" t="s">
        <v>8223</v>
      </c>
      <c r="H2005" t="s">
        <v>8245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8270</v>
      </c>
      <c r="O2005" s="5">
        <f t="shared" si="124"/>
        <v>1</v>
      </c>
      <c r="P2005">
        <f t="shared" si="125"/>
        <v>62.5</v>
      </c>
      <c r="Q2005" s="8" t="s">
        <v>8323</v>
      </c>
      <c r="R2005" s="8" t="s">
        <v>8343</v>
      </c>
      <c r="S2005" s="12">
        <f t="shared" si="126"/>
        <v>41818.33997685185</v>
      </c>
      <c r="T2005" s="12">
        <f t="shared" si="127"/>
        <v>41788.33997685185</v>
      </c>
    </row>
    <row r="2006" spans="1:20" ht="60" x14ac:dyDescent="0.25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8218</v>
      </c>
      <c r="G2006" t="s">
        <v>8223</v>
      </c>
      <c r="H2006" t="s">
        <v>8245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8270</v>
      </c>
      <c r="O2006" s="5">
        <f t="shared" si="124"/>
        <v>1</v>
      </c>
      <c r="P2006">
        <f t="shared" si="125"/>
        <v>68.965517241379317</v>
      </c>
      <c r="Q2006" s="8" t="s">
        <v>8323</v>
      </c>
      <c r="R2006" s="8" t="s">
        <v>8343</v>
      </c>
      <c r="S2006" s="12">
        <f t="shared" si="126"/>
        <v>42510.915972222225</v>
      </c>
      <c r="T2006" s="12">
        <f t="shared" si="127"/>
        <v>42460.491747685184</v>
      </c>
    </row>
    <row r="2007" spans="1:20" ht="60" x14ac:dyDescent="0.25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8218</v>
      </c>
      <c r="G2007" t="s">
        <v>8224</v>
      </c>
      <c r="H2007" t="s">
        <v>8246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8270</v>
      </c>
      <c r="O2007" s="5">
        <f t="shared" si="124"/>
        <v>1</v>
      </c>
      <c r="P2007">
        <f t="shared" si="125"/>
        <v>29.411764705882351</v>
      </c>
      <c r="Q2007" s="8" t="s">
        <v>8323</v>
      </c>
      <c r="R2007" s="8" t="s">
        <v>8343</v>
      </c>
      <c r="S2007" s="12">
        <f t="shared" si="126"/>
        <v>42402.228981481487</v>
      </c>
      <c r="T2007" s="12">
        <f t="shared" si="127"/>
        <v>42381.228981481487</v>
      </c>
    </row>
    <row r="2008" spans="1:20" ht="60" x14ac:dyDescent="0.25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8218</v>
      </c>
      <c r="G2008" t="s">
        <v>8224</v>
      </c>
      <c r="H2008" t="s">
        <v>8246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8270</v>
      </c>
      <c r="O2008" s="5">
        <f t="shared" si="124"/>
        <v>1</v>
      </c>
      <c r="P2008">
        <f t="shared" si="125"/>
        <v>11.363636363636363</v>
      </c>
      <c r="Q2008" s="8" t="s">
        <v>8323</v>
      </c>
      <c r="R2008" s="8" t="s">
        <v>8343</v>
      </c>
      <c r="S2008" s="12">
        <f t="shared" si="126"/>
        <v>41996.631076388891</v>
      </c>
      <c r="T2008" s="12">
        <f t="shared" si="127"/>
        <v>41971.631076388891</v>
      </c>
    </row>
    <row r="2009" spans="1:20" ht="30" x14ac:dyDescent="0.25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8218</v>
      </c>
      <c r="G2009" t="s">
        <v>8223</v>
      </c>
      <c r="H2009" t="s">
        <v>8245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8270</v>
      </c>
      <c r="O2009" s="5">
        <f t="shared" si="124"/>
        <v>1</v>
      </c>
      <c r="P2009">
        <f t="shared" si="125"/>
        <v>31.578947368421051</v>
      </c>
      <c r="Q2009" s="8" t="s">
        <v>8323</v>
      </c>
      <c r="R2009" s="8" t="s">
        <v>8343</v>
      </c>
      <c r="S2009" s="12">
        <f t="shared" si="126"/>
        <v>41844.041666666664</v>
      </c>
      <c r="T2009" s="12">
        <f t="shared" si="127"/>
        <v>41822.65488425926</v>
      </c>
    </row>
    <row r="2010" spans="1:20" ht="60" x14ac:dyDescent="0.25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8218</v>
      </c>
      <c r="G2010" t="s">
        <v>8235</v>
      </c>
      <c r="H2010" t="s">
        <v>8248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8270</v>
      </c>
      <c r="O2010" s="5">
        <f t="shared" si="124"/>
        <v>1</v>
      </c>
      <c r="P2010">
        <f t="shared" si="125"/>
        <v>145.16129032258064</v>
      </c>
      <c r="Q2010" s="8" t="s">
        <v>8323</v>
      </c>
      <c r="R2010" s="8" t="s">
        <v>8343</v>
      </c>
      <c r="S2010" s="12">
        <f t="shared" si="126"/>
        <v>42616.623020833329</v>
      </c>
      <c r="T2010" s="12">
        <f t="shared" si="127"/>
        <v>42556.623020833329</v>
      </c>
    </row>
    <row r="2011" spans="1:20" ht="60" x14ac:dyDescent="0.25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8218</v>
      </c>
      <c r="G2011" t="s">
        <v>8224</v>
      </c>
      <c r="H2011" t="s">
        <v>8246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8304</v>
      </c>
      <c r="O2011" s="5">
        <f t="shared" si="124"/>
        <v>1</v>
      </c>
      <c r="P2011">
        <f t="shared" si="125"/>
        <v>166.66666666666666</v>
      </c>
      <c r="Q2011" s="8" t="s">
        <v>8323</v>
      </c>
      <c r="R2011" s="8" t="s">
        <v>8325</v>
      </c>
      <c r="S2011" s="12">
        <f t="shared" si="126"/>
        <v>42226.708333333328</v>
      </c>
      <c r="T2011" s="12">
        <f t="shared" si="127"/>
        <v>42173.216863425929</v>
      </c>
    </row>
    <row r="2012" spans="1:20" ht="30" x14ac:dyDescent="0.25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8218</v>
      </c>
      <c r="G2012" t="s">
        <v>8223</v>
      </c>
      <c r="H2012" t="s">
        <v>8245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8304</v>
      </c>
      <c r="O2012" s="5">
        <f t="shared" si="124"/>
        <v>1</v>
      </c>
      <c r="P2012">
        <f t="shared" si="125"/>
        <v>64.935064935064929</v>
      </c>
      <c r="Q2012" s="8" t="s">
        <v>8323</v>
      </c>
      <c r="R2012" s="8" t="s">
        <v>8325</v>
      </c>
      <c r="S2012" s="12">
        <f t="shared" si="126"/>
        <v>42095.458634259259</v>
      </c>
      <c r="T2012" s="12">
        <f t="shared" si="127"/>
        <v>42065.500300925924</v>
      </c>
    </row>
    <row r="2013" spans="1:20" ht="45" x14ac:dyDescent="0.25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8218</v>
      </c>
      <c r="G2013" t="s">
        <v>8223</v>
      </c>
      <c r="H2013" t="s">
        <v>8245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8304</v>
      </c>
      <c r="O2013" s="5">
        <f t="shared" si="124"/>
        <v>1</v>
      </c>
      <c r="P2013">
        <f t="shared" si="125"/>
        <v>55.555555555555557</v>
      </c>
      <c r="Q2013" s="8" t="s">
        <v>8323</v>
      </c>
      <c r="R2013" s="8" t="s">
        <v>8325</v>
      </c>
      <c r="S2013" s="12">
        <f t="shared" si="126"/>
        <v>42518.775000000001</v>
      </c>
      <c r="T2013" s="12">
        <f t="shared" si="127"/>
        <v>42499.592962962968</v>
      </c>
    </row>
    <row r="2014" spans="1:20" ht="45" x14ac:dyDescent="0.25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8218</v>
      </c>
      <c r="G2014" t="s">
        <v>8223</v>
      </c>
      <c r="H2014" t="s">
        <v>8245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8304</v>
      </c>
      <c r="O2014" s="5">
        <f t="shared" si="124"/>
        <v>1</v>
      </c>
      <c r="P2014">
        <f t="shared" si="125"/>
        <v>73.333333333333329</v>
      </c>
      <c r="Q2014" s="8" t="s">
        <v>8323</v>
      </c>
      <c r="R2014" s="8" t="s">
        <v>8325</v>
      </c>
      <c r="S2014" s="12">
        <f t="shared" si="126"/>
        <v>42475.348136574074</v>
      </c>
      <c r="T2014" s="12">
        <f t="shared" si="127"/>
        <v>42445.348136574074</v>
      </c>
    </row>
    <row r="2015" spans="1:20" ht="60" x14ac:dyDescent="0.25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8218</v>
      </c>
      <c r="G2015" t="s">
        <v>8224</v>
      </c>
      <c r="H2015" t="s">
        <v>8246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8304</v>
      </c>
      <c r="O2015" s="5">
        <f t="shared" si="124"/>
        <v>1</v>
      </c>
      <c r="P2015">
        <f t="shared" si="125"/>
        <v>100</v>
      </c>
      <c r="Q2015" s="8" t="s">
        <v>8323</v>
      </c>
      <c r="R2015" s="8" t="s">
        <v>8325</v>
      </c>
      <c r="S2015" s="12">
        <f t="shared" si="126"/>
        <v>42168.680671296301</v>
      </c>
      <c r="T2015" s="12">
        <f t="shared" si="127"/>
        <v>42138.680671296301</v>
      </c>
    </row>
    <row r="2016" spans="1:20" ht="60" x14ac:dyDescent="0.25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8218</v>
      </c>
      <c r="G2016" t="s">
        <v>8228</v>
      </c>
      <c r="H2016" t="s">
        <v>8250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8304</v>
      </c>
      <c r="O2016" s="5">
        <f t="shared" si="124"/>
        <v>1</v>
      </c>
      <c r="P2016">
        <f t="shared" si="125"/>
        <v>100</v>
      </c>
      <c r="Q2016" s="8" t="s">
        <v>8323</v>
      </c>
      <c r="R2016" s="8" t="s">
        <v>8325</v>
      </c>
      <c r="S2016" s="12">
        <f t="shared" si="126"/>
        <v>42103.542303240742</v>
      </c>
      <c r="T2016" s="12">
        <f t="shared" si="127"/>
        <v>42087.542303240742</v>
      </c>
    </row>
    <row r="2017" spans="1:20" ht="45" x14ac:dyDescent="0.25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8218</v>
      </c>
      <c r="G2017" t="s">
        <v>8224</v>
      </c>
      <c r="H2017" t="s">
        <v>8246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8270</v>
      </c>
      <c r="O2017" s="5">
        <f t="shared" si="124"/>
        <v>1</v>
      </c>
      <c r="P2017">
        <f t="shared" si="125"/>
        <v>41.666666666666664</v>
      </c>
      <c r="Q2017" s="8" t="s">
        <v>8323</v>
      </c>
      <c r="R2017" s="8" t="s">
        <v>8343</v>
      </c>
      <c r="S2017" s="12">
        <f t="shared" si="126"/>
        <v>42119.162256944444</v>
      </c>
      <c r="T2017" s="12">
        <f t="shared" si="127"/>
        <v>42059.203923611116</v>
      </c>
    </row>
    <row r="2018" spans="1:20" ht="60" x14ac:dyDescent="0.25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8218</v>
      </c>
      <c r="G2018" t="s">
        <v>8223</v>
      </c>
      <c r="H2018" t="s">
        <v>8245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8270</v>
      </c>
      <c r="O2018" s="5">
        <f t="shared" si="124"/>
        <v>1</v>
      </c>
      <c r="P2018">
        <f t="shared" si="125"/>
        <v>178.57142857142858</v>
      </c>
      <c r="Q2018" s="8" t="s">
        <v>8323</v>
      </c>
      <c r="R2018" s="8" t="s">
        <v>8343</v>
      </c>
      <c r="S2018" s="12">
        <f t="shared" si="126"/>
        <v>42004.319293981476</v>
      </c>
      <c r="T2018" s="12">
        <f t="shared" si="127"/>
        <v>41944.277627314819</v>
      </c>
    </row>
    <row r="2019" spans="1:20" ht="45" x14ac:dyDescent="0.25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8218</v>
      </c>
      <c r="G2019" t="s">
        <v>8223</v>
      </c>
      <c r="H2019" t="s">
        <v>8245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8270</v>
      </c>
      <c r="O2019" s="5">
        <f t="shared" si="124"/>
        <v>1.0000058823529412</v>
      </c>
      <c r="P2019">
        <f t="shared" si="125"/>
        <v>37.777999999999999</v>
      </c>
      <c r="Q2019" s="8" t="s">
        <v>8323</v>
      </c>
      <c r="R2019" s="8" t="s">
        <v>8343</v>
      </c>
      <c r="S2019" s="12">
        <f t="shared" si="126"/>
        <v>41937.779861111107</v>
      </c>
      <c r="T2019" s="12">
        <f t="shared" si="127"/>
        <v>41894.66375</v>
      </c>
    </row>
    <row r="2020" spans="1:20" ht="30" x14ac:dyDescent="0.25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8218</v>
      </c>
      <c r="G2020" t="s">
        <v>8224</v>
      </c>
      <c r="H2020" t="s">
        <v>8246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8270</v>
      </c>
      <c r="O2020" s="5">
        <f t="shared" si="124"/>
        <v>1.0000100000000001</v>
      </c>
      <c r="P2020">
        <f t="shared" si="125"/>
        <v>50.000500000000002</v>
      </c>
      <c r="Q2020" s="8" t="s">
        <v>8323</v>
      </c>
      <c r="R2020" s="8" t="s">
        <v>8343</v>
      </c>
      <c r="S2020" s="12">
        <f t="shared" si="126"/>
        <v>42236.708333333328</v>
      </c>
      <c r="T2020" s="12">
        <f t="shared" si="127"/>
        <v>42207.009918981479</v>
      </c>
    </row>
    <row r="2021" spans="1:20" ht="60" x14ac:dyDescent="0.25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8218</v>
      </c>
      <c r="G2021" t="s">
        <v>8223</v>
      </c>
      <c r="H2021" t="s">
        <v>8245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8278</v>
      </c>
      <c r="O2021" s="5">
        <f t="shared" si="124"/>
        <v>1.0000360000000001</v>
      </c>
      <c r="P2021">
        <f t="shared" si="125"/>
        <v>131.58368421052631</v>
      </c>
      <c r="Q2021" s="8" t="s">
        <v>8315</v>
      </c>
      <c r="R2021" s="8" t="s">
        <v>8330</v>
      </c>
      <c r="S2021" s="12">
        <f t="shared" si="126"/>
        <v>40461.761296296296</v>
      </c>
      <c r="T2021" s="12">
        <f t="shared" si="127"/>
        <v>40416.761296296296</v>
      </c>
    </row>
    <row r="2022" spans="1:20" ht="60" x14ac:dyDescent="0.25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8218</v>
      </c>
      <c r="G2022" t="s">
        <v>8224</v>
      </c>
      <c r="H2022" t="s">
        <v>8246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8279</v>
      </c>
      <c r="O2022" s="5">
        <f t="shared" si="124"/>
        <v>1.0000828571428571</v>
      </c>
      <c r="P2022">
        <f t="shared" si="125"/>
        <v>57.381803278688523</v>
      </c>
      <c r="Q2022" s="8" t="s">
        <v>8315</v>
      </c>
      <c r="R2022" s="8" t="s">
        <v>8354</v>
      </c>
      <c r="S2022" s="12">
        <f t="shared" si="126"/>
        <v>42460.115925925929</v>
      </c>
      <c r="T2022" s="12">
        <f t="shared" si="127"/>
        <v>42426.157592592594</v>
      </c>
    </row>
    <row r="2023" spans="1:20" ht="60" x14ac:dyDescent="0.25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8218</v>
      </c>
      <c r="G2023" t="s">
        <v>8223</v>
      </c>
      <c r="H2023" t="s">
        <v>8245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8270</v>
      </c>
      <c r="O2023" s="5">
        <f t="shared" si="124"/>
        <v>1.0001100000000001</v>
      </c>
      <c r="P2023">
        <f t="shared" si="125"/>
        <v>93.760312499999998</v>
      </c>
      <c r="Q2023" s="8" t="s">
        <v>8323</v>
      </c>
      <c r="R2023" s="8" t="s">
        <v>8343</v>
      </c>
      <c r="S2023" s="12">
        <f t="shared" si="126"/>
        <v>42328.875</v>
      </c>
      <c r="T2023" s="12">
        <f t="shared" si="127"/>
        <v>42291.837592592594</v>
      </c>
    </row>
    <row r="2024" spans="1:20" ht="60" x14ac:dyDescent="0.25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8218</v>
      </c>
      <c r="G2024" t="s">
        <v>8223</v>
      </c>
      <c r="H2024" t="s">
        <v>8245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8265</v>
      </c>
      <c r="O2024" s="5">
        <f t="shared" si="124"/>
        <v>1.0001249999999999</v>
      </c>
      <c r="P2024">
        <f t="shared" si="125"/>
        <v>40.005000000000003</v>
      </c>
      <c r="Q2024" s="8" t="s">
        <v>8309</v>
      </c>
      <c r="R2024" s="8" t="s">
        <v>8348</v>
      </c>
      <c r="S2024" s="12">
        <f t="shared" si="126"/>
        <v>40825.570150462961</v>
      </c>
      <c r="T2024" s="12">
        <f t="shared" si="127"/>
        <v>40795.570150462961</v>
      </c>
    </row>
    <row r="2025" spans="1:20" ht="60" x14ac:dyDescent="0.25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8218</v>
      </c>
      <c r="G2025" t="s">
        <v>8223</v>
      </c>
      <c r="H2025" t="s">
        <v>8245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8270</v>
      </c>
      <c r="O2025" s="5">
        <f t="shared" si="124"/>
        <v>1.0001249999999999</v>
      </c>
      <c r="P2025">
        <f t="shared" si="125"/>
        <v>421.10526315789474</v>
      </c>
      <c r="Q2025" s="8" t="s">
        <v>8323</v>
      </c>
      <c r="R2025" s="8" t="s">
        <v>8343</v>
      </c>
      <c r="S2025" s="12">
        <f t="shared" si="126"/>
        <v>42119.409652777773</v>
      </c>
      <c r="T2025" s="12">
        <f t="shared" si="127"/>
        <v>42059.451319444444</v>
      </c>
    </row>
    <row r="2026" spans="1:20" ht="45" x14ac:dyDescent="0.25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8218</v>
      </c>
      <c r="G2026" t="s">
        <v>8224</v>
      </c>
      <c r="H2026" t="s">
        <v>8246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8270</v>
      </c>
      <c r="O2026" s="5">
        <f t="shared" si="124"/>
        <v>1.0001333333333333</v>
      </c>
      <c r="P2026">
        <f t="shared" si="125"/>
        <v>40.545945945945945</v>
      </c>
      <c r="Q2026" s="8" t="s">
        <v>8323</v>
      </c>
      <c r="R2026" s="8" t="s">
        <v>8343</v>
      </c>
      <c r="S2026" s="12">
        <f t="shared" si="126"/>
        <v>42490.483530092592</v>
      </c>
      <c r="T2026" s="12">
        <f t="shared" si="127"/>
        <v>42460.483530092592</v>
      </c>
    </row>
    <row r="2027" spans="1:20" ht="60" x14ac:dyDescent="0.25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8218</v>
      </c>
      <c r="G2027" t="s">
        <v>8223</v>
      </c>
      <c r="H2027" t="s">
        <v>8245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8275</v>
      </c>
      <c r="O2027" s="5">
        <f t="shared" si="124"/>
        <v>1.0002</v>
      </c>
      <c r="P2027">
        <f t="shared" si="125"/>
        <v>178.60714285714286</v>
      </c>
      <c r="Q2027" s="8" t="s">
        <v>8315</v>
      </c>
      <c r="R2027" s="8" t="s">
        <v>8350</v>
      </c>
      <c r="S2027" s="12">
        <f t="shared" si="126"/>
        <v>41026.417199074072</v>
      </c>
      <c r="T2027" s="12">
        <f t="shared" si="127"/>
        <v>40996.417199074072</v>
      </c>
    </row>
    <row r="2028" spans="1:20" ht="45" x14ac:dyDescent="0.25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8218</v>
      </c>
      <c r="G2028" t="s">
        <v>8223</v>
      </c>
      <c r="H2028" t="s">
        <v>8245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8275</v>
      </c>
      <c r="O2028" s="5">
        <f t="shared" si="124"/>
        <v>1.0003299999999999</v>
      </c>
      <c r="P2028">
        <f t="shared" si="125"/>
        <v>66.688666666666663</v>
      </c>
      <c r="Q2028" s="8" t="s">
        <v>8315</v>
      </c>
      <c r="R2028" s="8" t="s">
        <v>8350</v>
      </c>
      <c r="S2028" s="12">
        <f t="shared" si="126"/>
        <v>40935.919664351852</v>
      </c>
      <c r="T2028" s="12">
        <f t="shared" si="127"/>
        <v>40875.919664351852</v>
      </c>
    </row>
    <row r="2029" spans="1:20" ht="60" x14ac:dyDescent="0.25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8218</v>
      </c>
      <c r="G2029" t="s">
        <v>8223</v>
      </c>
      <c r="H2029" t="s">
        <v>8245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8270</v>
      </c>
      <c r="O2029" s="5">
        <f t="shared" si="124"/>
        <v>1.0003599999999999</v>
      </c>
      <c r="P2029">
        <f t="shared" si="125"/>
        <v>179.27598566308242</v>
      </c>
      <c r="Q2029" s="8" t="s">
        <v>8323</v>
      </c>
      <c r="R2029" s="8" t="s">
        <v>8343</v>
      </c>
      <c r="S2029" s="12">
        <f t="shared" si="126"/>
        <v>41764.026747685188</v>
      </c>
      <c r="T2029" s="12">
        <f t="shared" si="127"/>
        <v>41730.026747685188</v>
      </c>
    </row>
    <row r="2030" spans="1:20" ht="60" x14ac:dyDescent="0.25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8218</v>
      </c>
      <c r="G2030" t="s">
        <v>8223</v>
      </c>
      <c r="H2030" t="s">
        <v>8245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8270</v>
      </c>
      <c r="O2030" s="5">
        <f t="shared" si="124"/>
        <v>1.0004</v>
      </c>
      <c r="P2030">
        <f t="shared" si="125"/>
        <v>61</v>
      </c>
      <c r="Q2030" s="8" t="s">
        <v>8323</v>
      </c>
      <c r="R2030" s="8" t="s">
        <v>8343</v>
      </c>
      <c r="S2030" s="12">
        <f t="shared" si="126"/>
        <v>42685.666666666672</v>
      </c>
      <c r="T2030" s="12">
        <f t="shared" si="127"/>
        <v>42664.559560185182</v>
      </c>
    </row>
    <row r="2031" spans="1:20" ht="60" x14ac:dyDescent="0.25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8218</v>
      </c>
      <c r="G2031" t="s">
        <v>8232</v>
      </c>
      <c r="H2031" t="s">
        <v>8248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8273</v>
      </c>
      <c r="O2031" s="5">
        <f t="shared" si="124"/>
        <v>1.0004285714285714</v>
      </c>
      <c r="P2031">
        <f t="shared" si="125"/>
        <v>127.32727272727273</v>
      </c>
      <c r="Q2031" s="8" t="s">
        <v>8318</v>
      </c>
      <c r="R2031" s="8" t="s">
        <v>8352</v>
      </c>
      <c r="S2031" s="12">
        <f t="shared" si="126"/>
        <v>42019.204166666663</v>
      </c>
      <c r="T2031" s="12">
        <f t="shared" si="127"/>
        <v>41988.298831018517</v>
      </c>
    </row>
    <row r="2032" spans="1:20" ht="30" x14ac:dyDescent="0.25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8218</v>
      </c>
      <c r="G2032" t="s">
        <v>8223</v>
      </c>
      <c r="H2032" t="s">
        <v>8245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8264</v>
      </c>
      <c r="O2032" s="5">
        <f t="shared" si="124"/>
        <v>1.0004342857142856</v>
      </c>
      <c r="P2032">
        <f t="shared" si="125"/>
        <v>291.79333333333335</v>
      </c>
      <c r="Q2032" s="8" t="s">
        <v>8309</v>
      </c>
      <c r="R2032" s="8" t="s">
        <v>8347</v>
      </c>
      <c r="S2032" s="12">
        <f t="shared" si="126"/>
        <v>42475.625</v>
      </c>
      <c r="T2032" s="12">
        <f t="shared" si="127"/>
        <v>42468.69458333333</v>
      </c>
    </row>
    <row r="2033" spans="1:20" ht="60" x14ac:dyDescent="0.25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8270</v>
      </c>
      <c r="O2033" s="5">
        <f t="shared" si="124"/>
        <v>1.0004999999999999</v>
      </c>
      <c r="P2033">
        <f t="shared" si="125"/>
        <v>57.171428571428571</v>
      </c>
      <c r="Q2033" s="8" t="s">
        <v>8323</v>
      </c>
      <c r="R2033" s="8" t="s">
        <v>8343</v>
      </c>
      <c r="S2033" s="12">
        <f t="shared" si="126"/>
        <v>42196.354166666672</v>
      </c>
      <c r="T2033" s="12">
        <f t="shared" si="127"/>
        <v>42165.212627314817</v>
      </c>
    </row>
    <row r="2034" spans="1:20" ht="60" x14ac:dyDescent="0.25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8218</v>
      </c>
      <c r="G2034" t="s">
        <v>8223</v>
      </c>
      <c r="H2034" t="s">
        <v>8245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8270</v>
      </c>
      <c r="O2034" s="5">
        <f t="shared" si="124"/>
        <v>1.0004999999999999</v>
      </c>
      <c r="P2034">
        <f t="shared" si="125"/>
        <v>81.673469387755105</v>
      </c>
      <c r="Q2034" s="8" t="s">
        <v>8323</v>
      </c>
      <c r="R2034" s="8" t="s">
        <v>8343</v>
      </c>
      <c r="S2034" s="12">
        <f t="shared" si="126"/>
        <v>42507.644432870366</v>
      </c>
      <c r="T2034" s="12">
        <f t="shared" si="127"/>
        <v>42447.644432870366</v>
      </c>
    </row>
    <row r="2035" spans="1:20" ht="45" x14ac:dyDescent="0.25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8218</v>
      </c>
      <c r="G2035" t="s">
        <v>8223</v>
      </c>
      <c r="H2035" t="s">
        <v>8245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8278</v>
      </c>
      <c r="O2035" s="5">
        <f t="shared" si="124"/>
        <v>1.0005066666666667</v>
      </c>
      <c r="P2035">
        <f t="shared" si="125"/>
        <v>39.493684210526318</v>
      </c>
      <c r="Q2035" s="8" t="s">
        <v>8315</v>
      </c>
      <c r="R2035" s="8" t="s">
        <v>8330</v>
      </c>
      <c r="S2035" s="12">
        <f t="shared" si="126"/>
        <v>41055.833298611113</v>
      </c>
      <c r="T2035" s="12">
        <f t="shared" si="127"/>
        <v>41025.833298611113</v>
      </c>
    </row>
    <row r="2036" spans="1:20" ht="60" x14ac:dyDescent="0.25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8218</v>
      </c>
      <c r="G2036" t="s">
        <v>8224</v>
      </c>
      <c r="H2036" t="s">
        <v>8246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8270</v>
      </c>
      <c r="O2036" s="5">
        <f t="shared" si="124"/>
        <v>1.0005999999999999</v>
      </c>
      <c r="P2036">
        <f t="shared" si="125"/>
        <v>68.534246575342465</v>
      </c>
      <c r="Q2036" s="8" t="s">
        <v>8323</v>
      </c>
      <c r="R2036" s="8" t="s">
        <v>8343</v>
      </c>
      <c r="S2036" s="12">
        <f t="shared" si="126"/>
        <v>41932.083726851852</v>
      </c>
      <c r="T2036" s="12">
        <f t="shared" si="127"/>
        <v>41902.083726851852</v>
      </c>
    </row>
    <row r="2037" spans="1:20" x14ac:dyDescent="0.25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8218</v>
      </c>
      <c r="G2037" t="s">
        <v>8223</v>
      </c>
      <c r="H2037" t="s">
        <v>8245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8275</v>
      </c>
      <c r="O2037" s="5">
        <f t="shared" si="124"/>
        <v>1.0006666666666666</v>
      </c>
      <c r="P2037">
        <f t="shared" si="125"/>
        <v>75.05</v>
      </c>
      <c r="Q2037" s="8" t="s">
        <v>8315</v>
      </c>
      <c r="R2037" s="8" t="s">
        <v>8350</v>
      </c>
      <c r="S2037" s="12">
        <f t="shared" si="126"/>
        <v>41646.838888888888</v>
      </c>
      <c r="T2037" s="12">
        <f t="shared" si="127"/>
        <v>41626.666284722218</v>
      </c>
    </row>
    <row r="2038" spans="1:20" ht="45" x14ac:dyDescent="0.25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8218</v>
      </c>
      <c r="G2038" t="s">
        <v>8223</v>
      </c>
      <c r="H2038" t="s">
        <v>8245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8275</v>
      </c>
      <c r="O2038" s="5">
        <f t="shared" si="124"/>
        <v>1.0006666666666666</v>
      </c>
      <c r="P2038">
        <f t="shared" si="125"/>
        <v>107.21428571428571</v>
      </c>
      <c r="Q2038" s="8" t="s">
        <v>8315</v>
      </c>
      <c r="R2038" s="8" t="s">
        <v>8350</v>
      </c>
      <c r="S2038" s="12">
        <f t="shared" si="126"/>
        <v>41522.915972222225</v>
      </c>
      <c r="T2038" s="12">
        <f t="shared" si="127"/>
        <v>41494.713587962964</v>
      </c>
    </row>
    <row r="2039" spans="1:20" ht="45" x14ac:dyDescent="0.25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8218</v>
      </c>
      <c r="G2039" t="s">
        <v>8224</v>
      </c>
      <c r="H2039" t="s">
        <v>8246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8270</v>
      </c>
      <c r="O2039" s="5">
        <f t="shared" si="124"/>
        <v>1.0007272727272727</v>
      </c>
      <c r="P2039">
        <f t="shared" si="125"/>
        <v>125.09090909090909</v>
      </c>
      <c r="Q2039" s="8" t="s">
        <v>8323</v>
      </c>
      <c r="R2039" s="8" t="s">
        <v>8343</v>
      </c>
      <c r="S2039" s="12">
        <f t="shared" si="126"/>
        <v>42212.707638888889</v>
      </c>
      <c r="T2039" s="12">
        <f t="shared" si="127"/>
        <v>42193.521481481483</v>
      </c>
    </row>
    <row r="2040" spans="1:20" ht="60" x14ac:dyDescent="0.25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8218</v>
      </c>
      <c r="G2040" t="s">
        <v>8223</v>
      </c>
      <c r="H2040" t="s">
        <v>8245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8275</v>
      </c>
      <c r="O2040" s="5">
        <f t="shared" si="124"/>
        <v>1.0007692307692309</v>
      </c>
      <c r="P2040">
        <f t="shared" si="125"/>
        <v>50.03846153846154</v>
      </c>
      <c r="Q2040" s="8" t="s">
        <v>8315</v>
      </c>
      <c r="R2040" s="8" t="s">
        <v>8350</v>
      </c>
      <c r="S2040" s="12">
        <f t="shared" si="126"/>
        <v>41847.791666666664</v>
      </c>
      <c r="T2040" s="12">
        <f t="shared" si="127"/>
        <v>41827.656689814816</v>
      </c>
    </row>
    <row r="2041" spans="1:20" ht="45" x14ac:dyDescent="0.25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8270</v>
      </c>
      <c r="O2041" s="5">
        <f t="shared" si="124"/>
        <v>1.0007692307692309</v>
      </c>
      <c r="P2041">
        <f t="shared" si="125"/>
        <v>209.83870967741936</v>
      </c>
      <c r="Q2041" s="8" t="s">
        <v>8323</v>
      </c>
      <c r="R2041" s="8" t="s">
        <v>8343</v>
      </c>
      <c r="S2041" s="12">
        <f t="shared" si="126"/>
        <v>42283.678530092591</v>
      </c>
      <c r="T2041" s="12">
        <f t="shared" si="127"/>
        <v>42253.678530092591</v>
      </c>
    </row>
    <row r="2042" spans="1:20" ht="75" x14ac:dyDescent="0.25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8218</v>
      </c>
      <c r="G2042" t="s">
        <v>8223</v>
      </c>
      <c r="H2042" t="s">
        <v>8245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8270</v>
      </c>
      <c r="O2042" s="5">
        <f t="shared" si="124"/>
        <v>1.0008673425918038</v>
      </c>
      <c r="P2042">
        <f t="shared" si="125"/>
        <v>93.977440000000001</v>
      </c>
      <c r="Q2042" s="8" t="s">
        <v>8323</v>
      </c>
      <c r="R2042" s="8" t="s">
        <v>8343</v>
      </c>
      <c r="S2042" s="12">
        <f t="shared" si="126"/>
        <v>41859.329166666663</v>
      </c>
      <c r="T2042" s="12">
        <f t="shared" si="127"/>
        <v>41826.621238425927</v>
      </c>
    </row>
    <row r="2043" spans="1:20" ht="30" x14ac:dyDescent="0.25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8218</v>
      </c>
      <c r="G2043" t="s">
        <v>8223</v>
      </c>
      <c r="H2043" t="s">
        <v>8245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8270</v>
      </c>
      <c r="O2043" s="5">
        <f t="shared" si="124"/>
        <v>1.00099</v>
      </c>
      <c r="P2043">
        <f t="shared" si="125"/>
        <v>47.666190476190479</v>
      </c>
      <c r="Q2043" s="8" t="s">
        <v>8323</v>
      </c>
      <c r="R2043" s="8" t="s">
        <v>8343</v>
      </c>
      <c r="S2043" s="12">
        <f t="shared" si="126"/>
        <v>41909.890972222223</v>
      </c>
      <c r="T2043" s="12">
        <f t="shared" si="127"/>
        <v>41876.971886574072</v>
      </c>
    </row>
    <row r="2044" spans="1:20" ht="60" x14ac:dyDescent="0.25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8218</v>
      </c>
      <c r="G2044" t="s">
        <v>8223</v>
      </c>
      <c r="H2044" t="s">
        <v>8245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8275</v>
      </c>
      <c r="O2044" s="5">
        <f t="shared" si="124"/>
        <v>1.0009999999999999</v>
      </c>
      <c r="P2044">
        <f t="shared" si="125"/>
        <v>40.04</v>
      </c>
      <c r="Q2044" s="8" t="s">
        <v>8315</v>
      </c>
      <c r="R2044" s="8" t="s">
        <v>8350</v>
      </c>
      <c r="S2044" s="12">
        <f t="shared" si="126"/>
        <v>41086.5</v>
      </c>
      <c r="T2044" s="12">
        <f t="shared" si="127"/>
        <v>41067.577418981484</v>
      </c>
    </row>
    <row r="2045" spans="1:20" ht="60" x14ac:dyDescent="0.25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8218</v>
      </c>
      <c r="G2045" t="s">
        <v>8223</v>
      </c>
      <c r="H2045" t="s">
        <v>8245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8278</v>
      </c>
      <c r="O2045" s="5">
        <f t="shared" si="124"/>
        <v>1.0009999999999999</v>
      </c>
      <c r="P2045">
        <f t="shared" si="125"/>
        <v>40.04</v>
      </c>
      <c r="Q2045" s="8" t="s">
        <v>8315</v>
      </c>
      <c r="R2045" s="8" t="s">
        <v>8330</v>
      </c>
      <c r="S2045" s="12">
        <f t="shared" si="126"/>
        <v>40756.532210648147</v>
      </c>
      <c r="T2045" s="12">
        <f t="shared" si="127"/>
        <v>40711.532210648147</v>
      </c>
    </row>
    <row r="2046" spans="1:20" ht="60" x14ac:dyDescent="0.25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8218</v>
      </c>
      <c r="G2046" t="s">
        <v>8224</v>
      </c>
      <c r="H2046" t="s">
        <v>8246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8299</v>
      </c>
      <c r="O2046" s="5">
        <f t="shared" si="124"/>
        <v>1.0009999999999999</v>
      </c>
      <c r="P2046">
        <f t="shared" si="125"/>
        <v>143</v>
      </c>
      <c r="Q2046" s="8" t="s">
        <v>8315</v>
      </c>
      <c r="R2046" s="8" t="s">
        <v>8355</v>
      </c>
      <c r="S2046" s="12">
        <f t="shared" si="126"/>
        <v>42069.701087962967</v>
      </c>
      <c r="T2046" s="12">
        <f t="shared" si="127"/>
        <v>42039.701087962967</v>
      </c>
    </row>
    <row r="2047" spans="1:20" ht="45" x14ac:dyDescent="0.25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8218</v>
      </c>
      <c r="G2047" t="s">
        <v>8223</v>
      </c>
      <c r="H2047" t="s">
        <v>8245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8270</v>
      </c>
      <c r="O2047" s="5">
        <f t="shared" si="124"/>
        <v>1.0011000000000001</v>
      </c>
      <c r="P2047">
        <f t="shared" si="125"/>
        <v>168.25210084033614</v>
      </c>
      <c r="Q2047" s="8" t="s">
        <v>8323</v>
      </c>
      <c r="R2047" s="8" t="s">
        <v>8343</v>
      </c>
      <c r="S2047" s="12">
        <f t="shared" si="126"/>
        <v>42085.691516203704</v>
      </c>
      <c r="T2047" s="12">
        <f t="shared" si="127"/>
        <v>42050.733182870375</v>
      </c>
    </row>
    <row r="2048" spans="1:20" ht="60" x14ac:dyDescent="0.25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8218</v>
      </c>
      <c r="G2048" t="s">
        <v>8224</v>
      </c>
      <c r="H2048" t="s">
        <v>8246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8270</v>
      </c>
      <c r="O2048" s="5">
        <f t="shared" si="124"/>
        <v>1.0011666666666668</v>
      </c>
      <c r="P2048">
        <f t="shared" si="125"/>
        <v>127.80851063829788</v>
      </c>
      <c r="Q2048" s="8" t="s">
        <v>8323</v>
      </c>
      <c r="R2048" s="8" t="s">
        <v>8343</v>
      </c>
      <c r="S2048" s="12">
        <f t="shared" si="126"/>
        <v>42211.513414351852</v>
      </c>
      <c r="T2048" s="12">
        <f t="shared" si="127"/>
        <v>42171.513414351852</v>
      </c>
    </row>
    <row r="2049" spans="1:20" ht="75" x14ac:dyDescent="0.25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8218</v>
      </c>
      <c r="G2049" t="s">
        <v>8223</v>
      </c>
      <c r="H2049" t="s">
        <v>8245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8275</v>
      </c>
      <c r="O2049" s="5">
        <f t="shared" si="124"/>
        <v>1.0012000000000001</v>
      </c>
      <c r="P2049">
        <f t="shared" si="125"/>
        <v>65.868421052631575</v>
      </c>
      <c r="Q2049" s="8" t="s">
        <v>8315</v>
      </c>
      <c r="R2049" s="8" t="s">
        <v>8350</v>
      </c>
      <c r="S2049" s="12">
        <f t="shared" si="126"/>
        <v>42527.000775462962</v>
      </c>
      <c r="T2049" s="12">
        <f t="shared" si="127"/>
        <v>42502.000775462962</v>
      </c>
    </row>
    <row r="2050" spans="1:20" ht="60" x14ac:dyDescent="0.25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8218</v>
      </c>
      <c r="G2050" t="s">
        <v>8224</v>
      </c>
      <c r="H2050" t="s">
        <v>8246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8296</v>
      </c>
      <c r="O2050" s="5">
        <f t="shared" ref="O2050:O2113" si="128">E2050/D2050</f>
        <v>1.0012000000000001</v>
      </c>
      <c r="P2050">
        <f t="shared" si="125"/>
        <v>43.912280701754383</v>
      </c>
      <c r="Q2050" s="8" t="s">
        <v>8331</v>
      </c>
      <c r="R2050" s="8" t="s">
        <v>8356</v>
      </c>
      <c r="S2050" s="12">
        <f t="shared" si="126"/>
        <v>42251.54178240741</v>
      </c>
      <c r="T2050" s="12">
        <f t="shared" si="127"/>
        <v>42221.54178240741</v>
      </c>
    </row>
    <row r="2051" spans="1:20" ht="60" x14ac:dyDescent="0.25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8218</v>
      </c>
      <c r="G2051" t="s">
        <v>8223</v>
      </c>
      <c r="H2051" t="s">
        <v>8245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8270</v>
      </c>
      <c r="O2051" s="5">
        <f t="shared" si="128"/>
        <v>1.00125</v>
      </c>
      <c r="P2051">
        <f t="shared" ref="P2051:P2114" si="129">E2051/L2051</f>
        <v>70.884955752212392</v>
      </c>
      <c r="Q2051" s="8" t="s">
        <v>8323</v>
      </c>
      <c r="R2051" s="8" t="s">
        <v>8343</v>
      </c>
      <c r="S2051" s="12">
        <f t="shared" ref="S2051:S2114" si="130">(I2051/86400)+25569+(-6/24)</f>
        <v>41969.875</v>
      </c>
      <c r="T2051" s="12">
        <f t="shared" ref="T2051:T2114" si="131">(J2051/86400)+25569+(-6/24)</f>
        <v>41941.433865740742</v>
      </c>
    </row>
    <row r="2052" spans="1:20" ht="60" x14ac:dyDescent="0.25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8218</v>
      </c>
      <c r="G2052" t="s">
        <v>8223</v>
      </c>
      <c r="H2052" t="s">
        <v>8245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8270</v>
      </c>
      <c r="O2052" s="5">
        <f t="shared" si="128"/>
        <v>1.00125</v>
      </c>
      <c r="P2052">
        <f t="shared" si="129"/>
        <v>121.36363636363636</v>
      </c>
      <c r="Q2052" s="8" t="s">
        <v>8323</v>
      </c>
      <c r="R2052" s="8" t="s">
        <v>8343</v>
      </c>
      <c r="S2052" s="12">
        <f t="shared" si="130"/>
        <v>42015.620486111111</v>
      </c>
      <c r="T2052" s="12">
        <f t="shared" si="131"/>
        <v>41995.620486111111</v>
      </c>
    </row>
    <row r="2053" spans="1:20" ht="60" x14ac:dyDescent="0.25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8218</v>
      </c>
      <c r="G2053" t="s">
        <v>8223</v>
      </c>
      <c r="H2053" t="s">
        <v>8245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8264</v>
      </c>
      <c r="O2053" s="5">
        <f t="shared" si="128"/>
        <v>1.0012570000000001</v>
      </c>
      <c r="P2053">
        <f t="shared" si="129"/>
        <v>606.82242424242418</v>
      </c>
      <c r="Q2053" s="8" t="s">
        <v>8309</v>
      </c>
      <c r="R2053" s="8" t="s">
        <v>8347</v>
      </c>
      <c r="S2053" s="12">
        <f t="shared" si="130"/>
        <v>42261.625</v>
      </c>
      <c r="T2053" s="12">
        <f t="shared" si="131"/>
        <v>42229.985833333332</v>
      </c>
    </row>
    <row r="2054" spans="1:20" ht="60" x14ac:dyDescent="0.25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8218</v>
      </c>
      <c r="G2054" t="s">
        <v>8223</v>
      </c>
      <c r="H2054" t="s">
        <v>8245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8275</v>
      </c>
      <c r="O2054" s="5">
        <f t="shared" si="128"/>
        <v>1.00149</v>
      </c>
      <c r="P2054">
        <f t="shared" si="129"/>
        <v>35.767499999999998</v>
      </c>
      <c r="Q2054" s="8" t="s">
        <v>8315</v>
      </c>
      <c r="R2054" s="8" t="s">
        <v>8350</v>
      </c>
      <c r="S2054" s="12">
        <f t="shared" si="130"/>
        <v>40816.875</v>
      </c>
      <c r="T2054" s="12">
        <f t="shared" si="131"/>
        <v>40788.536539351851</v>
      </c>
    </row>
    <row r="2055" spans="1:20" ht="60" x14ac:dyDescent="0.25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8218</v>
      </c>
      <c r="G2055" t="s">
        <v>8223</v>
      </c>
      <c r="H2055" t="s">
        <v>8245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8270</v>
      </c>
      <c r="O2055" s="5">
        <f t="shared" si="128"/>
        <v>1.0015624999999999</v>
      </c>
      <c r="P2055">
        <f t="shared" si="129"/>
        <v>74.534883720930239</v>
      </c>
      <c r="Q2055" s="8" t="s">
        <v>8323</v>
      </c>
      <c r="R2055" s="8" t="s">
        <v>8343</v>
      </c>
      <c r="S2055" s="12">
        <f t="shared" si="130"/>
        <v>41882.408310185187</v>
      </c>
      <c r="T2055" s="12">
        <f t="shared" si="131"/>
        <v>41852.408310185187</v>
      </c>
    </row>
    <row r="2056" spans="1:20" ht="60" x14ac:dyDescent="0.25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8218</v>
      </c>
      <c r="G2056" t="s">
        <v>8223</v>
      </c>
      <c r="H2056" t="s">
        <v>8245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8275</v>
      </c>
      <c r="O2056" s="5">
        <f t="shared" si="128"/>
        <v>1.0016</v>
      </c>
      <c r="P2056">
        <f t="shared" si="129"/>
        <v>417.33333333333331</v>
      </c>
      <c r="Q2056" s="8" t="s">
        <v>8315</v>
      </c>
      <c r="R2056" s="8" t="s">
        <v>8350</v>
      </c>
      <c r="S2056" s="12">
        <f t="shared" si="130"/>
        <v>41768.666666666664</v>
      </c>
      <c r="T2056" s="12">
        <f t="shared" si="131"/>
        <v>41736.649652777778</v>
      </c>
    </row>
    <row r="2057" spans="1:20" ht="60" x14ac:dyDescent="0.25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8218</v>
      </c>
      <c r="G2057" t="s">
        <v>8223</v>
      </c>
      <c r="H2057" t="s">
        <v>8245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8268</v>
      </c>
      <c r="O2057" s="5">
        <f t="shared" si="128"/>
        <v>1.0016666666666667</v>
      </c>
      <c r="P2057">
        <f t="shared" si="129"/>
        <v>46.230769230769234</v>
      </c>
      <c r="Q2057" s="8" t="s">
        <v>8309</v>
      </c>
      <c r="R2057" s="8" t="s">
        <v>8349</v>
      </c>
      <c r="S2057" s="12">
        <f t="shared" si="130"/>
        <v>42226.701284722221</v>
      </c>
      <c r="T2057" s="12">
        <f t="shared" si="131"/>
        <v>42211.701284722221</v>
      </c>
    </row>
    <row r="2058" spans="1:20" ht="45" x14ac:dyDescent="0.25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8218</v>
      </c>
      <c r="G2058" t="s">
        <v>8223</v>
      </c>
      <c r="H2058" t="s">
        <v>8245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8275</v>
      </c>
      <c r="O2058" s="5">
        <f t="shared" si="128"/>
        <v>1.0016666666666667</v>
      </c>
      <c r="P2058">
        <f t="shared" si="129"/>
        <v>46.953125</v>
      </c>
      <c r="Q2058" s="8" t="s">
        <v>8315</v>
      </c>
      <c r="R2058" s="8" t="s">
        <v>8350</v>
      </c>
      <c r="S2058" s="12">
        <f t="shared" si="130"/>
        <v>40830.708333333336</v>
      </c>
      <c r="T2058" s="12">
        <f t="shared" si="131"/>
        <v>40788.047650462962</v>
      </c>
    </row>
    <row r="2059" spans="1:20" ht="45" x14ac:dyDescent="0.25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8218</v>
      </c>
      <c r="G2059" t="s">
        <v>8223</v>
      </c>
      <c r="H2059" t="s">
        <v>8245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8264</v>
      </c>
      <c r="O2059" s="5">
        <f t="shared" si="128"/>
        <v>1.002</v>
      </c>
      <c r="P2059">
        <f t="shared" si="129"/>
        <v>80.16</v>
      </c>
      <c r="Q2059" s="8" t="s">
        <v>8309</v>
      </c>
      <c r="R2059" s="8" t="s">
        <v>8347</v>
      </c>
      <c r="S2059" s="12">
        <f t="shared" si="130"/>
        <v>42260.508240740739</v>
      </c>
      <c r="T2059" s="12">
        <f t="shared" si="131"/>
        <v>42200.508240740739</v>
      </c>
    </row>
    <row r="2060" spans="1:20" ht="60" x14ac:dyDescent="0.25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8218</v>
      </c>
      <c r="G2060" t="s">
        <v>8224</v>
      </c>
      <c r="H2060" t="s">
        <v>8246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8270</v>
      </c>
      <c r="O2060" s="5">
        <f t="shared" si="128"/>
        <v>1.002</v>
      </c>
      <c r="P2060">
        <f t="shared" si="129"/>
        <v>117.88235294117646</v>
      </c>
      <c r="Q2060" s="8" t="s">
        <v>8323</v>
      </c>
      <c r="R2060" s="8" t="s">
        <v>8343</v>
      </c>
      <c r="S2060" s="12">
        <f t="shared" si="130"/>
        <v>42506.18478009259</v>
      </c>
      <c r="T2060" s="12">
        <f t="shared" si="131"/>
        <v>42482.18478009259</v>
      </c>
    </row>
    <row r="2061" spans="1:20" ht="60" x14ac:dyDescent="0.25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8218</v>
      </c>
      <c r="G2061" t="s">
        <v>8223</v>
      </c>
      <c r="H2061" t="s">
        <v>8245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8270</v>
      </c>
      <c r="O2061" s="5">
        <f t="shared" si="128"/>
        <v>1.002</v>
      </c>
      <c r="P2061">
        <f t="shared" si="129"/>
        <v>62.625</v>
      </c>
      <c r="Q2061" s="8" t="s">
        <v>8323</v>
      </c>
      <c r="R2061" s="8" t="s">
        <v>8343</v>
      </c>
      <c r="S2061" s="12">
        <f t="shared" si="130"/>
        <v>42613.615405092598</v>
      </c>
      <c r="T2061" s="12">
        <f t="shared" si="131"/>
        <v>42593.615405092598</v>
      </c>
    </row>
    <row r="2062" spans="1:20" ht="60" x14ac:dyDescent="0.25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8218</v>
      </c>
      <c r="G2062" t="s">
        <v>8223</v>
      </c>
      <c r="H2062" t="s">
        <v>8245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8264</v>
      </c>
      <c r="O2062" s="5">
        <f t="shared" si="128"/>
        <v>1.0024166666666667</v>
      </c>
      <c r="P2062">
        <f t="shared" si="129"/>
        <v>171.84285714285716</v>
      </c>
      <c r="Q2062" s="8" t="s">
        <v>8309</v>
      </c>
      <c r="R2062" s="8" t="s">
        <v>8347</v>
      </c>
      <c r="S2062" s="12">
        <f t="shared" si="130"/>
        <v>41805.979166666664</v>
      </c>
      <c r="T2062" s="12">
        <f t="shared" si="131"/>
        <v>41760.546423611115</v>
      </c>
    </row>
    <row r="2063" spans="1:20" ht="60" x14ac:dyDescent="0.25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8218</v>
      </c>
      <c r="G2063" t="s">
        <v>8223</v>
      </c>
      <c r="H2063" t="s">
        <v>8245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8270</v>
      </c>
      <c r="O2063" s="5">
        <f t="shared" si="128"/>
        <v>1.0024444444444445</v>
      </c>
      <c r="P2063">
        <f t="shared" si="129"/>
        <v>65.376811594202906</v>
      </c>
      <c r="Q2063" s="8" t="s">
        <v>8323</v>
      </c>
      <c r="R2063" s="8" t="s">
        <v>8343</v>
      </c>
      <c r="S2063" s="12">
        <f t="shared" si="130"/>
        <v>42238.59646990741</v>
      </c>
      <c r="T2063" s="12">
        <f t="shared" si="131"/>
        <v>42208.59646990741</v>
      </c>
    </row>
    <row r="2064" spans="1:20" ht="60" x14ac:dyDescent="0.25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8218</v>
      </c>
      <c r="G2064" t="s">
        <v>8223</v>
      </c>
      <c r="H2064" t="s">
        <v>8245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8270</v>
      </c>
      <c r="O2064" s="5">
        <f t="shared" si="128"/>
        <v>1.0024500000000001</v>
      </c>
      <c r="P2064">
        <f t="shared" si="129"/>
        <v>200.49</v>
      </c>
      <c r="Q2064" s="8" t="s">
        <v>8323</v>
      </c>
      <c r="R2064" s="8" t="s">
        <v>8343</v>
      </c>
      <c r="S2064" s="12">
        <f t="shared" si="130"/>
        <v>41816.968229166669</v>
      </c>
      <c r="T2064" s="12">
        <f t="shared" si="131"/>
        <v>41786.968229166669</v>
      </c>
    </row>
    <row r="2065" spans="1:20" ht="60" x14ac:dyDescent="0.25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8218</v>
      </c>
      <c r="G2065" t="s">
        <v>8223</v>
      </c>
      <c r="H2065" t="s">
        <v>8245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8264</v>
      </c>
      <c r="O2065" s="5">
        <f t="shared" si="128"/>
        <v>1.0024604569420035</v>
      </c>
      <c r="P2065">
        <f t="shared" si="129"/>
        <v>320.44943820224717</v>
      </c>
      <c r="Q2065" s="8" t="s">
        <v>8309</v>
      </c>
      <c r="R2065" s="8" t="s">
        <v>8347</v>
      </c>
      <c r="S2065" s="12">
        <f t="shared" si="130"/>
        <v>42502.915972222225</v>
      </c>
      <c r="T2065" s="12">
        <f t="shared" si="131"/>
        <v>42461.377511574072</v>
      </c>
    </row>
    <row r="2066" spans="1:20" ht="60" x14ac:dyDescent="0.25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8218</v>
      </c>
      <c r="G2066" t="s">
        <v>8223</v>
      </c>
      <c r="H2066" t="s">
        <v>8245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8268</v>
      </c>
      <c r="O2066" s="5">
        <f t="shared" si="128"/>
        <v>1.0024761904761905</v>
      </c>
      <c r="P2066">
        <f t="shared" si="129"/>
        <v>202.42307692307693</v>
      </c>
      <c r="Q2066" s="8" t="s">
        <v>8309</v>
      </c>
      <c r="R2066" s="8" t="s">
        <v>8349</v>
      </c>
      <c r="S2066" s="12">
        <f t="shared" si="130"/>
        <v>41371.939583333333</v>
      </c>
      <c r="T2066" s="12">
        <f t="shared" si="131"/>
        <v>41360.720601851848</v>
      </c>
    </row>
    <row r="2067" spans="1:20" ht="45" x14ac:dyDescent="0.25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8218</v>
      </c>
      <c r="G2067" t="s">
        <v>8223</v>
      </c>
      <c r="H2067" t="s">
        <v>8245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8273</v>
      </c>
      <c r="O2067" s="5">
        <f t="shared" si="128"/>
        <v>1.0024999999999999</v>
      </c>
      <c r="P2067">
        <f t="shared" si="129"/>
        <v>45.56818181818182</v>
      </c>
      <c r="Q2067" s="8" t="s">
        <v>8318</v>
      </c>
      <c r="R2067" s="8" t="s">
        <v>8352</v>
      </c>
      <c r="S2067" s="12">
        <f t="shared" si="130"/>
        <v>41861.596828703703</v>
      </c>
      <c r="T2067" s="12">
        <f t="shared" si="131"/>
        <v>41831.596828703703</v>
      </c>
    </row>
    <row r="2068" spans="1:20" ht="60" x14ac:dyDescent="0.25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8218</v>
      </c>
      <c r="G2068" t="s">
        <v>8223</v>
      </c>
      <c r="H2068" t="s">
        <v>8245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8299</v>
      </c>
      <c r="O2068" s="5">
        <f t="shared" si="128"/>
        <v>1.0024999999999999</v>
      </c>
      <c r="P2068">
        <f t="shared" si="129"/>
        <v>169.91525423728814</v>
      </c>
      <c r="Q2068" s="8" t="s">
        <v>8315</v>
      </c>
      <c r="R2068" s="8" t="s">
        <v>8355</v>
      </c>
      <c r="S2068" s="12">
        <f t="shared" si="130"/>
        <v>42037.652222222227</v>
      </c>
      <c r="T2068" s="12">
        <f t="shared" si="131"/>
        <v>41977.652222222227</v>
      </c>
    </row>
    <row r="2069" spans="1:20" ht="60" x14ac:dyDescent="0.25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8218</v>
      </c>
      <c r="G2069" t="s">
        <v>8224</v>
      </c>
      <c r="H2069" t="s">
        <v>8246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8270</v>
      </c>
      <c r="O2069" s="5">
        <f t="shared" si="128"/>
        <v>1.0024999999999999</v>
      </c>
      <c r="P2069">
        <f t="shared" si="129"/>
        <v>66.833333333333329</v>
      </c>
      <c r="Q2069" s="8" t="s">
        <v>8323</v>
      </c>
      <c r="R2069" s="8" t="s">
        <v>8343</v>
      </c>
      <c r="S2069" s="12">
        <f t="shared" si="130"/>
        <v>42203.416666666672</v>
      </c>
      <c r="T2069" s="12">
        <f t="shared" si="131"/>
        <v>42179.604629629626</v>
      </c>
    </row>
    <row r="2070" spans="1:20" ht="45" x14ac:dyDescent="0.25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8218</v>
      </c>
      <c r="G2070" t="s">
        <v>8223</v>
      </c>
      <c r="H2070" t="s">
        <v>8245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8304</v>
      </c>
      <c r="O2070" s="5">
        <f t="shared" si="128"/>
        <v>1.0024999999999999</v>
      </c>
      <c r="P2070">
        <f t="shared" si="129"/>
        <v>143.21428571428572</v>
      </c>
      <c r="Q2070" s="8" t="s">
        <v>8323</v>
      </c>
      <c r="R2070" s="8" t="s">
        <v>8325</v>
      </c>
      <c r="S2070" s="12">
        <f t="shared" si="130"/>
        <v>42102.916666666672</v>
      </c>
      <c r="T2070" s="12">
        <f t="shared" si="131"/>
        <v>42075.692627314813</v>
      </c>
    </row>
    <row r="2071" spans="1:20" ht="45" x14ac:dyDescent="0.25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8218</v>
      </c>
      <c r="G2071" t="s">
        <v>8223</v>
      </c>
      <c r="H2071" t="s">
        <v>8245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8270</v>
      </c>
      <c r="O2071" s="5">
        <f t="shared" si="128"/>
        <v>1.0026315789473683</v>
      </c>
      <c r="P2071">
        <f t="shared" si="129"/>
        <v>134.1549295774648</v>
      </c>
      <c r="Q2071" s="8" t="s">
        <v>8323</v>
      </c>
      <c r="R2071" s="8" t="s">
        <v>8343</v>
      </c>
      <c r="S2071" s="12">
        <f t="shared" si="130"/>
        <v>41806.875</v>
      </c>
      <c r="T2071" s="12">
        <f t="shared" si="131"/>
        <v>41775.81313657407</v>
      </c>
    </row>
    <row r="2072" spans="1:20" ht="60" x14ac:dyDescent="0.25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8218</v>
      </c>
      <c r="G2072" t="s">
        <v>8224</v>
      </c>
      <c r="H2072" t="s">
        <v>8246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8270</v>
      </c>
      <c r="O2072" s="5">
        <f t="shared" si="128"/>
        <v>1.0026489999999999</v>
      </c>
      <c r="P2072">
        <f t="shared" si="129"/>
        <v>48.437149758454105</v>
      </c>
      <c r="Q2072" s="8" t="s">
        <v>8323</v>
      </c>
      <c r="R2072" s="8" t="s">
        <v>8343</v>
      </c>
      <c r="S2072" s="12">
        <f t="shared" si="130"/>
        <v>42541.708333333328</v>
      </c>
      <c r="T2072" s="12">
        <f t="shared" si="131"/>
        <v>42505.524479166663</v>
      </c>
    </row>
    <row r="2073" spans="1:20" ht="60" x14ac:dyDescent="0.25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8218</v>
      </c>
      <c r="G2073" t="s">
        <v>8223</v>
      </c>
      <c r="H2073" t="s">
        <v>8245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8275</v>
      </c>
      <c r="O2073" s="5">
        <f t="shared" si="128"/>
        <v>1.0026666666666666</v>
      </c>
      <c r="P2073">
        <f t="shared" si="129"/>
        <v>81.739130434782609</v>
      </c>
      <c r="Q2073" s="8" t="s">
        <v>8315</v>
      </c>
      <c r="R2073" s="8" t="s">
        <v>8350</v>
      </c>
      <c r="S2073" s="12">
        <f t="shared" si="130"/>
        <v>42079.441574074073</v>
      </c>
      <c r="T2073" s="12">
        <f t="shared" si="131"/>
        <v>42049.483240740738</v>
      </c>
    </row>
    <row r="2074" spans="1:20" ht="45" x14ac:dyDescent="0.25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8218</v>
      </c>
      <c r="G2074" t="s">
        <v>8224</v>
      </c>
      <c r="H2074" t="s">
        <v>8246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8270</v>
      </c>
      <c r="O2074" s="5">
        <f t="shared" si="128"/>
        <v>1.0026999999999999</v>
      </c>
      <c r="P2074">
        <f t="shared" si="129"/>
        <v>92.842592592592595</v>
      </c>
      <c r="Q2074" s="8" t="s">
        <v>8323</v>
      </c>
      <c r="R2074" s="8" t="s">
        <v>8343</v>
      </c>
      <c r="S2074" s="12">
        <f t="shared" si="130"/>
        <v>42058.246562500004</v>
      </c>
      <c r="T2074" s="12">
        <f t="shared" si="131"/>
        <v>42028.246562500004</v>
      </c>
    </row>
    <row r="2075" spans="1:20" ht="60" x14ac:dyDescent="0.25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8218</v>
      </c>
      <c r="G2075" t="s">
        <v>8223</v>
      </c>
      <c r="H2075" t="s">
        <v>8245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8270</v>
      </c>
      <c r="O2075" s="5">
        <f t="shared" si="128"/>
        <v>1.0027777777777778</v>
      </c>
      <c r="P2075">
        <f t="shared" si="129"/>
        <v>150.41666666666666</v>
      </c>
      <c r="Q2075" s="8" t="s">
        <v>8323</v>
      </c>
      <c r="R2075" s="8" t="s">
        <v>8343</v>
      </c>
      <c r="S2075" s="12">
        <f t="shared" si="130"/>
        <v>42043.9375</v>
      </c>
      <c r="T2075" s="12">
        <f t="shared" si="131"/>
        <v>42017.63045138889</v>
      </c>
    </row>
    <row r="2076" spans="1:20" ht="45" x14ac:dyDescent="0.25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8218</v>
      </c>
      <c r="G2076" t="s">
        <v>8223</v>
      </c>
      <c r="H2076" t="s">
        <v>8245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8304</v>
      </c>
      <c r="O2076" s="5">
        <f t="shared" si="128"/>
        <v>1.0028571428571429</v>
      </c>
      <c r="P2076">
        <f t="shared" si="129"/>
        <v>35.1</v>
      </c>
      <c r="Q2076" s="8" t="s">
        <v>8323</v>
      </c>
      <c r="R2076" s="8" t="s">
        <v>8325</v>
      </c>
      <c r="S2076" s="12">
        <f t="shared" si="130"/>
        <v>42195.915972222225</v>
      </c>
      <c r="T2076" s="12">
        <f t="shared" si="131"/>
        <v>42167.284791666665</v>
      </c>
    </row>
    <row r="2077" spans="1:20" ht="60" x14ac:dyDescent="0.25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8218</v>
      </c>
      <c r="G2077" t="s">
        <v>8223</v>
      </c>
      <c r="H2077" t="s">
        <v>8245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8270</v>
      </c>
      <c r="O2077" s="5">
        <f t="shared" si="128"/>
        <v>1.002909090909091</v>
      </c>
      <c r="P2077">
        <f t="shared" si="129"/>
        <v>69.822784810126578</v>
      </c>
      <c r="Q2077" s="8" t="s">
        <v>8323</v>
      </c>
      <c r="R2077" s="8" t="s">
        <v>8343</v>
      </c>
      <c r="S2077" s="12">
        <f t="shared" si="130"/>
        <v>42489.915972222225</v>
      </c>
      <c r="T2077" s="12">
        <f t="shared" si="131"/>
        <v>42466.308796296296</v>
      </c>
    </row>
    <row r="2078" spans="1:20" x14ac:dyDescent="0.25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8218</v>
      </c>
      <c r="G2078" t="s">
        <v>8223</v>
      </c>
      <c r="H2078" t="s">
        <v>8245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8302</v>
      </c>
      <c r="O2078" s="5">
        <f t="shared" si="128"/>
        <v>1.0029999999999999</v>
      </c>
      <c r="P2078">
        <f t="shared" si="129"/>
        <v>45.590909090909093</v>
      </c>
      <c r="Q2078" s="8" t="s">
        <v>8323</v>
      </c>
      <c r="R2078" s="8" t="s">
        <v>8324</v>
      </c>
      <c r="S2078" s="12">
        <f t="shared" si="130"/>
        <v>42420.588738425926</v>
      </c>
      <c r="T2078" s="12">
        <f t="shared" si="131"/>
        <v>42390.588738425926</v>
      </c>
    </row>
    <row r="2079" spans="1:20" ht="45" x14ac:dyDescent="0.25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8218</v>
      </c>
      <c r="G2079" t="s">
        <v>8223</v>
      </c>
      <c r="H2079" t="s">
        <v>8245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8270</v>
      </c>
      <c r="O2079" s="5">
        <f t="shared" si="128"/>
        <v>1.0031000000000001</v>
      </c>
      <c r="P2079">
        <f t="shared" si="129"/>
        <v>110.23076923076923</v>
      </c>
      <c r="Q2079" s="8" t="s">
        <v>8323</v>
      </c>
      <c r="R2079" s="8" t="s">
        <v>8343</v>
      </c>
      <c r="S2079" s="12">
        <f t="shared" si="130"/>
        <v>41836.242777777778</v>
      </c>
      <c r="T2079" s="12">
        <f t="shared" si="131"/>
        <v>41791.242777777778</v>
      </c>
    </row>
    <row r="2080" spans="1:20" ht="45" x14ac:dyDescent="0.25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8218</v>
      </c>
      <c r="G2080" t="s">
        <v>8223</v>
      </c>
      <c r="H2080" t="s">
        <v>8245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8278</v>
      </c>
      <c r="O2080" s="5">
        <f t="shared" si="128"/>
        <v>1.003125</v>
      </c>
      <c r="P2080">
        <f t="shared" si="129"/>
        <v>42.8</v>
      </c>
      <c r="Q2080" s="8" t="s">
        <v>8315</v>
      </c>
      <c r="R2080" s="8" t="s">
        <v>8330</v>
      </c>
      <c r="S2080" s="12">
        <f t="shared" si="130"/>
        <v>40728.771597222221</v>
      </c>
      <c r="T2080" s="12">
        <f t="shared" si="131"/>
        <v>40686.771597222221</v>
      </c>
    </row>
    <row r="2081" spans="1:20" ht="60" x14ac:dyDescent="0.25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8218</v>
      </c>
      <c r="G2081" t="s">
        <v>8224</v>
      </c>
      <c r="H2081" t="s">
        <v>8246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8270</v>
      </c>
      <c r="O2081" s="5">
        <f t="shared" si="128"/>
        <v>1.0032000000000001</v>
      </c>
      <c r="P2081">
        <f t="shared" si="129"/>
        <v>79.61904761904762</v>
      </c>
      <c r="Q2081" s="8" t="s">
        <v>8323</v>
      </c>
      <c r="R2081" s="8" t="s">
        <v>8343</v>
      </c>
      <c r="S2081" s="12">
        <f t="shared" si="130"/>
        <v>41854.708333333336</v>
      </c>
      <c r="T2081" s="12">
        <f t="shared" si="131"/>
        <v>41827.424143518518</v>
      </c>
    </row>
    <row r="2082" spans="1:20" ht="45" x14ac:dyDescent="0.25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8218</v>
      </c>
      <c r="G2082" t="s">
        <v>8223</v>
      </c>
      <c r="H2082" t="s">
        <v>8245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8299</v>
      </c>
      <c r="O2082" s="5">
        <f t="shared" si="128"/>
        <v>1.00325</v>
      </c>
      <c r="P2082">
        <f t="shared" si="129"/>
        <v>100.325</v>
      </c>
      <c r="Q2082" s="8" t="s">
        <v>8315</v>
      </c>
      <c r="R2082" s="8" t="s">
        <v>8355</v>
      </c>
      <c r="S2082" s="12">
        <f t="shared" si="130"/>
        <v>41088.594571759255</v>
      </c>
      <c r="T2082" s="12">
        <f t="shared" si="131"/>
        <v>41058.594571759255</v>
      </c>
    </row>
    <row r="2083" spans="1:20" ht="45" x14ac:dyDescent="0.25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8218</v>
      </c>
      <c r="G2083" t="s">
        <v>8223</v>
      </c>
      <c r="H2083" t="s">
        <v>8245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8275</v>
      </c>
      <c r="O2083" s="5">
        <f t="shared" si="128"/>
        <v>1.0033333333333334</v>
      </c>
      <c r="P2083">
        <f t="shared" si="129"/>
        <v>37.625</v>
      </c>
      <c r="Q2083" s="8" t="s">
        <v>8315</v>
      </c>
      <c r="R2083" s="8" t="s">
        <v>8350</v>
      </c>
      <c r="S2083" s="12">
        <f t="shared" si="130"/>
        <v>41199.595590277779</v>
      </c>
      <c r="T2083" s="12">
        <f t="shared" si="131"/>
        <v>41169.595590277779</v>
      </c>
    </row>
    <row r="2084" spans="1:20" ht="45" x14ac:dyDescent="0.25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8218</v>
      </c>
      <c r="G2084" t="s">
        <v>8223</v>
      </c>
      <c r="H2084" t="s">
        <v>8245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8278</v>
      </c>
      <c r="O2084" s="5">
        <f t="shared" si="128"/>
        <v>1.0033333333333334</v>
      </c>
      <c r="P2084">
        <f t="shared" si="129"/>
        <v>188.125</v>
      </c>
      <c r="Q2084" s="8" t="s">
        <v>8315</v>
      </c>
      <c r="R2084" s="8" t="s">
        <v>8330</v>
      </c>
      <c r="S2084" s="12">
        <f t="shared" si="130"/>
        <v>40975.86383101852</v>
      </c>
      <c r="T2084" s="12">
        <f t="shared" si="131"/>
        <v>40945.86383101852</v>
      </c>
    </row>
    <row r="2085" spans="1:20" ht="60" x14ac:dyDescent="0.25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8218</v>
      </c>
      <c r="G2085" t="s">
        <v>8224</v>
      </c>
      <c r="H2085" t="s">
        <v>8246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8270</v>
      </c>
      <c r="O2085" s="5">
        <f t="shared" si="128"/>
        <v>1.0033333333333334</v>
      </c>
      <c r="P2085">
        <f t="shared" si="129"/>
        <v>38.589743589743591</v>
      </c>
      <c r="Q2085" s="8" t="s">
        <v>8323</v>
      </c>
      <c r="R2085" s="8" t="s">
        <v>8343</v>
      </c>
      <c r="S2085" s="12">
        <f t="shared" si="130"/>
        <v>42159.291585648149</v>
      </c>
      <c r="T2085" s="12">
        <f t="shared" si="131"/>
        <v>42129.291585648149</v>
      </c>
    </row>
    <row r="2086" spans="1:20" ht="60" x14ac:dyDescent="0.25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8218</v>
      </c>
      <c r="G2086" t="s">
        <v>8223</v>
      </c>
      <c r="H2086" t="s">
        <v>8245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8291</v>
      </c>
      <c r="O2086" s="5">
        <f t="shared" si="128"/>
        <v>1.0033493333333334</v>
      </c>
      <c r="P2086">
        <f t="shared" si="129"/>
        <v>156.77333333333334</v>
      </c>
      <c r="Q2086" s="8" t="s">
        <v>8315</v>
      </c>
      <c r="R2086" s="8" t="s">
        <v>8353</v>
      </c>
      <c r="S2086" s="12">
        <f t="shared" si="130"/>
        <v>41256.678842592592</v>
      </c>
      <c r="T2086" s="12">
        <f t="shared" si="131"/>
        <v>41226.678842592592</v>
      </c>
    </row>
    <row r="2087" spans="1:20" ht="30" x14ac:dyDescent="0.25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8218</v>
      </c>
      <c r="G2087" t="s">
        <v>8223</v>
      </c>
      <c r="H2087" t="s">
        <v>8245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8264</v>
      </c>
      <c r="O2087" s="5">
        <f t="shared" si="128"/>
        <v>1.0035000000000001</v>
      </c>
      <c r="P2087">
        <f t="shared" si="129"/>
        <v>169.6056338028169</v>
      </c>
      <c r="Q2087" s="8" t="s">
        <v>8309</v>
      </c>
      <c r="R2087" s="8" t="s">
        <v>8347</v>
      </c>
      <c r="S2087" s="12">
        <f t="shared" si="130"/>
        <v>42354.71393518518</v>
      </c>
      <c r="T2087" s="12">
        <f t="shared" si="131"/>
        <v>42324.71393518518</v>
      </c>
    </row>
    <row r="2088" spans="1:20" ht="45" x14ac:dyDescent="0.25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8218</v>
      </c>
      <c r="G2088" t="s">
        <v>8223</v>
      </c>
      <c r="H2088" t="s">
        <v>8245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8273</v>
      </c>
      <c r="O2088" s="5">
        <f t="shared" si="128"/>
        <v>1.0035000000000001</v>
      </c>
      <c r="P2088">
        <f t="shared" si="129"/>
        <v>143.35714285714286</v>
      </c>
      <c r="Q2088" s="8" t="s">
        <v>8318</v>
      </c>
      <c r="R2088" s="8" t="s">
        <v>8352</v>
      </c>
      <c r="S2088" s="12">
        <f t="shared" si="130"/>
        <v>42351.376296296294</v>
      </c>
      <c r="T2088" s="12">
        <f t="shared" si="131"/>
        <v>42321.376296296294</v>
      </c>
    </row>
    <row r="2089" spans="1:20" ht="30" x14ac:dyDescent="0.25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8218</v>
      </c>
      <c r="G2089" t="s">
        <v>8223</v>
      </c>
      <c r="H2089" t="s">
        <v>8245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8278</v>
      </c>
      <c r="O2089" s="5">
        <f t="shared" si="128"/>
        <v>1.0035000000000001</v>
      </c>
      <c r="P2089">
        <f t="shared" si="129"/>
        <v>52.815789473684212</v>
      </c>
      <c r="Q2089" s="8" t="s">
        <v>8315</v>
      </c>
      <c r="R2089" s="8" t="s">
        <v>8330</v>
      </c>
      <c r="S2089" s="12">
        <f t="shared" si="130"/>
        <v>41786.957638888889</v>
      </c>
      <c r="T2089" s="12">
        <f t="shared" si="131"/>
        <v>41759.420937499999</v>
      </c>
    </row>
    <row r="2090" spans="1:20" ht="60" x14ac:dyDescent="0.25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8218</v>
      </c>
      <c r="G2090" t="s">
        <v>8223</v>
      </c>
      <c r="H2090" t="s">
        <v>8245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8270</v>
      </c>
      <c r="O2090" s="5">
        <f t="shared" si="128"/>
        <v>1.0035142857142858</v>
      </c>
      <c r="P2090">
        <f t="shared" si="129"/>
        <v>262.11194029850748</v>
      </c>
      <c r="Q2090" s="8" t="s">
        <v>8323</v>
      </c>
      <c r="R2090" s="8" t="s">
        <v>8343</v>
      </c>
      <c r="S2090" s="12">
        <f t="shared" si="130"/>
        <v>42256.915972222225</v>
      </c>
      <c r="T2090" s="12">
        <f t="shared" si="131"/>
        <v>42219.415173611109</v>
      </c>
    </row>
    <row r="2091" spans="1:20" ht="60" x14ac:dyDescent="0.25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8218</v>
      </c>
      <c r="G2091" t="s">
        <v>8223</v>
      </c>
      <c r="H2091" t="s">
        <v>8245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8302</v>
      </c>
      <c r="O2091" s="5">
        <f t="shared" si="128"/>
        <v>1.00352</v>
      </c>
      <c r="P2091">
        <f t="shared" si="129"/>
        <v>115.08256880733946</v>
      </c>
      <c r="Q2091" s="8" t="s">
        <v>8323</v>
      </c>
      <c r="R2091" s="8" t="s">
        <v>8324</v>
      </c>
      <c r="S2091" s="12">
        <f t="shared" si="130"/>
        <v>42606.028715277775</v>
      </c>
      <c r="T2091" s="12">
        <f t="shared" si="131"/>
        <v>42576.028715277775</v>
      </c>
    </row>
    <row r="2092" spans="1:20" ht="30" x14ac:dyDescent="0.25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8218</v>
      </c>
      <c r="G2092" t="s">
        <v>8223</v>
      </c>
      <c r="H2092" t="s">
        <v>8245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8268</v>
      </c>
      <c r="O2092" s="5">
        <f t="shared" si="128"/>
        <v>1.0036639999999999</v>
      </c>
      <c r="P2092">
        <f t="shared" si="129"/>
        <v>169.85083076923075</v>
      </c>
      <c r="Q2092" s="8" t="s">
        <v>8309</v>
      </c>
      <c r="R2092" s="8" t="s">
        <v>8349</v>
      </c>
      <c r="S2092" s="12">
        <f t="shared" si="130"/>
        <v>42489.530844907407</v>
      </c>
      <c r="T2092" s="12">
        <f t="shared" si="131"/>
        <v>42459.530844907407</v>
      </c>
    </row>
    <row r="2093" spans="1:20" ht="60" x14ac:dyDescent="0.25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8218</v>
      </c>
      <c r="G2093" t="s">
        <v>8224</v>
      </c>
      <c r="H2093" t="s">
        <v>8246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8270</v>
      </c>
      <c r="O2093" s="5">
        <f t="shared" si="128"/>
        <v>1.0037894736842106</v>
      </c>
      <c r="P2093">
        <f t="shared" si="129"/>
        <v>98.30927835051547</v>
      </c>
      <c r="Q2093" s="8" t="s">
        <v>8323</v>
      </c>
      <c r="R2093" s="8" t="s">
        <v>8343</v>
      </c>
      <c r="S2093" s="12">
        <f t="shared" si="130"/>
        <v>42279.708333333328</v>
      </c>
      <c r="T2093" s="12">
        <f t="shared" si="131"/>
        <v>42254.014687499999</v>
      </c>
    </row>
    <row r="2094" spans="1:20" ht="30" x14ac:dyDescent="0.25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8218</v>
      </c>
      <c r="G2094" t="s">
        <v>8223</v>
      </c>
      <c r="H2094" t="s">
        <v>8245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8270</v>
      </c>
      <c r="O2094" s="5">
        <f t="shared" si="128"/>
        <v>1.003825</v>
      </c>
      <c r="P2094">
        <f t="shared" si="129"/>
        <v>550.04109589041093</v>
      </c>
      <c r="Q2094" s="8" t="s">
        <v>8323</v>
      </c>
      <c r="R2094" s="8" t="s">
        <v>8343</v>
      </c>
      <c r="S2094" s="12">
        <f t="shared" si="130"/>
        <v>41917.042187500003</v>
      </c>
      <c r="T2094" s="12">
        <f t="shared" si="131"/>
        <v>41887.042187500003</v>
      </c>
    </row>
    <row r="2095" spans="1:20" ht="60" x14ac:dyDescent="0.25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8218</v>
      </c>
      <c r="G2095" t="s">
        <v>8224</v>
      </c>
      <c r="H2095" t="s">
        <v>8246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8270</v>
      </c>
      <c r="O2095" s="5">
        <f t="shared" si="128"/>
        <v>1.0039275000000001</v>
      </c>
      <c r="P2095">
        <f t="shared" si="129"/>
        <v>34.91921739130435</v>
      </c>
      <c r="Q2095" s="8" t="s">
        <v>8323</v>
      </c>
      <c r="R2095" s="8" t="s">
        <v>8343</v>
      </c>
      <c r="S2095" s="12">
        <f t="shared" si="130"/>
        <v>42767.729861111111</v>
      </c>
      <c r="T2095" s="12">
        <f t="shared" si="131"/>
        <v>42734.539444444439</v>
      </c>
    </row>
    <row r="2096" spans="1:20" ht="30" x14ac:dyDescent="0.25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8218</v>
      </c>
      <c r="G2096" t="s">
        <v>8223</v>
      </c>
      <c r="H2096" t="s">
        <v>8245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8265</v>
      </c>
      <c r="O2096" s="5">
        <f t="shared" si="128"/>
        <v>1.004</v>
      </c>
      <c r="P2096">
        <f t="shared" si="129"/>
        <v>31.375</v>
      </c>
      <c r="Q2096" s="8" t="s">
        <v>8309</v>
      </c>
      <c r="R2096" s="8" t="s">
        <v>8348</v>
      </c>
      <c r="S2096" s="12">
        <f t="shared" si="130"/>
        <v>40736.047442129631</v>
      </c>
      <c r="T2096" s="12">
        <f t="shared" si="131"/>
        <v>40706.047442129631</v>
      </c>
    </row>
    <row r="2097" spans="1:20" ht="60" x14ac:dyDescent="0.25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8218</v>
      </c>
      <c r="G2097" t="s">
        <v>8223</v>
      </c>
      <c r="H2097" t="s">
        <v>8245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8299</v>
      </c>
      <c r="O2097" s="5">
        <f t="shared" si="128"/>
        <v>1.004</v>
      </c>
      <c r="P2097">
        <f t="shared" si="129"/>
        <v>74.06557377049181</v>
      </c>
      <c r="Q2097" s="8" t="s">
        <v>8315</v>
      </c>
      <c r="R2097" s="8" t="s">
        <v>8355</v>
      </c>
      <c r="S2097" s="12">
        <f t="shared" si="130"/>
        <v>42230.915972222225</v>
      </c>
      <c r="T2097" s="12">
        <f t="shared" si="131"/>
        <v>42208.430023148147</v>
      </c>
    </row>
    <row r="2098" spans="1:20" ht="45" x14ac:dyDescent="0.25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8218</v>
      </c>
      <c r="G2098" t="s">
        <v>8223</v>
      </c>
      <c r="H2098" t="s">
        <v>8245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8270</v>
      </c>
      <c r="O2098" s="5">
        <f t="shared" si="128"/>
        <v>1.004</v>
      </c>
      <c r="P2098">
        <f t="shared" si="129"/>
        <v>103.35294117647059</v>
      </c>
      <c r="Q2098" s="8" t="s">
        <v>8323</v>
      </c>
      <c r="R2098" s="8" t="s">
        <v>8343</v>
      </c>
      <c r="S2098" s="12">
        <f t="shared" si="130"/>
        <v>41892.58997685185</v>
      </c>
      <c r="T2098" s="12">
        <f t="shared" si="131"/>
        <v>41862.58997685185</v>
      </c>
    </row>
    <row r="2099" spans="1:20" ht="60" x14ac:dyDescent="0.25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8218</v>
      </c>
      <c r="G2099" t="s">
        <v>8223</v>
      </c>
      <c r="H2099" t="s">
        <v>8245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8270</v>
      </c>
      <c r="O2099" s="5">
        <f t="shared" si="128"/>
        <v>1.004</v>
      </c>
      <c r="P2099">
        <f t="shared" si="129"/>
        <v>31.375</v>
      </c>
      <c r="Q2099" s="8" t="s">
        <v>8323</v>
      </c>
      <c r="R2099" s="8" t="s">
        <v>8343</v>
      </c>
      <c r="S2099" s="12">
        <f t="shared" si="130"/>
        <v>42105.557395833333</v>
      </c>
      <c r="T2099" s="12">
        <f t="shared" si="131"/>
        <v>42075.557395833333</v>
      </c>
    </row>
    <row r="2100" spans="1:20" ht="60" x14ac:dyDescent="0.25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8218</v>
      </c>
      <c r="G2100" t="s">
        <v>8223</v>
      </c>
      <c r="H2100" t="s">
        <v>8245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8270</v>
      </c>
      <c r="O2100" s="5">
        <f t="shared" si="128"/>
        <v>1.0041</v>
      </c>
      <c r="P2100">
        <f t="shared" si="129"/>
        <v>118.12941176470588</v>
      </c>
      <c r="Q2100" s="8" t="s">
        <v>8323</v>
      </c>
      <c r="R2100" s="8" t="s">
        <v>8343</v>
      </c>
      <c r="S2100" s="12">
        <f t="shared" si="130"/>
        <v>41879.703865740739</v>
      </c>
      <c r="T2100" s="12">
        <f t="shared" si="131"/>
        <v>41834.703865740739</v>
      </c>
    </row>
    <row r="2101" spans="1:20" ht="45" x14ac:dyDescent="0.25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8218</v>
      </c>
      <c r="G2101" t="s">
        <v>8223</v>
      </c>
      <c r="H2101" t="s">
        <v>8245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8284</v>
      </c>
      <c r="O2101" s="5">
        <f t="shared" si="128"/>
        <v>1.0041666666666667</v>
      </c>
      <c r="P2101">
        <f t="shared" si="129"/>
        <v>89.925373134328353</v>
      </c>
      <c r="Q2101" s="8" t="s">
        <v>8334</v>
      </c>
      <c r="R2101" s="8" t="s">
        <v>8338</v>
      </c>
      <c r="S2101" s="12">
        <f t="shared" si="130"/>
        <v>42608.915972222225</v>
      </c>
      <c r="T2101" s="12">
        <f t="shared" si="131"/>
        <v>42586.675636574073</v>
      </c>
    </row>
    <row r="2102" spans="1:20" ht="45" x14ac:dyDescent="0.25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8218</v>
      </c>
      <c r="G2102" t="s">
        <v>8223</v>
      </c>
      <c r="H2102" t="s">
        <v>8245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8275</v>
      </c>
      <c r="O2102" s="5">
        <f t="shared" si="128"/>
        <v>1.0043200000000001</v>
      </c>
      <c r="P2102">
        <f t="shared" si="129"/>
        <v>126.8080808080808</v>
      </c>
      <c r="Q2102" s="8" t="s">
        <v>8315</v>
      </c>
      <c r="R2102" s="8" t="s">
        <v>8350</v>
      </c>
      <c r="S2102" s="12">
        <f t="shared" si="130"/>
        <v>41211.056527777779</v>
      </c>
      <c r="T2102" s="12">
        <f t="shared" si="131"/>
        <v>41186.056527777779</v>
      </c>
    </row>
    <row r="2103" spans="1:20" ht="45" x14ac:dyDescent="0.25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8218</v>
      </c>
      <c r="G2103" t="s">
        <v>8223</v>
      </c>
      <c r="H2103" t="s">
        <v>8245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8268</v>
      </c>
      <c r="O2103" s="5">
        <f t="shared" si="128"/>
        <v>1.004375</v>
      </c>
      <c r="P2103">
        <f t="shared" si="129"/>
        <v>110.06849315068493</v>
      </c>
      <c r="Q2103" s="8" t="s">
        <v>8309</v>
      </c>
      <c r="R2103" s="8" t="s">
        <v>8349</v>
      </c>
      <c r="S2103" s="12">
        <f t="shared" si="130"/>
        <v>41454.592442129629</v>
      </c>
      <c r="T2103" s="12">
        <f t="shared" si="131"/>
        <v>41394.592442129629</v>
      </c>
    </row>
    <row r="2104" spans="1:20" ht="30" x14ac:dyDescent="0.25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8218</v>
      </c>
      <c r="G2104" t="s">
        <v>8223</v>
      </c>
      <c r="H2104" t="s">
        <v>8245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8275</v>
      </c>
      <c r="O2104" s="5">
        <f t="shared" si="128"/>
        <v>1.0044440000000001</v>
      </c>
      <c r="P2104">
        <f t="shared" si="129"/>
        <v>41.851833333333339</v>
      </c>
      <c r="Q2104" s="8" t="s">
        <v>8315</v>
      </c>
      <c r="R2104" s="8" t="s">
        <v>8350</v>
      </c>
      <c r="S2104" s="12">
        <f t="shared" si="130"/>
        <v>41585.665312500001</v>
      </c>
      <c r="T2104" s="12">
        <f t="shared" si="131"/>
        <v>41555.62364583333</v>
      </c>
    </row>
    <row r="2105" spans="1:20" ht="60" x14ac:dyDescent="0.25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8218</v>
      </c>
      <c r="G2105" t="s">
        <v>8223</v>
      </c>
      <c r="H2105" t="s">
        <v>8245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8270</v>
      </c>
      <c r="O2105" s="5">
        <f t="shared" si="128"/>
        <v>1.0044999999999999</v>
      </c>
      <c r="P2105">
        <f t="shared" si="129"/>
        <v>65.868852459016395</v>
      </c>
      <c r="Q2105" s="8" t="s">
        <v>8323</v>
      </c>
      <c r="R2105" s="8" t="s">
        <v>8343</v>
      </c>
      <c r="S2105" s="12">
        <f t="shared" si="130"/>
        <v>42591.916666666672</v>
      </c>
      <c r="T2105" s="12">
        <f t="shared" si="131"/>
        <v>42560.904664351852</v>
      </c>
    </row>
    <row r="2106" spans="1:20" ht="105" x14ac:dyDescent="0.25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8218</v>
      </c>
      <c r="G2106" t="s">
        <v>8223</v>
      </c>
      <c r="H2106" t="s">
        <v>8245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8304</v>
      </c>
      <c r="O2106" s="5">
        <f t="shared" si="128"/>
        <v>1.0044999999999999</v>
      </c>
      <c r="P2106">
        <f t="shared" si="129"/>
        <v>215.25</v>
      </c>
      <c r="Q2106" s="8" t="s">
        <v>8323</v>
      </c>
      <c r="R2106" s="8" t="s">
        <v>8325</v>
      </c>
      <c r="S2106" s="12">
        <f t="shared" si="130"/>
        <v>42045.082638888889</v>
      </c>
      <c r="T2106" s="12">
        <f t="shared" si="131"/>
        <v>42016.731574074074</v>
      </c>
    </row>
    <row r="2107" spans="1:20" ht="45" x14ac:dyDescent="0.25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8218</v>
      </c>
      <c r="G2107" t="s">
        <v>8223</v>
      </c>
      <c r="H2107" t="s">
        <v>8245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8270</v>
      </c>
      <c r="O2107" s="5">
        <f t="shared" si="128"/>
        <v>1.0045454545454546</v>
      </c>
      <c r="P2107">
        <f t="shared" si="129"/>
        <v>67.65306122448979</v>
      </c>
      <c r="Q2107" s="8" t="s">
        <v>8323</v>
      </c>
      <c r="R2107" s="8" t="s">
        <v>8343</v>
      </c>
      <c r="S2107" s="12">
        <f t="shared" si="130"/>
        <v>42201.475416666668</v>
      </c>
      <c r="T2107" s="12">
        <f t="shared" si="131"/>
        <v>42171.475416666668</v>
      </c>
    </row>
    <row r="2108" spans="1:20" ht="60" x14ac:dyDescent="0.25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8270</v>
      </c>
      <c r="O2108" s="5">
        <f t="shared" si="128"/>
        <v>1.0045454545454546</v>
      </c>
      <c r="P2108">
        <f t="shared" si="129"/>
        <v>110.5</v>
      </c>
      <c r="Q2108" s="8" t="s">
        <v>8323</v>
      </c>
      <c r="R2108" s="8" t="s">
        <v>8343</v>
      </c>
      <c r="S2108" s="12">
        <f t="shared" si="130"/>
        <v>41868.399583333332</v>
      </c>
      <c r="T2108" s="12">
        <f t="shared" si="131"/>
        <v>41808.399583333332</v>
      </c>
    </row>
    <row r="2109" spans="1:20" ht="60" x14ac:dyDescent="0.25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8218</v>
      </c>
      <c r="G2109" t="s">
        <v>8223</v>
      </c>
      <c r="H2109" t="s">
        <v>8245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8268</v>
      </c>
      <c r="O2109" s="5">
        <f t="shared" si="128"/>
        <v>1.0045999999999999</v>
      </c>
      <c r="P2109">
        <f t="shared" si="129"/>
        <v>93.018518518518519</v>
      </c>
      <c r="Q2109" s="8" t="s">
        <v>8309</v>
      </c>
      <c r="R2109" s="8" t="s">
        <v>8349</v>
      </c>
      <c r="S2109" s="12">
        <f t="shared" si="130"/>
        <v>40963.606921296298</v>
      </c>
      <c r="T2109" s="12">
        <f t="shared" si="131"/>
        <v>40933.606921296298</v>
      </c>
    </row>
    <row r="2110" spans="1:20" ht="60" x14ac:dyDescent="0.25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8218</v>
      </c>
      <c r="G2110" t="s">
        <v>8223</v>
      </c>
      <c r="H2110" t="s">
        <v>8245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8272</v>
      </c>
      <c r="O2110" s="5">
        <f t="shared" si="128"/>
        <v>1.0046666666666666</v>
      </c>
      <c r="P2110">
        <f t="shared" si="129"/>
        <v>107.64285714285714</v>
      </c>
      <c r="Q2110" s="8" t="s">
        <v>8311</v>
      </c>
      <c r="R2110" s="8" t="s">
        <v>8317</v>
      </c>
      <c r="S2110" s="12">
        <f t="shared" si="130"/>
        <v>42705.482060185182</v>
      </c>
      <c r="T2110" s="12">
        <f t="shared" si="131"/>
        <v>42675.440393518518</v>
      </c>
    </row>
    <row r="2111" spans="1:20" ht="45" x14ac:dyDescent="0.25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8218</v>
      </c>
      <c r="G2111" t="s">
        <v>8223</v>
      </c>
      <c r="H2111" t="s">
        <v>8245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8275</v>
      </c>
      <c r="O2111" s="5">
        <f t="shared" si="128"/>
        <v>1.0047368421052632</v>
      </c>
      <c r="P2111">
        <f t="shared" si="129"/>
        <v>190.9</v>
      </c>
      <c r="Q2111" s="8" t="s">
        <v>8315</v>
      </c>
      <c r="R2111" s="8" t="s">
        <v>8350</v>
      </c>
      <c r="S2111" s="12">
        <f t="shared" si="130"/>
        <v>41650.62667824074</v>
      </c>
      <c r="T2111" s="12">
        <f t="shared" si="131"/>
        <v>41620.62667824074</v>
      </c>
    </row>
    <row r="2112" spans="1:20" ht="45" x14ac:dyDescent="0.25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8218</v>
      </c>
      <c r="G2112" t="s">
        <v>8223</v>
      </c>
      <c r="H2112" t="s">
        <v>8245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8270</v>
      </c>
      <c r="O2112" s="5">
        <f t="shared" si="128"/>
        <v>1.0047999999999999</v>
      </c>
      <c r="P2112">
        <f t="shared" si="129"/>
        <v>122.53658536585365</v>
      </c>
      <c r="Q2112" s="8" t="s">
        <v>8323</v>
      </c>
      <c r="R2112" s="8" t="s">
        <v>8343</v>
      </c>
      <c r="S2112" s="12">
        <f t="shared" si="130"/>
        <v>42012.438611111109</v>
      </c>
      <c r="T2112" s="12">
        <f t="shared" si="131"/>
        <v>41982.438611111109</v>
      </c>
    </row>
    <row r="2113" spans="1:20" ht="60" x14ac:dyDescent="0.25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8218</v>
      </c>
      <c r="G2113" t="s">
        <v>8223</v>
      </c>
      <c r="H2113" t="s">
        <v>8245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8265</v>
      </c>
      <c r="O2113" s="5">
        <f t="shared" si="128"/>
        <v>1.0049377777777779</v>
      </c>
      <c r="P2113">
        <f t="shared" si="129"/>
        <v>167.48962962962963</v>
      </c>
      <c r="Q2113" s="8" t="s">
        <v>8309</v>
      </c>
      <c r="R2113" s="8" t="s">
        <v>8348</v>
      </c>
      <c r="S2113" s="12">
        <f t="shared" si="130"/>
        <v>40338.541666666664</v>
      </c>
      <c r="T2113" s="12">
        <f t="shared" si="131"/>
        <v>40248.584999999999</v>
      </c>
    </row>
    <row r="2114" spans="1:20" ht="60" x14ac:dyDescent="0.25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8218</v>
      </c>
      <c r="G2114" t="s">
        <v>8223</v>
      </c>
      <c r="H2114" t="s">
        <v>8245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8264</v>
      </c>
      <c r="O2114" s="5">
        <f t="shared" ref="O2114:O2177" si="132">E2114/D2114</f>
        <v>1.0049999999999999</v>
      </c>
      <c r="P2114">
        <f t="shared" si="129"/>
        <v>158.68421052631578</v>
      </c>
      <c r="Q2114" s="8" t="s">
        <v>8309</v>
      </c>
      <c r="R2114" s="8" t="s">
        <v>8347</v>
      </c>
      <c r="S2114" s="12">
        <f t="shared" si="130"/>
        <v>41814.818043981482</v>
      </c>
      <c r="T2114" s="12">
        <f t="shared" si="131"/>
        <v>41779.818043981482</v>
      </c>
    </row>
    <row r="2115" spans="1:20" x14ac:dyDescent="0.25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8218</v>
      </c>
      <c r="G2115" t="s">
        <v>8223</v>
      </c>
      <c r="H2115" t="s">
        <v>8245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8265</v>
      </c>
      <c r="O2115" s="5">
        <f t="shared" si="132"/>
        <v>1.0049999999999999</v>
      </c>
      <c r="P2115">
        <f t="shared" ref="P2115:P2178" si="133">E2115/L2115</f>
        <v>186.11111111111111</v>
      </c>
      <c r="Q2115" s="8" t="s">
        <v>8309</v>
      </c>
      <c r="R2115" s="8" t="s">
        <v>8348</v>
      </c>
      <c r="S2115" s="12">
        <f t="shared" ref="S2115:S2178" si="134">(I2115/86400)+25569+(-6/24)</f>
        <v>41001.526631944442</v>
      </c>
      <c r="T2115" s="12">
        <f t="shared" ref="T2115:T2178" si="135">(J2115/86400)+25569+(-6/24)</f>
        <v>40987.526631944442</v>
      </c>
    </row>
    <row r="2116" spans="1:20" ht="45" x14ac:dyDescent="0.25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8218</v>
      </c>
      <c r="G2116" t="s">
        <v>8223</v>
      </c>
      <c r="H2116" t="s">
        <v>8245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8275</v>
      </c>
      <c r="O2116" s="5">
        <f t="shared" si="132"/>
        <v>1.0049999999999999</v>
      </c>
      <c r="P2116">
        <f t="shared" si="133"/>
        <v>62.8125</v>
      </c>
      <c r="Q2116" s="8" t="s">
        <v>8315</v>
      </c>
      <c r="R2116" s="8" t="s">
        <v>8350</v>
      </c>
      <c r="S2116" s="12">
        <f t="shared" si="134"/>
        <v>40695.999305555553</v>
      </c>
      <c r="T2116" s="12">
        <f t="shared" si="135"/>
        <v>40657.939826388887</v>
      </c>
    </row>
    <row r="2117" spans="1:20" ht="45" x14ac:dyDescent="0.25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8218</v>
      </c>
      <c r="G2117" t="s">
        <v>8223</v>
      </c>
      <c r="H2117" t="s">
        <v>8245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8302</v>
      </c>
      <c r="O2117" s="5">
        <f t="shared" si="132"/>
        <v>1.0049999999999999</v>
      </c>
      <c r="P2117">
        <f t="shared" si="133"/>
        <v>37.222222222222221</v>
      </c>
      <c r="Q2117" s="8" t="s">
        <v>8323</v>
      </c>
      <c r="R2117" s="8" t="s">
        <v>8324</v>
      </c>
      <c r="S2117" s="12">
        <f t="shared" si="134"/>
        <v>42433.002280092594</v>
      </c>
      <c r="T2117" s="12">
        <f t="shared" si="135"/>
        <v>42373.002280092594</v>
      </c>
    </row>
    <row r="2118" spans="1:20" ht="45" x14ac:dyDescent="0.25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8218</v>
      </c>
      <c r="G2118" t="s">
        <v>8224</v>
      </c>
      <c r="H2118" t="s">
        <v>8246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8270</v>
      </c>
      <c r="O2118" s="5">
        <f t="shared" si="132"/>
        <v>1.0049999999999999</v>
      </c>
      <c r="P2118">
        <f t="shared" si="133"/>
        <v>59.117647058823529</v>
      </c>
      <c r="Q2118" s="8" t="s">
        <v>8323</v>
      </c>
      <c r="R2118" s="8" t="s">
        <v>8343</v>
      </c>
      <c r="S2118" s="12">
        <f t="shared" si="134"/>
        <v>42282.416666666672</v>
      </c>
      <c r="T2118" s="12">
        <f t="shared" si="135"/>
        <v>42236.373252314814</v>
      </c>
    </row>
    <row r="2119" spans="1:20" ht="45" x14ac:dyDescent="0.25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8218</v>
      </c>
      <c r="G2119" t="s">
        <v>8224</v>
      </c>
      <c r="H2119" t="s">
        <v>8246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8270</v>
      </c>
      <c r="O2119" s="5">
        <f t="shared" si="132"/>
        <v>1.0049999999999999</v>
      </c>
      <c r="P2119">
        <f t="shared" si="133"/>
        <v>18.272727272727273</v>
      </c>
      <c r="Q2119" s="8" t="s">
        <v>8323</v>
      </c>
      <c r="R2119" s="8" t="s">
        <v>8343</v>
      </c>
      <c r="S2119" s="12">
        <f t="shared" si="134"/>
        <v>42123.708333333328</v>
      </c>
      <c r="T2119" s="12">
        <f t="shared" si="135"/>
        <v>42101.578819444447</v>
      </c>
    </row>
    <row r="2120" spans="1:20" ht="60" x14ac:dyDescent="0.25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8218</v>
      </c>
      <c r="G2120" t="s">
        <v>8224</v>
      </c>
      <c r="H2120" t="s">
        <v>8246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8270</v>
      </c>
      <c r="O2120" s="5">
        <f t="shared" si="132"/>
        <v>1.0049999999999999</v>
      </c>
      <c r="P2120">
        <f t="shared" si="133"/>
        <v>60.909090909090907</v>
      </c>
      <c r="Q2120" s="8" t="s">
        <v>8323</v>
      </c>
      <c r="R2120" s="8" t="s">
        <v>8343</v>
      </c>
      <c r="S2120" s="12">
        <f t="shared" si="134"/>
        <v>42221.113506944443</v>
      </c>
      <c r="T2120" s="12">
        <f t="shared" si="135"/>
        <v>42191.113506944443</v>
      </c>
    </row>
    <row r="2121" spans="1:20" ht="60" x14ac:dyDescent="0.25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8218</v>
      </c>
      <c r="G2121" t="s">
        <v>8223</v>
      </c>
      <c r="H2121" t="s">
        <v>8245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8272</v>
      </c>
      <c r="O2121" s="5">
        <f t="shared" si="132"/>
        <v>1.00528</v>
      </c>
      <c r="P2121">
        <f t="shared" si="133"/>
        <v>239.35238095238094</v>
      </c>
      <c r="Q2121" s="8" t="s">
        <v>8311</v>
      </c>
      <c r="R2121" s="8" t="s">
        <v>8317</v>
      </c>
      <c r="S2121" s="12">
        <f t="shared" si="134"/>
        <v>41985.767488425925</v>
      </c>
      <c r="T2121" s="12">
        <f t="shared" si="135"/>
        <v>41955.767488425925</v>
      </c>
    </row>
    <row r="2122" spans="1:20" ht="60" x14ac:dyDescent="0.25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8218</v>
      </c>
      <c r="G2122" t="s">
        <v>8223</v>
      </c>
      <c r="H2122" t="s">
        <v>8245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8270</v>
      </c>
      <c r="O2122" s="5">
        <f t="shared" si="132"/>
        <v>1.0055555555555555</v>
      </c>
      <c r="P2122">
        <f t="shared" si="133"/>
        <v>60.333333333333336</v>
      </c>
      <c r="Q2122" s="8" t="s">
        <v>8323</v>
      </c>
      <c r="R2122" s="8" t="s">
        <v>8343</v>
      </c>
      <c r="S2122" s="12">
        <f t="shared" si="134"/>
        <v>41822.37090277778</v>
      </c>
      <c r="T2122" s="12">
        <f t="shared" si="135"/>
        <v>41802.37090277778</v>
      </c>
    </row>
    <row r="2123" spans="1:20" x14ac:dyDescent="0.25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8218</v>
      </c>
      <c r="G2123" t="s">
        <v>8223</v>
      </c>
      <c r="H2123" t="s">
        <v>8245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8272</v>
      </c>
      <c r="O2123" s="5">
        <f t="shared" si="132"/>
        <v>1.0056666666666667</v>
      </c>
      <c r="P2123">
        <f t="shared" si="133"/>
        <v>143.66666666666666</v>
      </c>
      <c r="Q2123" s="8" t="s">
        <v>8311</v>
      </c>
      <c r="R2123" s="8" t="s">
        <v>8317</v>
      </c>
      <c r="S2123" s="12">
        <f t="shared" si="134"/>
        <v>42239.343692129631</v>
      </c>
      <c r="T2123" s="12">
        <f t="shared" si="135"/>
        <v>42209.343692129631</v>
      </c>
    </row>
    <row r="2124" spans="1:20" ht="60" x14ac:dyDescent="0.25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8218</v>
      </c>
      <c r="G2124" t="s">
        <v>8224</v>
      </c>
      <c r="H2124" t="s">
        <v>8246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8270</v>
      </c>
      <c r="O2124" s="5">
        <f t="shared" si="132"/>
        <v>1.0056666666666667</v>
      </c>
      <c r="P2124">
        <f t="shared" si="133"/>
        <v>88.735294117647058</v>
      </c>
      <c r="Q2124" s="8" t="s">
        <v>8323</v>
      </c>
      <c r="R2124" s="8" t="s">
        <v>8343</v>
      </c>
      <c r="S2124" s="12">
        <f t="shared" si="134"/>
        <v>42782.708333333328</v>
      </c>
      <c r="T2124" s="12">
        <f t="shared" si="135"/>
        <v>42754.443842592591</v>
      </c>
    </row>
    <row r="2125" spans="1:20" ht="60" x14ac:dyDescent="0.25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8218</v>
      </c>
      <c r="G2125" t="s">
        <v>8223</v>
      </c>
      <c r="H2125" t="s">
        <v>8245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8302</v>
      </c>
      <c r="O2125" s="5">
        <f t="shared" si="132"/>
        <v>1.0057142857142858</v>
      </c>
      <c r="P2125">
        <f t="shared" si="133"/>
        <v>234.66666666666666</v>
      </c>
      <c r="Q2125" s="8" t="s">
        <v>8323</v>
      </c>
      <c r="R2125" s="8" t="s">
        <v>8324</v>
      </c>
      <c r="S2125" s="12">
        <f t="shared" si="134"/>
        <v>42230.596446759257</v>
      </c>
      <c r="T2125" s="12">
        <f t="shared" si="135"/>
        <v>42170.596446759257</v>
      </c>
    </row>
    <row r="2126" spans="1:20" ht="60" x14ac:dyDescent="0.25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8218</v>
      </c>
      <c r="G2126" t="s">
        <v>8223</v>
      </c>
      <c r="H2126" t="s">
        <v>8245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8291</v>
      </c>
      <c r="O2126" s="5">
        <f t="shared" si="132"/>
        <v>1.0058763157894737</v>
      </c>
      <c r="P2126">
        <f t="shared" si="133"/>
        <v>47.189259259259259</v>
      </c>
      <c r="Q2126" s="8" t="s">
        <v>8315</v>
      </c>
      <c r="R2126" s="8" t="s">
        <v>8353</v>
      </c>
      <c r="S2126" s="12">
        <f t="shared" si="134"/>
        <v>41782.434664351851</v>
      </c>
      <c r="T2126" s="12">
        <f t="shared" si="135"/>
        <v>41737.434664351851</v>
      </c>
    </row>
    <row r="2127" spans="1:20" ht="30" x14ac:dyDescent="0.25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8218</v>
      </c>
      <c r="G2127" t="s">
        <v>8223</v>
      </c>
      <c r="H2127" t="s">
        <v>8245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8275</v>
      </c>
      <c r="O2127" s="5">
        <f t="shared" si="132"/>
        <v>1.006</v>
      </c>
      <c r="P2127">
        <f t="shared" si="133"/>
        <v>52.94736842105263</v>
      </c>
      <c r="Q2127" s="8" t="s">
        <v>8315</v>
      </c>
      <c r="R2127" s="8" t="s">
        <v>8350</v>
      </c>
      <c r="S2127" s="12">
        <f t="shared" si="134"/>
        <v>40981.915972222225</v>
      </c>
      <c r="T2127" s="12">
        <f t="shared" si="135"/>
        <v>40947.792233796295</v>
      </c>
    </row>
    <row r="2128" spans="1:20" ht="60" x14ac:dyDescent="0.25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8218</v>
      </c>
      <c r="G2128" t="s">
        <v>8223</v>
      </c>
      <c r="H2128" t="s">
        <v>8245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8270</v>
      </c>
      <c r="O2128" s="5">
        <f t="shared" si="132"/>
        <v>1.006</v>
      </c>
      <c r="P2128">
        <f t="shared" si="133"/>
        <v>182.90909090909091</v>
      </c>
      <c r="Q2128" s="8" t="s">
        <v>8323</v>
      </c>
      <c r="R2128" s="8" t="s">
        <v>8343</v>
      </c>
      <c r="S2128" s="12">
        <f t="shared" si="134"/>
        <v>42732.667048611111</v>
      </c>
      <c r="T2128" s="12">
        <f t="shared" si="135"/>
        <v>42702.667048611111</v>
      </c>
    </row>
    <row r="2129" spans="1:20" ht="60" x14ac:dyDescent="0.25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8218</v>
      </c>
      <c r="G2129" t="s">
        <v>8223</v>
      </c>
      <c r="H2129" t="s">
        <v>8245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8270</v>
      </c>
      <c r="O2129" s="5">
        <f t="shared" si="132"/>
        <v>1.0060606060606061</v>
      </c>
      <c r="P2129">
        <f t="shared" si="133"/>
        <v>55.333333333333336</v>
      </c>
      <c r="Q2129" s="8" t="s">
        <v>8323</v>
      </c>
      <c r="R2129" s="8" t="s">
        <v>8343</v>
      </c>
      <c r="S2129" s="12">
        <f t="shared" si="134"/>
        <v>42402.443055555559</v>
      </c>
      <c r="T2129" s="12">
        <f t="shared" si="135"/>
        <v>42372.443055555559</v>
      </c>
    </row>
    <row r="2130" spans="1:20" ht="60" x14ac:dyDescent="0.25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8218</v>
      </c>
      <c r="G2130" t="s">
        <v>8223</v>
      </c>
      <c r="H2130" t="s">
        <v>8245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8275</v>
      </c>
      <c r="O2130" s="5">
        <f t="shared" si="132"/>
        <v>1.0060706666666666</v>
      </c>
      <c r="P2130">
        <f t="shared" si="133"/>
        <v>97.993896103896105</v>
      </c>
      <c r="Q2130" s="8" t="s">
        <v>8315</v>
      </c>
      <c r="R2130" s="8" t="s">
        <v>8350</v>
      </c>
      <c r="S2130" s="12">
        <f t="shared" si="134"/>
        <v>40929.092361111107</v>
      </c>
      <c r="T2130" s="12">
        <f t="shared" si="135"/>
        <v>40869.425173611111</v>
      </c>
    </row>
    <row r="2131" spans="1:20" ht="45" x14ac:dyDescent="0.25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8218</v>
      </c>
      <c r="G2131" t="s">
        <v>8223</v>
      </c>
      <c r="H2131" t="s">
        <v>8245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8268</v>
      </c>
      <c r="O2131" s="5">
        <f t="shared" si="132"/>
        <v>1.0061</v>
      </c>
      <c r="P2131">
        <f t="shared" si="133"/>
        <v>104.25906735751295</v>
      </c>
      <c r="Q2131" s="8" t="s">
        <v>8309</v>
      </c>
      <c r="R2131" s="8" t="s">
        <v>8349</v>
      </c>
      <c r="S2131" s="12">
        <f t="shared" si="134"/>
        <v>40894.790972222225</v>
      </c>
      <c r="T2131" s="12">
        <f t="shared" si="135"/>
        <v>40864.792256944442</v>
      </c>
    </row>
    <row r="2132" spans="1:20" ht="60" x14ac:dyDescent="0.25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8218</v>
      </c>
      <c r="G2132" t="s">
        <v>8223</v>
      </c>
      <c r="H2132" t="s">
        <v>8245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8294</v>
      </c>
      <c r="O2132" s="5">
        <f t="shared" si="132"/>
        <v>1.0063375000000001</v>
      </c>
      <c r="P2132">
        <f t="shared" si="133"/>
        <v>35.003043478260871</v>
      </c>
      <c r="Q2132" s="8" t="s">
        <v>8311</v>
      </c>
      <c r="R2132" s="8" t="s">
        <v>8357</v>
      </c>
      <c r="S2132" s="12">
        <f t="shared" si="134"/>
        <v>40139.999305555553</v>
      </c>
      <c r="T2132" s="12">
        <f t="shared" si="135"/>
        <v>40102.668055555558</v>
      </c>
    </row>
    <row r="2133" spans="1:20" ht="60" x14ac:dyDescent="0.25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8218</v>
      </c>
      <c r="G2133" t="s">
        <v>8223</v>
      </c>
      <c r="H2133" t="s">
        <v>8245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8268</v>
      </c>
      <c r="O2133" s="5">
        <f t="shared" si="132"/>
        <v>1.0063392857142857</v>
      </c>
      <c r="P2133">
        <f t="shared" si="133"/>
        <v>216.75</v>
      </c>
      <c r="Q2133" s="8" t="s">
        <v>8309</v>
      </c>
      <c r="R2133" s="8" t="s">
        <v>8349</v>
      </c>
      <c r="S2133" s="12">
        <f t="shared" si="134"/>
        <v>42208.032372685186</v>
      </c>
      <c r="T2133" s="12">
        <f t="shared" si="135"/>
        <v>42178.032372685186</v>
      </c>
    </row>
    <row r="2134" spans="1:20" ht="60" x14ac:dyDescent="0.25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8218</v>
      </c>
      <c r="G2134" t="s">
        <v>8223</v>
      </c>
      <c r="H2134" t="s">
        <v>8245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8268</v>
      </c>
      <c r="O2134" s="5">
        <f t="shared" si="132"/>
        <v>1.0064</v>
      </c>
      <c r="P2134">
        <f t="shared" si="133"/>
        <v>141.74647887323943</v>
      </c>
      <c r="Q2134" s="8" t="s">
        <v>8309</v>
      </c>
      <c r="R2134" s="8" t="s">
        <v>8349</v>
      </c>
      <c r="S2134" s="12">
        <f t="shared" si="134"/>
        <v>42124.915972222225</v>
      </c>
      <c r="T2134" s="12">
        <f t="shared" si="135"/>
        <v>42089.478020833332</v>
      </c>
    </row>
    <row r="2135" spans="1:20" ht="45" x14ac:dyDescent="0.25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8218</v>
      </c>
      <c r="G2135" t="s">
        <v>8224</v>
      </c>
      <c r="H2135" t="s">
        <v>8246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8270</v>
      </c>
      <c r="O2135" s="5">
        <f t="shared" si="132"/>
        <v>1.00644</v>
      </c>
      <c r="P2135">
        <f t="shared" si="133"/>
        <v>25.161000000000001</v>
      </c>
      <c r="Q2135" s="8" t="s">
        <v>8323</v>
      </c>
      <c r="R2135" s="8" t="s">
        <v>8343</v>
      </c>
      <c r="S2135" s="12">
        <f t="shared" si="134"/>
        <v>42555.799849537041</v>
      </c>
      <c r="T2135" s="12">
        <f t="shared" si="135"/>
        <v>42534.799849537041</v>
      </c>
    </row>
    <row r="2136" spans="1:20" ht="60" x14ac:dyDescent="0.25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8218</v>
      </c>
      <c r="G2136" t="s">
        <v>8223</v>
      </c>
      <c r="H2136" t="s">
        <v>8245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8270</v>
      </c>
      <c r="O2136" s="5">
        <f t="shared" si="132"/>
        <v>1.0065</v>
      </c>
      <c r="P2136">
        <f t="shared" si="133"/>
        <v>145.86956521739131</v>
      </c>
      <c r="Q2136" s="8" t="s">
        <v>8323</v>
      </c>
      <c r="R2136" s="8" t="s">
        <v>8343</v>
      </c>
      <c r="S2136" s="12">
        <f t="shared" si="134"/>
        <v>42656.5003125</v>
      </c>
      <c r="T2136" s="12">
        <f t="shared" si="135"/>
        <v>42626.5003125</v>
      </c>
    </row>
    <row r="2137" spans="1:20" ht="60" x14ac:dyDescent="0.25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8218</v>
      </c>
      <c r="G2137" t="s">
        <v>8223</v>
      </c>
      <c r="H2137" t="s">
        <v>8245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8275</v>
      </c>
      <c r="O2137" s="5">
        <f t="shared" si="132"/>
        <v>1.0066250000000001</v>
      </c>
      <c r="P2137">
        <f t="shared" si="133"/>
        <v>83.885416666666671</v>
      </c>
      <c r="Q2137" s="8" t="s">
        <v>8315</v>
      </c>
      <c r="R2137" s="8" t="s">
        <v>8350</v>
      </c>
      <c r="S2137" s="12">
        <f t="shared" si="134"/>
        <v>40605.075937499998</v>
      </c>
      <c r="T2137" s="12">
        <f t="shared" si="135"/>
        <v>40555.075937499998</v>
      </c>
    </row>
    <row r="2138" spans="1:20" ht="60" x14ac:dyDescent="0.25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8218</v>
      </c>
      <c r="G2138" t="s">
        <v>8224</v>
      </c>
      <c r="H2138" t="s">
        <v>8246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8264</v>
      </c>
      <c r="O2138" s="5">
        <f t="shared" si="132"/>
        <v>1.0066666666666666</v>
      </c>
      <c r="P2138">
        <f t="shared" si="133"/>
        <v>41.944444444444443</v>
      </c>
      <c r="Q2138" s="8" t="s">
        <v>8309</v>
      </c>
      <c r="R2138" s="8" t="s">
        <v>8347</v>
      </c>
      <c r="S2138" s="12">
        <f t="shared" si="134"/>
        <v>41947.523402777777</v>
      </c>
      <c r="T2138" s="12">
        <f t="shared" si="135"/>
        <v>41917.481736111113</v>
      </c>
    </row>
    <row r="2139" spans="1:20" ht="60" x14ac:dyDescent="0.25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8218</v>
      </c>
      <c r="G2139" t="s">
        <v>8223</v>
      </c>
      <c r="H2139" t="s">
        <v>8245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8291</v>
      </c>
      <c r="O2139" s="5">
        <f t="shared" si="132"/>
        <v>1.0066666666666666</v>
      </c>
      <c r="P2139">
        <f t="shared" si="133"/>
        <v>64.714285714285708</v>
      </c>
      <c r="Q2139" s="8" t="s">
        <v>8315</v>
      </c>
      <c r="R2139" s="8" t="s">
        <v>8353</v>
      </c>
      <c r="S2139" s="12">
        <f t="shared" si="134"/>
        <v>41602.284641203703</v>
      </c>
      <c r="T2139" s="12">
        <f t="shared" si="135"/>
        <v>41572.242974537039</v>
      </c>
    </row>
    <row r="2140" spans="1:20" ht="45" x14ac:dyDescent="0.25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8218</v>
      </c>
      <c r="G2140" t="s">
        <v>8224</v>
      </c>
      <c r="H2140" t="s">
        <v>8246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8270</v>
      </c>
      <c r="O2140" s="5">
        <f t="shared" si="132"/>
        <v>1.0066666666666666</v>
      </c>
      <c r="P2140">
        <f t="shared" si="133"/>
        <v>35.952380952380949</v>
      </c>
      <c r="Q2140" s="8" t="s">
        <v>8323</v>
      </c>
      <c r="R2140" s="8" t="s">
        <v>8343</v>
      </c>
      <c r="S2140" s="12">
        <f t="shared" si="134"/>
        <v>42258.513831018514</v>
      </c>
      <c r="T2140" s="12">
        <f t="shared" si="135"/>
        <v>42233.513831018514</v>
      </c>
    </row>
    <row r="2141" spans="1:20" ht="30" x14ac:dyDescent="0.25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8218</v>
      </c>
      <c r="G2141" t="s">
        <v>8223</v>
      </c>
      <c r="H2141" t="s">
        <v>8245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8270</v>
      </c>
      <c r="O2141" s="5">
        <f t="shared" si="132"/>
        <v>1.0066666666666666</v>
      </c>
      <c r="P2141">
        <f t="shared" si="133"/>
        <v>75.5</v>
      </c>
      <c r="Q2141" s="8" t="s">
        <v>8323</v>
      </c>
      <c r="R2141" s="8" t="s">
        <v>8343</v>
      </c>
      <c r="S2141" s="12">
        <f t="shared" si="134"/>
        <v>41821.915972222225</v>
      </c>
      <c r="T2141" s="12">
        <f t="shared" si="135"/>
        <v>41775.608564814815</v>
      </c>
    </row>
    <row r="2142" spans="1:20" ht="30" x14ac:dyDescent="0.25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8218</v>
      </c>
      <c r="G2142" t="s">
        <v>8223</v>
      </c>
      <c r="H2142" t="s">
        <v>8245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8291</v>
      </c>
      <c r="O2142" s="5">
        <f t="shared" si="132"/>
        <v>1.0067349999999999</v>
      </c>
      <c r="P2142">
        <f t="shared" si="133"/>
        <v>26.148961038961041</v>
      </c>
      <c r="Q2142" s="8" t="s">
        <v>8315</v>
      </c>
      <c r="R2142" s="8" t="s">
        <v>8353</v>
      </c>
      <c r="S2142" s="12">
        <f t="shared" si="134"/>
        <v>42583.29414351852</v>
      </c>
      <c r="T2142" s="12">
        <f t="shared" si="135"/>
        <v>42553.29414351852</v>
      </c>
    </row>
    <row r="2143" spans="1:20" ht="45" x14ac:dyDescent="0.25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8218</v>
      </c>
      <c r="G2143" t="s">
        <v>8223</v>
      </c>
      <c r="H2143" t="s">
        <v>8245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8284</v>
      </c>
      <c r="O2143" s="5">
        <f t="shared" si="132"/>
        <v>1.0067894736842105</v>
      </c>
      <c r="P2143">
        <f t="shared" si="133"/>
        <v>135.66666666666666</v>
      </c>
      <c r="Q2143" s="8" t="s">
        <v>8334</v>
      </c>
      <c r="R2143" s="8" t="s">
        <v>8338</v>
      </c>
      <c r="S2143" s="12">
        <f t="shared" si="134"/>
        <v>42082.337037037039</v>
      </c>
      <c r="T2143" s="12">
        <f t="shared" si="135"/>
        <v>42052.378703703704</v>
      </c>
    </row>
    <row r="2144" spans="1:20" ht="60" x14ac:dyDescent="0.25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8218</v>
      </c>
      <c r="G2144" t="s">
        <v>8223</v>
      </c>
      <c r="H2144" t="s">
        <v>8245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8275</v>
      </c>
      <c r="O2144" s="5">
        <f t="shared" si="132"/>
        <v>1.0069333333333335</v>
      </c>
      <c r="P2144">
        <f t="shared" si="133"/>
        <v>137.30909090909091</v>
      </c>
      <c r="Q2144" s="8" t="s">
        <v>8315</v>
      </c>
      <c r="R2144" s="8" t="s">
        <v>8350</v>
      </c>
      <c r="S2144" s="12">
        <f t="shared" si="134"/>
        <v>40756.041666666664</v>
      </c>
      <c r="T2144" s="12">
        <f t="shared" si="135"/>
        <v>40746.762881944444</v>
      </c>
    </row>
    <row r="2145" spans="1:20" ht="45" x14ac:dyDescent="0.25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8218</v>
      </c>
      <c r="G2145" t="s">
        <v>8223</v>
      </c>
      <c r="H2145" t="s">
        <v>8245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8278</v>
      </c>
      <c r="O2145" s="5">
        <f t="shared" si="132"/>
        <v>1.0069999999999999</v>
      </c>
      <c r="P2145">
        <f t="shared" si="133"/>
        <v>115.08571428571429</v>
      </c>
      <c r="Q2145" s="8" t="s">
        <v>8315</v>
      </c>
      <c r="R2145" s="8" t="s">
        <v>8330</v>
      </c>
      <c r="S2145" s="12">
        <f t="shared" si="134"/>
        <v>40890.957638888889</v>
      </c>
      <c r="T2145" s="12">
        <f t="shared" si="135"/>
        <v>40860.42050925926</v>
      </c>
    </row>
    <row r="2146" spans="1:20" ht="45" x14ac:dyDescent="0.25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8218</v>
      </c>
      <c r="G2146" t="s">
        <v>8223</v>
      </c>
      <c r="H2146" t="s">
        <v>8245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8278</v>
      </c>
      <c r="O2146" s="5">
        <f t="shared" si="132"/>
        <v>1.0070033333333335</v>
      </c>
      <c r="P2146">
        <f t="shared" si="133"/>
        <v>53.469203539823013</v>
      </c>
      <c r="Q2146" s="8" t="s">
        <v>8315</v>
      </c>
      <c r="R2146" s="8" t="s">
        <v>8330</v>
      </c>
      <c r="S2146" s="12">
        <f t="shared" si="134"/>
        <v>40543.957638888889</v>
      </c>
      <c r="T2146" s="12">
        <f t="shared" si="135"/>
        <v>40502.565868055557</v>
      </c>
    </row>
    <row r="2147" spans="1:20" ht="60" x14ac:dyDescent="0.25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8218</v>
      </c>
      <c r="G2147" t="s">
        <v>8223</v>
      </c>
      <c r="H2147" t="s">
        <v>8245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8270</v>
      </c>
      <c r="O2147" s="5">
        <f t="shared" si="132"/>
        <v>1.0071379999999999</v>
      </c>
      <c r="P2147">
        <f t="shared" si="133"/>
        <v>25.692295918367346</v>
      </c>
      <c r="Q2147" s="8" t="s">
        <v>8323</v>
      </c>
      <c r="R2147" s="8" t="s">
        <v>8343</v>
      </c>
      <c r="S2147" s="12">
        <f t="shared" si="134"/>
        <v>41857.647222222222</v>
      </c>
      <c r="T2147" s="12">
        <f t="shared" si="135"/>
        <v>41827.659942129627</v>
      </c>
    </row>
    <row r="2148" spans="1:20" ht="60" x14ac:dyDescent="0.25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8218</v>
      </c>
      <c r="G2148" t="s">
        <v>8229</v>
      </c>
      <c r="H2148" t="s">
        <v>8248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8302</v>
      </c>
      <c r="O2148" s="5">
        <f t="shared" si="132"/>
        <v>1.0071428571428571</v>
      </c>
      <c r="P2148">
        <f t="shared" si="133"/>
        <v>103.17073170731707</v>
      </c>
      <c r="Q2148" s="8" t="s">
        <v>8323</v>
      </c>
      <c r="R2148" s="8" t="s">
        <v>8324</v>
      </c>
      <c r="S2148" s="12">
        <f t="shared" si="134"/>
        <v>42205.666666666672</v>
      </c>
      <c r="T2148" s="12">
        <f t="shared" si="135"/>
        <v>42163.048333333332</v>
      </c>
    </row>
    <row r="2149" spans="1:20" ht="60" x14ac:dyDescent="0.25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8218</v>
      </c>
      <c r="G2149" t="s">
        <v>8224</v>
      </c>
      <c r="H2149" t="s">
        <v>8246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8270</v>
      </c>
      <c r="O2149" s="5">
        <f t="shared" si="132"/>
        <v>1.0071428571428571</v>
      </c>
      <c r="P2149">
        <f t="shared" si="133"/>
        <v>33.571428571428569</v>
      </c>
      <c r="Q2149" s="8" t="s">
        <v>8323</v>
      </c>
      <c r="R2149" s="8" t="s">
        <v>8343</v>
      </c>
      <c r="S2149" s="12">
        <f t="shared" si="134"/>
        <v>41851.448599537034</v>
      </c>
      <c r="T2149" s="12">
        <f t="shared" si="135"/>
        <v>41821.448599537034</v>
      </c>
    </row>
    <row r="2150" spans="1:20" ht="60" x14ac:dyDescent="0.25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8218</v>
      </c>
      <c r="G2150" t="s">
        <v>8224</v>
      </c>
      <c r="H2150" t="s">
        <v>8246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8302</v>
      </c>
      <c r="O2150" s="5">
        <f t="shared" si="132"/>
        <v>1.007161125319693</v>
      </c>
      <c r="P2150">
        <f t="shared" si="133"/>
        <v>53.945205479452056</v>
      </c>
      <c r="Q2150" s="8" t="s">
        <v>8323</v>
      </c>
      <c r="R2150" s="8" t="s">
        <v>8324</v>
      </c>
      <c r="S2150" s="12">
        <f t="shared" si="134"/>
        <v>41810.667361111111</v>
      </c>
      <c r="T2150" s="12">
        <f t="shared" si="135"/>
        <v>41780.495254629626</v>
      </c>
    </row>
    <row r="2151" spans="1:20" ht="60" x14ac:dyDescent="0.25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8218</v>
      </c>
      <c r="G2151" t="s">
        <v>8223</v>
      </c>
      <c r="H2151" t="s">
        <v>8245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8268</v>
      </c>
      <c r="O2151" s="5">
        <f t="shared" si="132"/>
        <v>1.0073333333333334</v>
      </c>
      <c r="P2151">
        <f t="shared" si="133"/>
        <v>215.85714285714286</v>
      </c>
      <c r="Q2151" s="8" t="s">
        <v>8309</v>
      </c>
      <c r="R2151" s="8" t="s">
        <v>8349</v>
      </c>
      <c r="S2151" s="12">
        <f t="shared" si="134"/>
        <v>40954.400868055556</v>
      </c>
      <c r="T2151" s="12">
        <f t="shared" si="135"/>
        <v>40924.400868055556</v>
      </c>
    </row>
    <row r="2152" spans="1:20" ht="60" x14ac:dyDescent="0.25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8218</v>
      </c>
      <c r="G2152" t="s">
        <v>8224</v>
      </c>
      <c r="H2152" t="s">
        <v>8246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8270</v>
      </c>
      <c r="O2152" s="5">
        <f t="shared" si="132"/>
        <v>1.0074285714285713</v>
      </c>
      <c r="P2152">
        <f t="shared" si="133"/>
        <v>76.652173913043484</v>
      </c>
      <c r="Q2152" s="8" t="s">
        <v>8323</v>
      </c>
      <c r="R2152" s="8" t="s">
        <v>8343</v>
      </c>
      <c r="S2152" s="12">
        <f t="shared" si="134"/>
        <v>42583.707638888889</v>
      </c>
      <c r="T2152" s="12">
        <f t="shared" si="135"/>
        <v>42559.181203703702</v>
      </c>
    </row>
    <row r="2153" spans="1:20" ht="60" x14ac:dyDescent="0.25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8218</v>
      </c>
      <c r="G2153" t="s">
        <v>8223</v>
      </c>
      <c r="H2153" t="s">
        <v>8245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8291</v>
      </c>
      <c r="O2153" s="5">
        <f t="shared" si="132"/>
        <v>1.0075000000000001</v>
      </c>
      <c r="P2153">
        <f t="shared" si="133"/>
        <v>100.75</v>
      </c>
      <c r="Q2153" s="8" t="s">
        <v>8315</v>
      </c>
      <c r="R2153" s="8" t="s">
        <v>8353</v>
      </c>
      <c r="S2153" s="12">
        <f t="shared" si="134"/>
        <v>40659.040972222225</v>
      </c>
      <c r="T2153" s="12">
        <f t="shared" si="135"/>
        <v>40625.650694444441</v>
      </c>
    </row>
    <row r="2154" spans="1:20" ht="45" x14ac:dyDescent="0.25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8218</v>
      </c>
      <c r="G2154" t="s">
        <v>8223</v>
      </c>
      <c r="H2154" t="s">
        <v>8245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8278</v>
      </c>
      <c r="O2154" s="5">
        <f t="shared" si="132"/>
        <v>1.0075000000000001</v>
      </c>
      <c r="P2154">
        <f t="shared" si="133"/>
        <v>91.590909090909093</v>
      </c>
      <c r="Q2154" s="8" t="s">
        <v>8315</v>
      </c>
      <c r="R2154" s="8" t="s">
        <v>8330</v>
      </c>
      <c r="S2154" s="12">
        <f t="shared" si="134"/>
        <v>41136.880150462966</v>
      </c>
      <c r="T2154" s="12">
        <f t="shared" si="135"/>
        <v>41106.880150462966</v>
      </c>
    </row>
    <row r="2155" spans="1:20" ht="45" x14ac:dyDescent="0.25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8218</v>
      </c>
      <c r="G2155" t="s">
        <v>8224</v>
      </c>
      <c r="H2155" t="s">
        <v>8246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8270</v>
      </c>
      <c r="O2155" s="5">
        <f t="shared" si="132"/>
        <v>1.0075000000000001</v>
      </c>
      <c r="P2155">
        <f t="shared" si="133"/>
        <v>95.952380952380949</v>
      </c>
      <c r="Q2155" s="8" t="s">
        <v>8323</v>
      </c>
      <c r="R2155" s="8" t="s">
        <v>8343</v>
      </c>
      <c r="S2155" s="12">
        <f t="shared" si="134"/>
        <v>42253.32430555555</v>
      </c>
      <c r="T2155" s="12">
        <f t="shared" si="135"/>
        <v>42227.574212962965</v>
      </c>
    </row>
    <row r="2156" spans="1:20" ht="45" x14ac:dyDescent="0.25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8218</v>
      </c>
      <c r="G2156" t="s">
        <v>8224</v>
      </c>
      <c r="H2156" t="s">
        <v>8246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8270</v>
      </c>
      <c r="O2156" s="5">
        <f t="shared" si="132"/>
        <v>1.0075000000000001</v>
      </c>
      <c r="P2156">
        <f t="shared" si="133"/>
        <v>310</v>
      </c>
      <c r="Q2156" s="8" t="s">
        <v>8323</v>
      </c>
      <c r="R2156" s="8" t="s">
        <v>8343</v>
      </c>
      <c r="S2156" s="12">
        <f t="shared" si="134"/>
        <v>42133.616307870368</v>
      </c>
      <c r="T2156" s="12">
        <f t="shared" si="135"/>
        <v>42102.616307870368</v>
      </c>
    </row>
    <row r="2157" spans="1:20" ht="45" x14ac:dyDescent="0.25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8218</v>
      </c>
      <c r="G2157" t="s">
        <v>8223</v>
      </c>
      <c r="H2157" t="s">
        <v>8245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8270</v>
      </c>
      <c r="O2157" s="5">
        <f t="shared" si="132"/>
        <v>1.0075000000000001</v>
      </c>
      <c r="P2157">
        <f t="shared" si="133"/>
        <v>61.060606060606062</v>
      </c>
      <c r="Q2157" s="8" t="s">
        <v>8323</v>
      </c>
      <c r="R2157" s="8" t="s">
        <v>8343</v>
      </c>
      <c r="S2157" s="12">
        <f t="shared" si="134"/>
        <v>42662.954861111109</v>
      </c>
      <c r="T2157" s="12">
        <f t="shared" si="135"/>
        <v>42632.098310185189</v>
      </c>
    </row>
    <row r="2158" spans="1:20" ht="30" x14ac:dyDescent="0.25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8218</v>
      </c>
      <c r="G2158" t="s">
        <v>8223</v>
      </c>
      <c r="H2158" t="s">
        <v>8245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8270</v>
      </c>
      <c r="O2158" s="5">
        <f t="shared" si="132"/>
        <v>1.0078754285714286</v>
      </c>
      <c r="P2158">
        <f t="shared" si="133"/>
        <v>131.13620817843866</v>
      </c>
      <c r="Q2158" s="8" t="s">
        <v>8323</v>
      </c>
      <c r="R2158" s="8" t="s">
        <v>8343</v>
      </c>
      <c r="S2158" s="12">
        <f t="shared" si="134"/>
        <v>42275.915972222225</v>
      </c>
      <c r="T2158" s="12">
        <f t="shared" si="135"/>
        <v>42252.224351851852</v>
      </c>
    </row>
    <row r="2159" spans="1:20" ht="60" x14ac:dyDescent="0.25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8218</v>
      </c>
      <c r="G2159" t="s">
        <v>8223</v>
      </c>
      <c r="H2159" t="s">
        <v>8245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8297</v>
      </c>
      <c r="O2159" s="5">
        <f t="shared" si="132"/>
        <v>1.0078823529411765</v>
      </c>
      <c r="P2159">
        <f t="shared" si="133"/>
        <v>125.98529411764706</v>
      </c>
      <c r="Q2159" s="8" t="s">
        <v>8321</v>
      </c>
      <c r="R2159" s="8" t="s">
        <v>8346</v>
      </c>
      <c r="S2159" s="12">
        <f t="shared" si="134"/>
        <v>42737.928472222222</v>
      </c>
      <c r="T2159" s="12">
        <f t="shared" si="135"/>
        <v>42703.937118055561</v>
      </c>
    </row>
    <row r="2160" spans="1:20" ht="30" x14ac:dyDescent="0.25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8218</v>
      </c>
      <c r="G2160" t="s">
        <v>8223</v>
      </c>
      <c r="H2160" t="s">
        <v>8245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8270</v>
      </c>
      <c r="O2160" s="5">
        <f t="shared" si="132"/>
        <v>1.0079166666666666</v>
      </c>
      <c r="P2160">
        <f t="shared" si="133"/>
        <v>60.475000000000001</v>
      </c>
      <c r="Q2160" s="8" t="s">
        <v>8323</v>
      </c>
      <c r="R2160" s="8" t="s">
        <v>8343</v>
      </c>
      <c r="S2160" s="12">
        <f t="shared" si="134"/>
        <v>42098.596724537041</v>
      </c>
      <c r="T2160" s="12">
        <f t="shared" si="135"/>
        <v>42068.638391203705</v>
      </c>
    </row>
    <row r="2161" spans="1:20" ht="45" x14ac:dyDescent="0.25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8218</v>
      </c>
      <c r="G2161" t="s">
        <v>8223</v>
      </c>
      <c r="H2161" t="s">
        <v>8245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8270</v>
      </c>
      <c r="O2161" s="5">
        <f t="shared" si="132"/>
        <v>1.008</v>
      </c>
      <c r="P2161">
        <f t="shared" si="133"/>
        <v>35.492957746478872</v>
      </c>
      <c r="Q2161" s="8" t="s">
        <v>8323</v>
      </c>
      <c r="R2161" s="8" t="s">
        <v>8343</v>
      </c>
      <c r="S2161" s="12">
        <f t="shared" si="134"/>
        <v>42173.791851851856</v>
      </c>
      <c r="T2161" s="12">
        <f t="shared" si="135"/>
        <v>42143.791851851856</v>
      </c>
    </row>
    <row r="2162" spans="1:20" ht="60" x14ac:dyDescent="0.25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8218</v>
      </c>
      <c r="G2162" t="s">
        <v>8223</v>
      </c>
      <c r="H2162" t="s">
        <v>8245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8270</v>
      </c>
      <c r="O2162" s="5">
        <f t="shared" si="132"/>
        <v>1.008</v>
      </c>
      <c r="P2162">
        <f t="shared" si="133"/>
        <v>63</v>
      </c>
      <c r="Q2162" s="8" t="s">
        <v>8323</v>
      </c>
      <c r="R2162" s="8" t="s">
        <v>8343</v>
      </c>
      <c r="S2162" s="12">
        <f t="shared" si="134"/>
        <v>41927.352037037039</v>
      </c>
      <c r="T2162" s="12">
        <f t="shared" si="135"/>
        <v>41897.352037037039</v>
      </c>
    </row>
    <row r="2163" spans="1:20" ht="60" x14ac:dyDescent="0.25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8218</v>
      </c>
      <c r="G2163" t="s">
        <v>8223</v>
      </c>
      <c r="H2163" t="s">
        <v>8245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8270</v>
      </c>
      <c r="O2163" s="5">
        <f t="shared" si="132"/>
        <v>1.008</v>
      </c>
      <c r="P2163">
        <f t="shared" si="133"/>
        <v>114.54545454545455</v>
      </c>
      <c r="Q2163" s="8" t="s">
        <v>8323</v>
      </c>
      <c r="R2163" s="8" t="s">
        <v>8343</v>
      </c>
      <c r="S2163" s="12">
        <f t="shared" si="134"/>
        <v>41948.727824074071</v>
      </c>
      <c r="T2163" s="12">
        <f t="shared" si="135"/>
        <v>41927.686157407406</v>
      </c>
    </row>
    <row r="2164" spans="1:20" ht="45" x14ac:dyDescent="0.25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8218</v>
      </c>
      <c r="G2164" t="s">
        <v>8223</v>
      </c>
      <c r="H2164" t="s">
        <v>8245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8268</v>
      </c>
      <c r="O2164" s="5">
        <f t="shared" si="132"/>
        <v>1.0080333333333333</v>
      </c>
      <c r="P2164">
        <f t="shared" si="133"/>
        <v>95.699367088607602</v>
      </c>
      <c r="Q2164" s="8" t="s">
        <v>8309</v>
      </c>
      <c r="R2164" s="8" t="s">
        <v>8349</v>
      </c>
      <c r="S2164" s="12">
        <f t="shared" si="134"/>
        <v>41619.426886574074</v>
      </c>
      <c r="T2164" s="12">
        <f t="shared" si="135"/>
        <v>41589.426886574074</v>
      </c>
    </row>
    <row r="2165" spans="1:20" ht="45" x14ac:dyDescent="0.25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8218</v>
      </c>
      <c r="G2165" t="s">
        <v>8223</v>
      </c>
      <c r="H2165" t="s">
        <v>8245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8299</v>
      </c>
      <c r="O2165" s="5">
        <f t="shared" si="132"/>
        <v>1.0082</v>
      </c>
      <c r="P2165">
        <f t="shared" si="133"/>
        <v>88.438596491228068</v>
      </c>
      <c r="Q2165" s="8" t="s">
        <v>8315</v>
      </c>
      <c r="R2165" s="8" t="s">
        <v>8355</v>
      </c>
      <c r="S2165" s="12">
        <f t="shared" si="134"/>
        <v>41098.270474537036</v>
      </c>
      <c r="T2165" s="12">
        <f t="shared" si="135"/>
        <v>41068.270474537036</v>
      </c>
    </row>
    <row r="2166" spans="1:20" ht="60" x14ac:dyDescent="0.25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8218</v>
      </c>
      <c r="G2166" t="s">
        <v>8234</v>
      </c>
      <c r="H2166" t="s">
        <v>8254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8270</v>
      </c>
      <c r="O2166" s="5">
        <f t="shared" si="132"/>
        <v>1.00824</v>
      </c>
      <c r="P2166">
        <f t="shared" si="133"/>
        <v>1008.24</v>
      </c>
      <c r="Q2166" s="8" t="s">
        <v>8323</v>
      </c>
      <c r="R2166" s="8" t="s">
        <v>8343</v>
      </c>
      <c r="S2166" s="12">
        <f t="shared" si="134"/>
        <v>42146.460752314815</v>
      </c>
      <c r="T2166" s="12">
        <f t="shared" si="135"/>
        <v>42116.460752314815</v>
      </c>
    </row>
    <row r="2167" spans="1:20" ht="30" x14ac:dyDescent="0.25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8218</v>
      </c>
      <c r="G2167" t="s">
        <v>8223</v>
      </c>
      <c r="H2167" t="s">
        <v>8245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8270</v>
      </c>
      <c r="O2167" s="5">
        <f t="shared" si="132"/>
        <v>1.0084</v>
      </c>
      <c r="P2167">
        <f t="shared" si="133"/>
        <v>256.37288135593218</v>
      </c>
      <c r="Q2167" s="8" t="s">
        <v>8323</v>
      </c>
      <c r="R2167" s="8" t="s">
        <v>8343</v>
      </c>
      <c r="S2167" s="12">
        <f t="shared" si="134"/>
        <v>42806.625</v>
      </c>
      <c r="T2167" s="12">
        <f t="shared" si="135"/>
        <v>42772.583379629628</v>
      </c>
    </row>
    <row r="2168" spans="1:20" ht="45" x14ac:dyDescent="0.25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8218</v>
      </c>
      <c r="G2168" t="s">
        <v>8223</v>
      </c>
      <c r="H2168" t="s">
        <v>8245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8297</v>
      </c>
      <c r="O2168" s="5">
        <f t="shared" si="132"/>
        <v>1.0084571428571429</v>
      </c>
      <c r="P2168">
        <f t="shared" si="133"/>
        <v>271.50769230769231</v>
      </c>
      <c r="Q2168" s="8" t="s">
        <v>8321</v>
      </c>
      <c r="R2168" s="8" t="s">
        <v>8346</v>
      </c>
      <c r="S2168" s="12">
        <f t="shared" si="134"/>
        <v>42804.951481481483</v>
      </c>
      <c r="T2168" s="12">
        <f t="shared" si="135"/>
        <v>42769.951481481483</v>
      </c>
    </row>
    <row r="2169" spans="1:20" ht="60" x14ac:dyDescent="0.25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8218</v>
      </c>
      <c r="G2169" t="s">
        <v>8223</v>
      </c>
      <c r="H2169" t="s">
        <v>8245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8299</v>
      </c>
      <c r="O2169" s="5">
        <f t="shared" si="132"/>
        <v>1.0084615384615385</v>
      </c>
      <c r="P2169">
        <f t="shared" si="133"/>
        <v>43.7</v>
      </c>
      <c r="Q2169" s="8" t="s">
        <v>8315</v>
      </c>
      <c r="R2169" s="8" t="s">
        <v>8355</v>
      </c>
      <c r="S2169" s="12">
        <f t="shared" si="134"/>
        <v>42284.915972222225</v>
      </c>
      <c r="T2169" s="12">
        <f t="shared" si="135"/>
        <v>42228.384328703702</v>
      </c>
    </row>
    <row r="2170" spans="1:20" ht="60" x14ac:dyDescent="0.25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8218</v>
      </c>
      <c r="G2170" t="s">
        <v>8223</v>
      </c>
      <c r="H2170" t="s">
        <v>8245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8270</v>
      </c>
      <c r="O2170" s="5">
        <f t="shared" si="132"/>
        <v>1.0085</v>
      </c>
      <c r="P2170">
        <f t="shared" si="133"/>
        <v>63.829113924050631</v>
      </c>
      <c r="Q2170" s="8" t="s">
        <v>8323</v>
      </c>
      <c r="R2170" s="8" t="s">
        <v>8343</v>
      </c>
      <c r="S2170" s="12">
        <f t="shared" si="134"/>
        <v>42783.420138888891</v>
      </c>
      <c r="T2170" s="12">
        <f t="shared" si="135"/>
        <v>42752.955625000002</v>
      </c>
    </row>
    <row r="2171" spans="1:20" ht="60" x14ac:dyDescent="0.25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8218</v>
      </c>
      <c r="G2171" t="s">
        <v>8223</v>
      </c>
      <c r="H2171" t="s">
        <v>8245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8275</v>
      </c>
      <c r="O2171" s="5">
        <f t="shared" si="132"/>
        <v>1.0085533333333332</v>
      </c>
      <c r="P2171">
        <f t="shared" si="133"/>
        <v>63.03458333333333</v>
      </c>
      <c r="Q2171" s="8" t="s">
        <v>8315</v>
      </c>
      <c r="R2171" s="8" t="s">
        <v>8350</v>
      </c>
      <c r="S2171" s="12">
        <f t="shared" si="134"/>
        <v>41037.833379629628</v>
      </c>
      <c r="T2171" s="12">
        <f t="shared" si="135"/>
        <v>40977.875046296293</v>
      </c>
    </row>
    <row r="2172" spans="1:20" ht="60" x14ac:dyDescent="0.25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8218</v>
      </c>
      <c r="G2172" t="s">
        <v>8223</v>
      </c>
      <c r="H2172" t="s">
        <v>8245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8270</v>
      </c>
      <c r="O2172" s="5">
        <f t="shared" si="132"/>
        <v>1.0085714285714287</v>
      </c>
      <c r="P2172">
        <f t="shared" si="133"/>
        <v>88.25</v>
      </c>
      <c r="Q2172" s="8" t="s">
        <v>8323</v>
      </c>
      <c r="R2172" s="8" t="s">
        <v>8343</v>
      </c>
      <c r="S2172" s="12">
        <f t="shared" si="134"/>
        <v>41840.915972222225</v>
      </c>
      <c r="T2172" s="12">
        <f t="shared" si="135"/>
        <v>41820.37809027778</v>
      </c>
    </row>
    <row r="2173" spans="1:20" ht="60" x14ac:dyDescent="0.25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8218</v>
      </c>
      <c r="G2173" t="s">
        <v>8235</v>
      </c>
      <c r="H2173" t="s">
        <v>8248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8284</v>
      </c>
      <c r="O2173" s="5">
        <f t="shared" si="132"/>
        <v>1.0086153846153847</v>
      </c>
      <c r="P2173">
        <f t="shared" si="133"/>
        <v>211.48387096774192</v>
      </c>
      <c r="Q2173" s="8" t="s">
        <v>8334</v>
      </c>
      <c r="R2173" s="8" t="s">
        <v>8338</v>
      </c>
      <c r="S2173" s="12">
        <f t="shared" si="134"/>
        <v>42168.256377314814</v>
      </c>
      <c r="T2173" s="12">
        <f t="shared" si="135"/>
        <v>42138.256377314814</v>
      </c>
    </row>
    <row r="2174" spans="1:20" ht="60" x14ac:dyDescent="0.25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8218</v>
      </c>
      <c r="G2174" t="s">
        <v>8223</v>
      </c>
      <c r="H2174" t="s">
        <v>8245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8270</v>
      </c>
      <c r="O2174" s="5">
        <f t="shared" si="132"/>
        <v>1.00875</v>
      </c>
      <c r="P2174">
        <f t="shared" si="133"/>
        <v>72.053571428571431</v>
      </c>
      <c r="Q2174" s="8" t="s">
        <v>8323</v>
      </c>
      <c r="R2174" s="8" t="s">
        <v>8343</v>
      </c>
      <c r="S2174" s="12">
        <f t="shared" si="134"/>
        <v>41782.58457175926</v>
      </c>
      <c r="T2174" s="12">
        <f t="shared" si="135"/>
        <v>41752.58457175926</v>
      </c>
    </row>
    <row r="2175" spans="1:20" ht="60" x14ac:dyDescent="0.25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8218</v>
      </c>
      <c r="G2175" t="s">
        <v>8223</v>
      </c>
      <c r="H2175" t="s">
        <v>8245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8302</v>
      </c>
      <c r="O2175" s="5">
        <f t="shared" si="132"/>
        <v>1.0087999999999999</v>
      </c>
      <c r="P2175">
        <f t="shared" si="133"/>
        <v>162.70967741935485</v>
      </c>
      <c r="Q2175" s="8" t="s">
        <v>8323</v>
      </c>
      <c r="R2175" s="8" t="s">
        <v>8324</v>
      </c>
      <c r="S2175" s="12">
        <f t="shared" si="134"/>
        <v>42609.70380787037</v>
      </c>
      <c r="T2175" s="12">
        <f t="shared" si="135"/>
        <v>42564.70380787037</v>
      </c>
    </row>
    <row r="2176" spans="1:20" ht="45" x14ac:dyDescent="0.25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8218</v>
      </c>
      <c r="G2176" t="s">
        <v>8223</v>
      </c>
      <c r="H2176" t="s">
        <v>8245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8278</v>
      </c>
      <c r="O2176" s="5">
        <f t="shared" si="132"/>
        <v>1.00880375</v>
      </c>
      <c r="P2176">
        <f t="shared" si="133"/>
        <v>116.96275362318841</v>
      </c>
      <c r="Q2176" s="8" t="s">
        <v>8315</v>
      </c>
      <c r="R2176" s="8" t="s">
        <v>8330</v>
      </c>
      <c r="S2176" s="12">
        <f t="shared" si="134"/>
        <v>41640.714537037034</v>
      </c>
      <c r="T2176" s="12">
        <f t="shared" si="135"/>
        <v>41591.714537037034</v>
      </c>
    </row>
    <row r="2177" spans="1:20" ht="45" x14ac:dyDescent="0.25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8218</v>
      </c>
      <c r="G2177" t="s">
        <v>8223</v>
      </c>
      <c r="H2177" t="s">
        <v>8245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8304</v>
      </c>
      <c r="O2177" s="5">
        <f t="shared" si="132"/>
        <v>1.0088571428571429</v>
      </c>
      <c r="P2177">
        <f t="shared" si="133"/>
        <v>90.538461538461533</v>
      </c>
      <c r="Q2177" s="8" t="s">
        <v>8323</v>
      </c>
      <c r="R2177" s="8" t="s">
        <v>8325</v>
      </c>
      <c r="S2177" s="12">
        <f t="shared" si="134"/>
        <v>42611.458333333328</v>
      </c>
      <c r="T2177" s="12">
        <f t="shared" si="135"/>
        <v>42553.333425925928</v>
      </c>
    </row>
    <row r="2178" spans="1:20" ht="60" x14ac:dyDescent="0.25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8218</v>
      </c>
      <c r="G2178" t="s">
        <v>8223</v>
      </c>
      <c r="H2178" t="s">
        <v>8245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8270</v>
      </c>
      <c r="O2178" s="5">
        <f t="shared" ref="O2178:O2241" si="136">E2178/D2178</f>
        <v>1.0088571428571429</v>
      </c>
      <c r="P2178">
        <f t="shared" si="133"/>
        <v>46.768211920529801</v>
      </c>
      <c r="Q2178" s="8" t="s">
        <v>8323</v>
      </c>
      <c r="R2178" s="8" t="s">
        <v>8343</v>
      </c>
      <c r="S2178" s="12">
        <f t="shared" si="134"/>
        <v>40939.458333333336</v>
      </c>
      <c r="T2178" s="12">
        <f t="shared" si="135"/>
        <v>40883.699317129627</v>
      </c>
    </row>
    <row r="2179" spans="1:20" ht="60" x14ac:dyDescent="0.25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8218</v>
      </c>
      <c r="G2179" t="s">
        <v>8223</v>
      </c>
      <c r="H2179" t="s">
        <v>8245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8278</v>
      </c>
      <c r="O2179" s="5">
        <f t="shared" si="136"/>
        <v>1.008955223880597</v>
      </c>
      <c r="P2179">
        <f t="shared" ref="P2179:P2242" si="137">E2179/L2179</f>
        <v>41.728395061728392</v>
      </c>
      <c r="Q2179" s="8" t="s">
        <v>8315</v>
      </c>
      <c r="R2179" s="8" t="s">
        <v>8330</v>
      </c>
      <c r="S2179" s="12">
        <f t="shared" ref="S2179:S2242" si="138">(I2179/86400)+25569+(-6/24)</f>
        <v>41100.741666666669</v>
      </c>
      <c r="T2179" s="12">
        <f t="shared" ref="T2179:T2242" si="139">(J2179/86400)+25569+(-6/24)</f>
        <v>41067.699212962965</v>
      </c>
    </row>
    <row r="2180" spans="1:20" ht="60" x14ac:dyDescent="0.25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8218</v>
      </c>
      <c r="G2180" t="s">
        <v>8223</v>
      </c>
      <c r="H2180" t="s">
        <v>8245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8268</v>
      </c>
      <c r="O2180" s="5">
        <f t="shared" si="136"/>
        <v>1.009027027027027</v>
      </c>
      <c r="P2180">
        <f t="shared" si="137"/>
        <v>90.616504854368927</v>
      </c>
      <c r="Q2180" s="8" t="s">
        <v>8309</v>
      </c>
      <c r="R2180" s="8" t="s">
        <v>8349</v>
      </c>
      <c r="S2180" s="12">
        <f t="shared" si="138"/>
        <v>40793.875</v>
      </c>
      <c r="T2180" s="12">
        <f t="shared" si="139"/>
        <v>40763.467256944445</v>
      </c>
    </row>
    <row r="2181" spans="1:20" ht="45" x14ac:dyDescent="0.25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8218</v>
      </c>
      <c r="G2181" t="s">
        <v>8223</v>
      </c>
      <c r="H2181" t="s">
        <v>8245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8278</v>
      </c>
      <c r="O2181" s="5">
        <f t="shared" si="136"/>
        <v>1.0090416666666666</v>
      </c>
      <c r="P2181">
        <f t="shared" si="137"/>
        <v>526.45652173913038</v>
      </c>
      <c r="Q2181" s="8" t="s">
        <v>8315</v>
      </c>
      <c r="R2181" s="8" t="s">
        <v>8330</v>
      </c>
      <c r="S2181" s="12">
        <f t="shared" si="138"/>
        <v>41184.527812500004</v>
      </c>
      <c r="T2181" s="12">
        <f t="shared" si="139"/>
        <v>41136.527812500004</v>
      </c>
    </row>
    <row r="2182" spans="1:20" ht="60" x14ac:dyDescent="0.25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8218</v>
      </c>
      <c r="G2182" t="s">
        <v>8224</v>
      </c>
      <c r="H2182" t="s">
        <v>8246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8304</v>
      </c>
      <c r="O2182" s="5">
        <f t="shared" si="136"/>
        <v>1.0092000000000001</v>
      </c>
      <c r="P2182">
        <f t="shared" si="137"/>
        <v>162.7741935483871</v>
      </c>
      <c r="Q2182" s="8" t="s">
        <v>8323</v>
      </c>
      <c r="R2182" s="8" t="s">
        <v>8325</v>
      </c>
      <c r="S2182" s="12">
        <f t="shared" si="138"/>
        <v>42131.334074074075</v>
      </c>
      <c r="T2182" s="12">
        <f t="shared" si="139"/>
        <v>42101.334074074075</v>
      </c>
    </row>
    <row r="2183" spans="1:20" ht="30" x14ac:dyDescent="0.25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8218</v>
      </c>
      <c r="G2183" t="s">
        <v>8223</v>
      </c>
      <c r="H2183" t="s">
        <v>8245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8275</v>
      </c>
      <c r="O2183" s="5">
        <f t="shared" si="136"/>
        <v>1.00925</v>
      </c>
      <c r="P2183">
        <f t="shared" si="137"/>
        <v>45.875</v>
      </c>
      <c r="Q2183" s="8" t="s">
        <v>8315</v>
      </c>
      <c r="R2183" s="8" t="s">
        <v>8350</v>
      </c>
      <c r="S2183" s="12">
        <f t="shared" si="138"/>
        <v>41807.487060185187</v>
      </c>
      <c r="T2183" s="12">
        <f t="shared" si="139"/>
        <v>41774.487060185187</v>
      </c>
    </row>
    <row r="2184" spans="1:20" x14ac:dyDescent="0.25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8218</v>
      </c>
      <c r="G2184" t="s">
        <v>8223</v>
      </c>
      <c r="H2184" t="s">
        <v>8245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8275</v>
      </c>
      <c r="O2184" s="5">
        <f t="shared" si="136"/>
        <v>1.009304</v>
      </c>
      <c r="P2184">
        <f t="shared" si="137"/>
        <v>109.70695652173914</v>
      </c>
      <c r="Q2184" s="8" t="s">
        <v>8315</v>
      </c>
      <c r="R2184" s="8" t="s">
        <v>8350</v>
      </c>
      <c r="S2184" s="12">
        <f t="shared" si="138"/>
        <v>41553.806921296295</v>
      </c>
      <c r="T2184" s="12">
        <f t="shared" si="139"/>
        <v>41523.806921296295</v>
      </c>
    </row>
    <row r="2185" spans="1:20" ht="30" x14ac:dyDescent="0.25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8218</v>
      </c>
      <c r="G2185" t="s">
        <v>8225</v>
      </c>
      <c r="H2185" t="s">
        <v>8247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8264</v>
      </c>
      <c r="O2185" s="5">
        <f t="shared" si="136"/>
        <v>1.0093333333333334</v>
      </c>
      <c r="P2185">
        <f t="shared" si="137"/>
        <v>147.70731707317074</v>
      </c>
      <c r="Q2185" s="8" t="s">
        <v>8309</v>
      </c>
      <c r="R2185" s="8" t="s">
        <v>8347</v>
      </c>
      <c r="S2185" s="12">
        <f t="shared" si="138"/>
        <v>41833.332638888889</v>
      </c>
      <c r="T2185" s="12">
        <f t="shared" si="139"/>
        <v>41807.77648148148</v>
      </c>
    </row>
    <row r="2186" spans="1:20" ht="60" x14ac:dyDescent="0.25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8218</v>
      </c>
      <c r="G2186" t="s">
        <v>8223</v>
      </c>
      <c r="H2186" t="s">
        <v>8245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8270</v>
      </c>
      <c r="O2186" s="5">
        <f t="shared" si="136"/>
        <v>1.0095190476190474</v>
      </c>
      <c r="P2186">
        <f t="shared" si="137"/>
        <v>78.518148148148143</v>
      </c>
      <c r="Q2186" s="8" t="s">
        <v>8323</v>
      </c>
      <c r="R2186" s="8" t="s">
        <v>8343</v>
      </c>
      <c r="S2186" s="12">
        <f t="shared" si="138"/>
        <v>42535.654861111107</v>
      </c>
      <c r="T2186" s="12">
        <f t="shared" si="139"/>
        <v>42497.025706018518</v>
      </c>
    </row>
    <row r="2187" spans="1:20" ht="60" x14ac:dyDescent="0.25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8218</v>
      </c>
      <c r="G2187" t="s">
        <v>8223</v>
      </c>
      <c r="H2187" t="s">
        <v>8245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8264</v>
      </c>
      <c r="O2187" s="5">
        <f t="shared" si="136"/>
        <v>1.01</v>
      </c>
      <c r="P2187">
        <f t="shared" si="137"/>
        <v>194.23076923076923</v>
      </c>
      <c r="Q2187" s="8" t="s">
        <v>8309</v>
      </c>
      <c r="R2187" s="8" t="s">
        <v>8347</v>
      </c>
      <c r="S2187" s="12">
        <f t="shared" si="138"/>
        <v>42363.463206018518</v>
      </c>
      <c r="T2187" s="12">
        <f t="shared" si="139"/>
        <v>42333.463206018518</v>
      </c>
    </row>
    <row r="2188" spans="1:20" ht="60" x14ac:dyDescent="0.25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8218</v>
      </c>
      <c r="G2188" t="s">
        <v>8223</v>
      </c>
      <c r="H2188" t="s">
        <v>8245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8270</v>
      </c>
      <c r="O2188" s="5">
        <f t="shared" si="136"/>
        <v>1.01</v>
      </c>
      <c r="P2188">
        <f t="shared" si="137"/>
        <v>65.161290322580641</v>
      </c>
      <c r="Q2188" s="8" t="s">
        <v>8323</v>
      </c>
      <c r="R2188" s="8" t="s">
        <v>8343</v>
      </c>
      <c r="S2188" s="12">
        <f t="shared" si="138"/>
        <v>42735.457638888889</v>
      </c>
      <c r="T2188" s="12">
        <f t="shared" si="139"/>
        <v>42711.98474537037</v>
      </c>
    </row>
    <row r="2189" spans="1:20" ht="30" x14ac:dyDescent="0.25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8218</v>
      </c>
      <c r="G2189" t="s">
        <v>8223</v>
      </c>
      <c r="H2189" t="s">
        <v>8245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8275</v>
      </c>
      <c r="O2189" s="5">
        <f t="shared" si="136"/>
        <v>1.01</v>
      </c>
      <c r="P2189">
        <f t="shared" si="137"/>
        <v>53.157894736842103</v>
      </c>
      <c r="Q2189" s="8" t="s">
        <v>8315</v>
      </c>
      <c r="R2189" s="8" t="s">
        <v>8350</v>
      </c>
      <c r="S2189" s="12">
        <f t="shared" si="138"/>
        <v>41687.673807870371</v>
      </c>
      <c r="T2189" s="12">
        <f t="shared" si="139"/>
        <v>41657.673807870371</v>
      </c>
    </row>
    <row r="2190" spans="1:20" ht="60" x14ac:dyDescent="0.25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8218</v>
      </c>
      <c r="G2190" t="s">
        <v>8223</v>
      </c>
      <c r="H2190" t="s">
        <v>8245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8270</v>
      </c>
      <c r="O2190" s="5">
        <f t="shared" si="136"/>
        <v>1.01</v>
      </c>
      <c r="P2190">
        <f t="shared" si="137"/>
        <v>33.990384615384613</v>
      </c>
      <c r="Q2190" s="8" t="s">
        <v>8323</v>
      </c>
      <c r="R2190" s="8" t="s">
        <v>8343</v>
      </c>
      <c r="S2190" s="12">
        <f t="shared" si="138"/>
        <v>40567.916666666664</v>
      </c>
      <c r="T2190" s="12">
        <f t="shared" si="139"/>
        <v>40478.013923611114</v>
      </c>
    </row>
    <row r="2191" spans="1:20" ht="30" x14ac:dyDescent="0.25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8218</v>
      </c>
      <c r="G2191" t="s">
        <v>8223</v>
      </c>
      <c r="H2191" t="s">
        <v>8245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8270</v>
      </c>
      <c r="O2191" s="5">
        <f t="shared" si="136"/>
        <v>1.01</v>
      </c>
      <c r="P2191">
        <f t="shared" si="137"/>
        <v>98.536585365853654</v>
      </c>
      <c r="Q2191" s="8" t="s">
        <v>8323</v>
      </c>
      <c r="R2191" s="8" t="s">
        <v>8343</v>
      </c>
      <c r="S2191" s="12">
        <f t="shared" si="138"/>
        <v>41838.958333333336</v>
      </c>
      <c r="T2191" s="12">
        <f t="shared" si="139"/>
        <v>41829.538252314815</v>
      </c>
    </row>
    <row r="2192" spans="1:20" ht="45" x14ac:dyDescent="0.25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8218</v>
      </c>
      <c r="G2192" t="s">
        <v>8223</v>
      </c>
      <c r="H2192" t="s">
        <v>8245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8270</v>
      </c>
      <c r="O2192" s="5">
        <f t="shared" si="136"/>
        <v>1.01</v>
      </c>
      <c r="P2192">
        <f t="shared" si="137"/>
        <v>66.44736842105263</v>
      </c>
      <c r="Q2192" s="8" t="s">
        <v>8323</v>
      </c>
      <c r="R2192" s="8" t="s">
        <v>8343</v>
      </c>
      <c r="S2192" s="12">
        <f t="shared" si="138"/>
        <v>42542.795798611114</v>
      </c>
      <c r="T2192" s="12">
        <f t="shared" si="139"/>
        <v>42512.795798611114</v>
      </c>
    </row>
    <row r="2193" spans="1:20" ht="60" x14ac:dyDescent="0.25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8218</v>
      </c>
      <c r="G2193" t="s">
        <v>8224</v>
      </c>
      <c r="H2193" t="s">
        <v>8246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8270</v>
      </c>
      <c r="O2193" s="5">
        <f t="shared" si="136"/>
        <v>1.01</v>
      </c>
      <c r="P2193">
        <f t="shared" si="137"/>
        <v>96.19047619047619</v>
      </c>
      <c r="Q2193" s="8" t="s">
        <v>8323</v>
      </c>
      <c r="R2193" s="8" t="s">
        <v>8343</v>
      </c>
      <c r="S2193" s="12">
        <f t="shared" si="138"/>
        <v>41852.167939814812</v>
      </c>
      <c r="T2193" s="12">
        <f t="shared" si="139"/>
        <v>41822.167939814812</v>
      </c>
    </row>
    <row r="2194" spans="1:20" ht="60" x14ac:dyDescent="0.25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8218</v>
      </c>
      <c r="G2194" t="s">
        <v>8223</v>
      </c>
      <c r="H2194" t="s">
        <v>8245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8270</v>
      </c>
      <c r="O2194" s="5">
        <f t="shared" si="136"/>
        <v>1.01</v>
      </c>
      <c r="P2194">
        <f t="shared" si="137"/>
        <v>84.166666666666671</v>
      </c>
      <c r="Q2194" s="8" t="s">
        <v>8323</v>
      </c>
      <c r="R2194" s="8" t="s">
        <v>8343</v>
      </c>
      <c r="S2194" s="12">
        <f t="shared" si="138"/>
        <v>42235.460879629631</v>
      </c>
      <c r="T2194" s="12">
        <f t="shared" si="139"/>
        <v>42205.460879629631</v>
      </c>
    </row>
    <row r="2195" spans="1:20" x14ac:dyDescent="0.25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8218</v>
      </c>
      <c r="G2195" t="s">
        <v>8223</v>
      </c>
      <c r="H2195" t="s">
        <v>8245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8270</v>
      </c>
      <c r="O2195" s="5">
        <f t="shared" si="136"/>
        <v>1.01</v>
      </c>
      <c r="P2195">
        <f t="shared" si="137"/>
        <v>64.468085106382972</v>
      </c>
      <c r="Q2195" s="8" t="s">
        <v>8323</v>
      </c>
      <c r="R2195" s="8" t="s">
        <v>8343</v>
      </c>
      <c r="S2195" s="12">
        <f t="shared" si="138"/>
        <v>42083.380000000005</v>
      </c>
      <c r="T2195" s="12">
        <f t="shared" si="139"/>
        <v>42053.421666666662</v>
      </c>
    </row>
    <row r="2196" spans="1:20" ht="60" x14ac:dyDescent="0.25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8218</v>
      </c>
      <c r="G2196" t="s">
        <v>8224</v>
      </c>
      <c r="H2196" t="s">
        <v>8246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8270</v>
      </c>
      <c r="O2196" s="5">
        <f t="shared" si="136"/>
        <v>1.01</v>
      </c>
      <c r="P2196">
        <f t="shared" si="137"/>
        <v>51.794871794871796</v>
      </c>
      <c r="Q2196" s="8" t="s">
        <v>8323</v>
      </c>
      <c r="R2196" s="8" t="s">
        <v>8343</v>
      </c>
      <c r="S2196" s="12">
        <f t="shared" si="138"/>
        <v>42571.251516203702</v>
      </c>
      <c r="T2196" s="12">
        <f t="shared" si="139"/>
        <v>42541.251516203702</v>
      </c>
    </row>
    <row r="2197" spans="1:20" ht="60" x14ac:dyDescent="0.25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8218</v>
      </c>
      <c r="G2197" t="s">
        <v>8224</v>
      </c>
      <c r="H2197" t="s">
        <v>8246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8270</v>
      </c>
      <c r="O2197" s="5">
        <f t="shared" si="136"/>
        <v>1.01</v>
      </c>
      <c r="P2197">
        <f t="shared" si="137"/>
        <v>36.071428571428569</v>
      </c>
      <c r="Q2197" s="8" t="s">
        <v>8323</v>
      </c>
      <c r="R2197" s="8" t="s">
        <v>8343</v>
      </c>
      <c r="S2197" s="12">
        <f t="shared" si="138"/>
        <v>42158.377893518518</v>
      </c>
      <c r="T2197" s="12">
        <f t="shared" si="139"/>
        <v>42128.377893518518</v>
      </c>
    </row>
    <row r="2198" spans="1:20" ht="60" x14ac:dyDescent="0.25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8218</v>
      </c>
      <c r="G2198" t="s">
        <v>8223</v>
      </c>
      <c r="H2198" t="s">
        <v>8245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8275</v>
      </c>
      <c r="O2198" s="5">
        <f t="shared" si="136"/>
        <v>1.01004125</v>
      </c>
      <c r="P2198">
        <f t="shared" si="137"/>
        <v>87.829673913043479</v>
      </c>
      <c r="Q2198" s="8" t="s">
        <v>8315</v>
      </c>
      <c r="R2198" s="8" t="s">
        <v>8350</v>
      </c>
      <c r="S2198" s="12">
        <f t="shared" si="138"/>
        <v>40625.819884259261</v>
      </c>
      <c r="T2198" s="12">
        <f t="shared" si="139"/>
        <v>40535.861550925925</v>
      </c>
    </row>
    <row r="2199" spans="1:20" ht="45" x14ac:dyDescent="0.25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8218</v>
      </c>
      <c r="G2199" t="s">
        <v>8223</v>
      </c>
      <c r="H2199" t="s">
        <v>8245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8278</v>
      </c>
      <c r="O2199" s="5">
        <f t="shared" si="136"/>
        <v>1.0100533333333332</v>
      </c>
      <c r="P2199">
        <f t="shared" si="137"/>
        <v>38.848205128205123</v>
      </c>
      <c r="Q2199" s="8" t="s">
        <v>8315</v>
      </c>
      <c r="R2199" s="8" t="s">
        <v>8330</v>
      </c>
      <c r="S2199" s="12">
        <f t="shared" si="138"/>
        <v>41052.395185185189</v>
      </c>
      <c r="T2199" s="12">
        <f t="shared" si="139"/>
        <v>41022.395185185189</v>
      </c>
    </row>
    <row r="2200" spans="1:20" ht="60" x14ac:dyDescent="0.25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8300</v>
      </c>
      <c r="O2200" s="5">
        <f t="shared" si="136"/>
        <v>1.0101333333333333</v>
      </c>
      <c r="P2200">
        <f t="shared" si="137"/>
        <v>270.57142857142856</v>
      </c>
      <c r="Q2200" s="8" t="s">
        <v>8311</v>
      </c>
      <c r="R2200" s="8" t="s">
        <v>8341</v>
      </c>
      <c r="S2200" s="12">
        <f t="shared" si="138"/>
        <v>41173.56821759259</v>
      </c>
      <c r="T2200" s="12">
        <f t="shared" si="139"/>
        <v>41143.56821759259</v>
      </c>
    </row>
    <row r="2201" spans="1:20" ht="60" x14ac:dyDescent="0.25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8218</v>
      </c>
      <c r="G2201" t="s">
        <v>8223</v>
      </c>
      <c r="H2201" t="s">
        <v>8245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8304</v>
      </c>
      <c r="O2201" s="5">
        <f t="shared" si="136"/>
        <v>1.010154</v>
      </c>
      <c r="P2201">
        <f t="shared" si="137"/>
        <v>55.502967032967035</v>
      </c>
      <c r="Q2201" s="8" t="s">
        <v>8323</v>
      </c>
      <c r="R2201" s="8" t="s">
        <v>8325</v>
      </c>
      <c r="S2201" s="12">
        <f t="shared" si="138"/>
        <v>41764.275300925925</v>
      </c>
      <c r="T2201" s="12">
        <f t="shared" si="139"/>
        <v>41739.275300925925</v>
      </c>
    </row>
    <row r="2202" spans="1:20" ht="60" x14ac:dyDescent="0.25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8218</v>
      </c>
      <c r="G2202" t="s">
        <v>8223</v>
      </c>
      <c r="H2202" t="s">
        <v>8245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8294</v>
      </c>
      <c r="O2202" s="5">
        <f t="shared" si="136"/>
        <v>1.0102</v>
      </c>
      <c r="P2202">
        <f t="shared" si="137"/>
        <v>41.743801652892564</v>
      </c>
      <c r="Q2202" s="8" t="s">
        <v>8311</v>
      </c>
      <c r="R2202" s="8" t="s">
        <v>8357</v>
      </c>
      <c r="S2202" s="12">
        <f t="shared" si="138"/>
        <v>42333.409155092595</v>
      </c>
      <c r="T2202" s="12">
        <f t="shared" si="139"/>
        <v>42303.367488425924</v>
      </c>
    </row>
    <row r="2203" spans="1:20" ht="60" x14ac:dyDescent="0.25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8218</v>
      </c>
      <c r="G2203" t="s">
        <v>8224</v>
      </c>
      <c r="H2203" t="s">
        <v>8246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8284</v>
      </c>
      <c r="O2203" s="5">
        <f t="shared" si="136"/>
        <v>1.0103500000000001</v>
      </c>
      <c r="P2203">
        <f t="shared" si="137"/>
        <v>39.91506172839506</v>
      </c>
      <c r="Q2203" s="8" t="s">
        <v>8334</v>
      </c>
      <c r="R2203" s="8" t="s">
        <v>8338</v>
      </c>
      <c r="S2203" s="12">
        <f t="shared" si="138"/>
        <v>41839.135162037041</v>
      </c>
      <c r="T2203" s="12">
        <f t="shared" si="139"/>
        <v>41809.135162037041</v>
      </c>
    </row>
    <row r="2204" spans="1:20" ht="60" x14ac:dyDescent="0.25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8218</v>
      </c>
      <c r="G2204" t="s">
        <v>8223</v>
      </c>
      <c r="H2204" t="s">
        <v>8245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8268</v>
      </c>
      <c r="O2204" s="5">
        <f t="shared" si="136"/>
        <v>1.0105</v>
      </c>
      <c r="P2204">
        <f t="shared" si="137"/>
        <v>125.78838174273859</v>
      </c>
      <c r="Q2204" s="8" t="s">
        <v>8309</v>
      </c>
      <c r="R2204" s="8" t="s">
        <v>8349</v>
      </c>
      <c r="S2204" s="12">
        <f t="shared" si="138"/>
        <v>41629.958333333336</v>
      </c>
      <c r="T2204" s="12">
        <f t="shared" si="139"/>
        <v>41597.92597222222</v>
      </c>
    </row>
    <row r="2205" spans="1:20" ht="60" x14ac:dyDescent="0.25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8218</v>
      </c>
      <c r="G2205" t="s">
        <v>8224</v>
      </c>
      <c r="H2205" t="s">
        <v>8246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8270</v>
      </c>
      <c r="O2205" s="5">
        <f t="shared" si="136"/>
        <v>1.0105</v>
      </c>
      <c r="P2205">
        <f t="shared" si="137"/>
        <v>104.98701298701299</v>
      </c>
      <c r="Q2205" s="8" t="s">
        <v>8323</v>
      </c>
      <c r="R2205" s="8" t="s">
        <v>8343</v>
      </c>
      <c r="S2205" s="12">
        <f t="shared" si="138"/>
        <v>42083.455555555556</v>
      </c>
      <c r="T2205" s="12">
        <f t="shared" si="139"/>
        <v>42053.482627314814</v>
      </c>
    </row>
    <row r="2206" spans="1:20" ht="60" x14ac:dyDescent="0.25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8218</v>
      </c>
      <c r="G2206" t="s">
        <v>8224</v>
      </c>
      <c r="H2206" t="s">
        <v>8246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8275</v>
      </c>
      <c r="O2206" s="5">
        <f t="shared" si="136"/>
        <v>1.0106666666666666</v>
      </c>
      <c r="P2206">
        <f t="shared" si="137"/>
        <v>42.111111111111114</v>
      </c>
      <c r="Q2206" s="8" t="s">
        <v>8315</v>
      </c>
      <c r="R2206" s="8" t="s">
        <v>8350</v>
      </c>
      <c r="S2206" s="12">
        <f t="shared" si="138"/>
        <v>41513.438530092593</v>
      </c>
      <c r="T2206" s="12">
        <f t="shared" si="139"/>
        <v>41453.438530092593</v>
      </c>
    </row>
    <row r="2207" spans="1:20" ht="60" x14ac:dyDescent="0.25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8218</v>
      </c>
      <c r="G2207" t="s">
        <v>8228</v>
      </c>
      <c r="H2207" t="s">
        <v>8250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8284</v>
      </c>
      <c r="O2207" s="5">
        <f t="shared" si="136"/>
        <v>1.0109999999999999</v>
      </c>
      <c r="P2207">
        <f t="shared" si="137"/>
        <v>168.5</v>
      </c>
      <c r="Q2207" s="8" t="s">
        <v>8334</v>
      </c>
      <c r="R2207" s="8" t="s">
        <v>8338</v>
      </c>
      <c r="S2207" s="12">
        <f t="shared" si="138"/>
        <v>42530.616446759261</v>
      </c>
      <c r="T2207" s="12">
        <f t="shared" si="139"/>
        <v>42515.616446759261</v>
      </c>
    </row>
    <row r="2208" spans="1:20" ht="60" x14ac:dyDescent="0.25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8218</v>
      </c>
      <c r="G2208" t="s">
        <v>8224</v>
      </c>
      <c r="H2208" t="s">
        <v>8246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8270</v>
      </c>
      <c r="O2208" s="5">
        <f t="shared" si="136"/>
        <v>1.0109999999999999</v>
      </c>
      <c r="P2208">
        <f t="shared" si="137"/>
        <v>93.611111111111114</v>
      </c>
      <c r="Q2208" s="8" t="s">
        <v>8323</v>
      </c>
      <c r="R2208" s="8" t="s">
        <v>8343</v>
      </c>
      <c r="S2208" s="12">
        <f t="shared" si="138"/>
        <v>41843.208333333336</v>
      </c>
      <c r="T2208" s="12">
        <f t="shared" si="139"/>
        <v>41806.145428240743</v>
      </c>
    </row>
    <row r="2209" spans="1:20" ht="60" x14ac:dyDescent="0.25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8218</v>
      </c>
      <c r="G2209" t="s">
        <v>8223</v>
      </c>
      <c r="H2209" t="s">
        <v>8245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8304</v>
      </c>
      <c r="O2209" s="5">
        <f t="shared" si="136"/>
        <v>1.0111111111111111</v>
      </c>
      <c r="P2209">
        <f t="shared" si="137"/>
        <v>267.64705882352939</v>
      </c>
      <c r="Q2209" s="8" t="s">
        <v>8323</v>
      </c>
      <c r="R2209" s="8" t="s">
        <v>8325</v>
      </c>
      <c r="S2209" s="12">
        <f t="shared" si="138"/>
        <v>41801.564791666664</v>
      </c>
      <c r="T2209" s="12">
        <f t="shared" si="139"/>
        <v>41771.564791666664</v>
      </c>
    </row>
    <row r="2210" spans="1:20" ht="60" x14ac:dyDescent="0.25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8218</v>
      </c>
      <c r="G2210" t="s">
        <v>8223</v>
      </c>
      <c r="H2210" t="s">
        <v>8245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8270</v>
      </c>
      <c r="O2210" s="5">
        <f t="shared" si="136"/>
        <v>1.0113333333333334</v>
      </c>
      <c r="P2210">
        <f t="shared" si="137"/>
        <v>131.91304347826087</v>
      </c>
      <c r="Q2210" s="8" t="s">
        <v>8323</v>
      </c>
      <c r="R2210" s="8" t="s">
        <v>8343</v>
      </c>
      <c r="S2210" s="12">
        <f t="shared" si="138"/>
        <v>41876.614675925928</v>
      </c>
      <c r="T2210" s="12">
        <f t="shared" si="139"/>
        <v>41862.614675925928</v>
      </c>
    </row>
    <row r="2211" spans="1:20" ht="45" x14ac:dyDescent="0.25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8218</v>
      </c>
      <c r="G2211" t="s">
        <v>8223</v>
      </c>
      <c r="H2211" t="s">
        <v>8245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8279</v>
      </c>
      <c r="O2211" s="5">
        <f t="shared" si="136"/>
        <v>1.0114285714285713</v>
      </c>
      <c r="P2211">
        <f t="shared" si="137"/>
        <v>51.304347826086953</v>
      </c>
      <c r="Q2211" s="8" t="s">
        <v>8315</v>
      </c>
      <c r="R2211" s="8" t="s">
        <v>8354</v>
      </c>
      <c r="S2211" s="12">
        <f t="shared" si="138"/>
        <v>41481.810601851852</v>
      </c>
      <c r="T2211" s="12">
        <f t="shared" si="139"/>
        <v>41451.810601851852</v>
      </c>
    </row>
    <row r="2212" spans="1:20" ht="45" x14ac:dyDescent="0.25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8218</v>
      </c>
      <c r="G2212" t="s">
        <v>8223</v>
      </c>
      <c r="H2212" t="s">
        <v>8245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8297</v>
      </c>
      <c r="O2212" s="5">
        <f t="shared" si="136"/>
        <v>1.0114333333333334</v>
      </c>
      <c r="P2212">
        <f t="shared" si="137"/>
        <v>123.34552845528455</v>
      </c>
      <c r="Q2212" s="8" t="s">
        <v>8321</v>
      </c>
      <c r="R2212" s="8" t="s">
        <v>8346</v>
      </c>
      <c r="S2212" s="12">
        <f t="shared" si="138"/>
        <v>41819.64680555556</v>
      </c>
      <c r="T2212" s="12">
        <f t="shared" si="139"/>
        <v>41789.64680555556</v>
      </c>
    </row>
    <row r="2213" spans="1:20" ht="45" x14ac:dyDescent="0.25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8218</v>
      </c>
      <c r="G2213" t="s">
        <v>8223</v>
      </c>
      <c r="H2213" t="s">
        <v>8245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8270</v>
      </c>
      <c r="O2213" s="5">
        <f t="shared" si="136"/>
        <v>1.0115000000000001</v>
      </c>
      <c r="P2213">
        <f t="shared" si="137"/>
        <v>103.21428571428571</v>
      </c>
      <c r="Q2213" s="8" t="s">
        <v>8323</v>
      </c>
      <c r="R2213" s="8" t="s">
        <v>8343</v>
      </c>
      <c r="S2213" s="12">
        <f t="shared" si="138"/>
        <v>42067.541238425925</v>
      </c>
      <c r="T2213" s="12">
        <f t="shared" si="139"/>
        <v>42037.541238425925</v>
      </c>
    </row>
    <row r="2214" spans="1:20" ht="45" x14ac:dyDescent="0.25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8218</v>
      </c>
      <c r="G2214" t="s">
        <v>8224</v>
      </c>
      <c r="H2214" t="s">
        <v>8246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8270</v>
      </c>
      <c r="O2214" s="5">
        <f t="shared" si="136"/>
        <v>1.0115151515151515</v>
      </c>
      <c r="P2214">
        <f t="shared" si="137"/>
        <v>45.108108108108105</v>
      </c>
      <c r="Q2214" s="8" t="s">
        <v>8323</v>
      </c>
      <c r="R2214" s="8" t="s">
        <v>8343</v>
      </c>
      <c r="S2214" s="12">
        <f t="shared" si="138"/>
        <v>42753.25136574074</v>
      </c>
      <c r="T2214" s="12">
        <f t="shared" si="139"/>
        <v>42733.25136574074</v>
      </c>
    </row>
    <row r="2215" spans="1:20" ht="30" x14ac:dyDescent="0.25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8218</v>
      </c>
      <c r="G2215" t="s">
        <v>8223</v>
      </c>
      <c r="H2215" t="s">
        <v>8245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8270</v>
      </c>
      <c r="O2215" s="5">
        <f t="shared" si="136"/>
        <v>1.0116666666666667</v>
      </c>
      <c r="P2215">
        <f t="shared" si="137"/>
        <v>126.45833333333333</v>
      </c>
      <c r="Q2215" s="8" t="s">
        <v>8323</v>
      </c>
      <c r="R2215" s="8" t="s">
        <v>8343</v>
      </c>
      <c r="S2215" s="12">
        <f t="shared" si="138"/>
        <v>42074.916666666672</v>
      </c>
      <c r="T2215" s="12">
        <f t="shared" si="139"/>
        <v>42055.763124999998</v>
      </c>
    </row>
    <row r="2216" spans="1:20" ht="60" x14ac:dyDescent="0.25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8218</v>
      </c>
      <c r="G2216" t="s">
        <v>8223</v>
      </c>
      <c r="H2216" t="s">
        <v>8245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8302</v>
      </c>
      <c r="O2216" s="5">
        <f t="shared" si="136"/>
        <v>1.0116666666666667</v>
      </c>
      <c r="P2216">
        <f t="shared" si="137"/>
        <v>178.52941176470588</v>
      </c>
      <c r="Q2216" s="8" t="s">
        <v>8323</v>
      </c>
      <c r="R2216" s="8" t="s">
        <v>8324</v>
      </c>
      <c r="S2216" s="12">
        <f t="shared" si="138"/>
        <v>42429.999305555553</v>
      </c>
      <c r="T2216" s="12">
        <f t="shared" si="139"/>
        <v>42398.599259259259</v>
      </c>
    </row>
    <row r="2217" spans="1:20" ht="45" x14ac:dyDescent="0.25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8218</v>
      </c>
      <c r="G2217" t="s">
        <v>8223</v>
      </c>
      <c r="H2217" t="s">
        <v>8245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8302</v>
      </c>
      <c r="O2217" s="5">
        <f t="shared" si="136"/>
        <v>1.0116666666666667</v>
      </c>
      <c r="P2217">
        <f t="shared" si="137"/>
        <v>116.73076923076923</v>
      </c>
      <c r="Q2217" s="8" t="s">
        <v>8323</v>
      </c>
      <c r="R2217" s="8" t="s">
        <v>8324</v>
      </c>
      <c r="S2217" s="12">
        <f t="shared" si="138"/>
        <v>42389.962025462963</v>
      </c>
      <c r="T2217" s="12">
        <f t="shared" si="139"/>
        <v>42359.962025462963</v>
      </c>
    </row>
    <row r="2218" spans="1:20" ht="60" x14ac:dyDescent="0.25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8218</v>
      </c>
      <c r="G2218" t="s">
        <v>8223</v>
      </c>
      <c r="H2218" t="s">
        <v>8245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8268</v>
      </c>
      <c r="O2218" s="5">
        <f t="shared" si="136"/>
        <v>1.0116833333333335</v>
      </c>
      <c r="P2218">
        <f t="shared" si="137"/>
        <v>97.904838709677421</v>
      </c>
      <c r="Q2218" s="8" t="s">
        <v>8309</v>
      </c>
      <c r="R2218" s="8" t="s">
        <v>8349</v>
      </c>
      <c r="S2218" s="12">
        <f t="shared" si="138"/>
        <v>42076.836898148147</v>
      </c>
      <c r="T2218" s="12">
        <f t="shared" si="139"/>
        <v>42046.878564814819</v>
      </c>
    </row>
    <row r="2219" spans="1:20" ht="45" x14ac:dyDescent="0.25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8218</v>
      </c>
      <c r="G2219" t="s">
        <v>8223</v>
      </c>
      <c r="H2219" t="s">
        <v>8245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8275</v>
      </c>
      <c r="O2219" s="5">
        <f t="shared" si="136"/>
        <v>1.0118750000000001</v>
      </c>
      <c r="P2219">
        <f t="shared" si="137"/>
        <v>74.953703703703709</v>
      </c>
      <c r="Q2219" s="8" t="s">
        <v>8315</v>
      </c>
      <c r="R2219" s="8" t="s">
        <v>8350</v>
      </c>
      <c r="S2219" s="12">
        <f t="shared" si="138"/>
        <v>41609.639664351853</v>
      </c>
      <c r="T2219" s="12">
        <f t="shared" si="139"/>
        <v>41579.597997685181</v>
      </c>
    </row>
    <row r="2220" spans="1:20" ht="45" x14ac:dyDescent="0.25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8218</v>
      </c>
      <c r="G2220" t="s">
        <v>8223</v>
      </c>
      <c r="H2220" t="s">
        <v>8245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8268</v>
      </c>
      <c r="O2220" s="5">
        <f t="shared" si="136"/>
        <v>1.0118888888888888</v>
      </c>
      <c r="P2220">
        <f t="shared" si="137"/>
        <v>254.38547486033519</v>
      </c>
      <c r="Q2220" s="8" t="s">
        <v>8309</v>
      </c>
      <c r="R2220" s="8" t="s">
        <v>8349</v>
      </c>
      <c r="S2220" s="12">
        <f t="shared" si="138"/>
        <v>40231.666666666664</v>
      </c>
      <c r="T2220" s="12">
        <f t="shared" si="139"/>
        <v>40194.670046296298</v>
      </c>
    </row>
    <row r="2221" spans="1:20" ht="60" x14ac:dyDescent="0.25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8218</v>
      </c>
      <c r="G2221" t="s">
        <v>8223</v>
      </c>
      <c r="H2221" t="s">
        <v>8245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8268</v>
      </c>
      <c r="O2221" s="5">
        <f t="shared" si="136"/>
        <v>1.0119</v>
      </c>
      <c r="P2221">
        <f t="shared" si="137"/>
        <v>146.65217391304347</v>
      </c>
      <c r="Q2221" s="8" t="s">
        <v>8309</v>
      </c>
      <c r="R2221" s="8" t="s">
        <v>8349</v>
      </c>
      <c r="S2221" s="12">
        <f t="shared" si="138"/>
        <v>42139.541666666672</v>
      </c>
      <c r="T2221" s="12">
        <f t="shared" si="139"/>
        <v>42101.432372685187</v>
      </c>
    </row>
    <row r="2222" spans="1:20" ht="60" x14ac:dyDescent="0.25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8218</v>
      </c>
      <c r="G2222" t="s">
        <v>8223</v>
      </c>
      <c r="H2222" t="s">
        <v>8245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8279</v>
      </c>
      <c r="O2222" s="5">
        <f t="shared" si="136"/>
        <v>1.0119047619047619</v>
      </c>
      <c r="P2222">
        <f t="shared" si="137"/>
        <v>47.222222222222221</v>
      </c>
      <c r="Q2222" s="8" t="s">
        <v>8315</v>
      </c>
      <c r="R2222" s="8" t="s">
        <v>8354</v>
      </c>
      <c r="S2222" s="12">
        <f t="shared" si="138"/>
        <v>42310.083333333328</v>
      </c>
      <c r="T2222" s="12">
        <f t="shared" si="139"/>
        <v>42299.526770833334</v>
      </c>
    </row>
    <row r="2223" spans="1:20" ht="45" x14ac:dyDescent="0.25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8218</v>
      </c>
      <c r="G2223" t="s">
        <v>8224</v>
      </c>
      <c r="H2223" t="s">
        <v>8246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8270</v>
      </c>
      <c r="O2223" s="5">
        <f t="shared" si="136"/>
        <v>1.012</v>
      </c>
      <c r="P2223">
        <f t="shared" si="137"/>
        <v>79.89473684210526</v>
      </c>
      <c r="Q2223" s="8" t="s">
        <v>8323</v>
      </c>
      <c r="R2223" s="8" t="s">
        <v>8343</v>
      </c>
      <c r="S2223" s="12">
        <f t="shared" si="138"/>
        <v>41950.520833333336</v>
      </c>
      <c r="T2223" s="12">
        <f t="shared" si="139"/>
        <v>41927.623784722222</v>
      </c>
    </row>
    <row r="2224" spans="1:20" ht="60" x14ac:dyDescent="0.25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8218</v>
      </c>
      <c r="G2224" t="s">
        <v>8223</v>
      </c>
      <c r="H2224" t="s">
        <v>8245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8264</v>
      </c>
      <c r="O2224" s="5">
        <f t="shared" si="136"/>
        <v>1.0122222222222221</v>
      </c>
      <c r="P2224">
        <f t="shared" si="137"/>
        <v>159.82456140350877</v>
      </c>
      <c r="Q2224" s="8" t="s">
        <v>8309</v>
      </c>
      <c r="R2224" s="8" t="s">
        <v>8347</v>
      </c>
      <c r="S2224" s="12">
        <f t="shared" si="138"/>
        <v>42555.797071759254</v>
      </c>
      <c r="T2224" s="12">
        <f t="shared" si="139"/>
        <v>42515.797071759254</v>
      </c>
    </row>
    <row r="2225" spans="1:20" ht="60" x14ac:dyDescent="0.25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8218</v>
      </c>
      <c r="G2225" t="s">
        <v>8223</v>
      </c>
      <c r="H2225" t="s">
        <v>8245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8278</v>
      </c>
      <c r="O2225" s="5">
        <f t="shared" si="136"/>
        <v>1.0122777777777778</v>
      </c>
      <c r="P2225">
        <f t="shared" si="137"/>
        <v>109.10778443113773</v>
      </c>
      <c r="Q2225" s="8" t="s">
        <v>8315</v>
      </c>
      <c r="R2225" s="8" t="s">
        <v>8330</v>
      </c>
      <c r="S2225" s="12">
        <f t="shared" si="138"/>
        <v>41859.5</v>
      </c>
      <c r="T2225" s="12">
        <f t="shared" si="139"/>
        <v>41834.445277777777</v>
      </c>
    </row>
    <row r="2226" spans="1:20" ht="60" x14ac:dyDescent="0.25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8218</v>
      </c>
      <c r="G2226" t="s">
        <v>8223</v>
      </c>
      <c r="H2226" t="s">
        <v>8245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8270</v>
      </c>
      <c r="O2226" s="5">
        <f t="shared" si="136"/>
        <v>1.0123076923076924</v>
      </c>
      <c r="P2226">
        <f t="shared" si="137"/>
        <v>41.125</v>
      </c>
      <c r="Q2226" s="8" t="s">
        <v>8323</v>
      </c>
      <c r="R2226" s="8" t="s">
        <v>8343</v>
      </c>
      <c r="S2226" s="12">
        <f t="shared" si="138"/>
        <v>42115.473692129628</v>
      </c>
      <c r="T2226" s="12">
        <f t="shared" si="139"/>
        <v>42088.473692129628</v>
      </c>
    </row>
    <row r="2227" spans="1:20" ht="30" x14ac:dyDescent="0.25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8218</v>
      </c>
      <c r="G2227" t="s">
        <v>8223</v>
      </c>
      <c r="H2227" t="s">
        <v>8245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8287</v>
      </c>
      <c r="O2227" s="5">
        <f t="shared" si="136"/>
        <v>1.012446</v>
      </c>
      <c r="P2227">
        <f t="shared" si="137"/>
        <v>44.66673529411765</v>
      </c>
      <c r="Q2227" s="8" t="s">
        <v>8318</v>
      </c>
      <c r="R2227" s="8" t="s">
        <v>8358</v>
      </c>
      <c r="S2227" s="12">
        <f t="shared" si="138"/>
        <v>41932.75</v>
      </c>
      <c r="T2227" s="12">
        <f t="shared" si="139"/>
        <v>41899.395300925928</v>
      </c>
    </row>
    <row r="2228" spans="1:20" ht="45" x14ac:dyDescent="0.25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8218</v>
      </c>
      <c r="G2228" t="s">
        <v>8223</v>
      </c>
      <c r="H2228" t="s">
        <v>8245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8268</v>
      </c>
      <c r="O2228" s="5">
        <f t="shared" si="136"/>
        <v>1.01248</v>
      </c>
      <c r="P2228">
        <f t="shared" si="137"/>
        <v>200.88888888888889</v>
      </c>
      <c r="Q2228" s="8" t="s">
        <v>8309</v>
      </c>
      <c r="R2228" s="8" t="s">
        <v>8349</v>
      </c>
      <c r="S2228" s="12">
        <f t="shared" si="138"/>
        <v>41143.52238425926</v>
      </c>
      <c r="T2228" s="12">
        <f t="shared" si="139"/>
        <v>41113.52238425926</v>
      </c>
    </row>
    <row r="2229" spans="1:20" ht="45" x14ac:dyDescent="0.25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8218</v>
      </c>
      <c r="G2229" t="s">
        <v>8223</v>
      </c>
      <c r="H2229" t="s">
        <v>8245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8275</v>
      </c>
      <c r="O2229" s="5">
        <f t="shared" si="136"/>
        <v>1.0125</v>
      </c>
      <c r="P2229">
        <f t="shared" si="137"/>
        <v>38.942307692307693</v>
      </c>
      <c r="Q2229" s="8" t="s">
        <v>8315</v>
      </c>
      <c r="R2229" s="8" t="s">
        <v>8350</v>
      </c>
      <c r="S2229" s="12">
        <f t="shared" si="138"/>
        <v>41668.092905092592</v>
      </c>
      <c r="T2229" s="12">
        <f t="shared" si="139"/>
        <v>41638.092905092592</v>
      </c>
    </row>
    <row r="2230" spans="1:20" ht="45" x14ac:dyDescent="0.25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8218</v>
      </c>
      <c r="G2230" t="s">
        <v>8223</v>
      </c>
      <c r="H2230" t="s">
        <v>8245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8275</v>
      </c>
      <c r="O2230" s="5">
        <f t="shared" si="136"/>
        <v>1.0125</v>
      </c>
      <c r="P2230">
        <f t="shared" si="137"/>
        <v>52.826086956521742</v>
      </c>
      <c r="Q2230" s="8" t="s">
        <v>8315</v>
      </c>
      <c r="R2230" s="8" t="s">
        <v>8350</v>
      </c>
      <c r="S2230" s="12">
        <f t="shared" si="138"/>
        <v>41639.976388888885</v>
      </c>
      <c r="T2230" s="12">
        <f t="shared" si="139"/>
        <v>41607.58085648148</v>
      </c>
    </row>
    <row r="2231" spans="1:20" ht="60" x14ac:dyDescent="0.25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8218</v>
      </c>
      <c r="G2231" t="s">
        <v>8223</v>
      </c>
      <c r="H2231" t="s">
        <v>8245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8275</v>
      </c>
      <c r="O2231" s="5">
        <f t="shared" si="136"/>
        <v>1.0125</v>
      </c>
      <c r="P2231">
        <f t="shared" si="137"/>
        <v>53.289473684210527</v>
      </c>
      <c r="Q2231" s="8" t="s">
        <v>8315</v>
      </c>
      <c r="R2231" s="8" t="s">
        <v>8350</v>
      </c>
      <c r="S2231" s="12">
        <f t="shared" si="138"/>
        <v>41838.604999999996</v>
      </c>
      <c r="T2231" s="12">
        <f t="shared" si="139"/>
        <v>41817.604999999996</v>
      </c>
    </row>
    <row r="2232" spans="1:20" ht="45" x14ac:dyDescent="0.25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8218</v>
      </c>
      <c r="G2232" t="s">
        <v>8223</v>
      </c>
      <c r="H2232" t="s">
        <v>8245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8275</v>
      </c>
      <c r="O2232" s="5">
        <f t="shared" si="136"/>
        <v>1.0125</v>
      </c>
      <c r="P2232">
        <f t="shared" si="137"/>
        <v>115.71428571428571</v>
      </c>
      <c r="Q2232" s="8" t="s">
        <v>8315</v>
      </c>
      <c r="R2232" s="8" t="s">
        <v>8350</v>
      </c>
      <c r="S2232" s="12">
        <f t="shared" si="138"/>
        <v>41088.477037037039</v>
      </c>
      <c r="T2232" s="12">
        <f t="shared" si="139"/>
        <v>41074.477037037039</v>
      </c>
    </row>
    <row r="2233" spans="1:20" ht="60" x14ac:dyDescent="0.25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8218</v>
      </c>
      <c r="G2233" t="s">
        <v>8224</v>
      </c>
      <c r="H2233" t="s">
        <v>8246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8270</v>
      </c>
      <c r="O2233" s="5">
        <f t="shared" si="136"/>
        <v>1.0125</v>
      </c>
      <c r="P2233">
        <f t="shared" si="137"/>
        <v>24.545454545454547</v>
      </c>
      <c r="Q2233" s="8" t="s">
        <v>8323</v>
      </c>
      <c r="R2233" s="8" t="s">
        <v>8343</v>
      </c>
      <c r="S2233" s="12">
        <f t="shared" si="138"/>
        <v>42498.124606481477</v>
      </c>
      <c r="T2233" s="12">
        <f t="shared" si="139"/>
        <v>42468.124606481477</v>
      </c>
    </row>
    <row r="2234" spans="1:20" ht="60" x14ac:dyDescent="0.25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8218</v>
      </c>
      <c r="G2234" t="s">
        <v>8224</v>
      </c>
      <c r="H2234" t="s">
        <v>8246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8270</v>
      </c>
      <c r="O2234" s="5">
        <f t="shared" si="136"/>
        <v>1.0125</v>
      </c>
      <c r="P2234">
        <f t="shared" si="137"/>
        <v>53.289473684210527</v>
      </c>
      <c r="Q2234" s="8" t="s">
        <v>8323</v>
      </c>
      <c r="R2234" s="8" t="s">
        <v>8343</v>
      </c>
      <c r="S2234" s="12">
        <f t="shared" si="138"/>
        <v>41850.708333333336</v>
      </c>
      <c r="T2234" s="12">
        <f t="shared" si="139"/>
        <v>41800.276701388888</v>
      </c>
    </row>
    <row r="2235" spans="1:20" ht="60" x14ac:dyDescent="0.25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8218</v>
      </c>
      <c r="G2235" t="s">
        <v>8223</v>
      </c>
      <c r="H2235" t="s">
        <v>8245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8270</v>
      </c>
      <c r="O2235" s="5">
        <f t="shared" si="136"/>
        <v>1.0125</v>
      </c>
      <c r="P2235">
        <f t="shared" si="137"/>
        <v>63.28125</v>
      </c>
      <c r="Q2235" s="8" t="s">
        <v>8323</v>
      </c>
      <c r="R2235" s="8" t="s">
        <v>8343</v>
      </c>
      <c r="S2235" s="12">
        <f t="shared" si="138"/>
        <v>42214.892638888894</v>
      </c>
      <c r="T2235" s="12">
        <f t="shared" si="139"/>
        <v>42154.892638888894</v>
      </c>
    </row>
    <row r="2236" spans="1:20" ht="60" x14ac:dyDescent="0.25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8218</v>
      </c>
      <c r="G2236" t="s">
        <v>8224</v>
      </c>
      <c r="H2236" t="s">
        <v>8246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8270</v>
      </c>
      <c r="O2236" s="5">
        <f t="shared" si="136"/>
        <v>1.012576923076923</v>
      </c>
      <c r="P2236">
        <f t="shared" si="137"/>
        <v>70.771505376344081</v>
      </c>
      <c r="Q2236" s="8" t="s">
        <v>8323</v>
      </c>
      <c r="R2236" s="8" t="s">
        <v>8343</v>
      </c>
      <c r="S2236" s="12">
        <f t="shared" si="138"/>
        <v>42088.794085648144</v>
      </c>
      <c r="T2236" s="12">
        <f t="shared" si="139"/>
        <v>42058.835752314815</v>
      </c>
    </row>
    <row r="2237" spans="1:20" ht="45" x14ac:dyDescent="0.25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8218</v>
      </c>
      <c r="G2237" t="s">
        <v>8223</v>
      </c>
      <c r="H2237" t="s">
        <v>8245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8273</v>
      </c>
      <c r="O2237" s="5">
        <f t="shared" si="136"/>
        <v>1.0126500000000001</v>
      </c>
      <c r="P2237">
        <f t="shared" si="137"/>
        <v>168.77500000000001</v>
      </c>
      <c r="Q2237" s="8" t="s">
        <v>8318</v>
      </c>
      <c r="R2237" s="8" t="s">
        <v>8352</v>
      </c>
      <c r="S2237" s="12">
        <f t="shared" si="138"/>
        <v>42412.49009259259</v>
      </c>
      <c r="T2237" s="12">
        <f t="shared" si="139"/>
        <v>42382.49009259259</v>
      </c>
    </row>
    <row r="2238" spans="1:20" ht="45" x14ac:dyDescent="0.25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8218</v>
      </c>
      <c r="G2238" t="s">
        <v>8223</v>
      </c>
      <c r="H2238" t="s">
        <v>8245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8278</v>
      </c>
      <c r="O2238" s="5">
        <f t="shared" si="136"/>
        <v>1.0128333333333333</v>
      </c>
      <c r="P2238">
        <f t="shared" si="137"/>
        <v>110.49090909090908</v>
      </c>
      <c r="Q2238" s="8" t="s">
        <v>8315</v>
      </c>
      <c r="R2238" s="8" t="s">
        <v>8330</v>
      </c>
      <c r="S2238" s="12">
        <f t="shared" si="138"/>
        <v>40823.457546296297</v>
      </c>
      <c r="T2238" s="12">
        <f t="shared" si="139"/>
        <v>40763.457546296297</v>
      </c>
    </row>
    <row r="2239" spans="1:20" ht="45" x14ac:dyDescent="0.25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8218</v>
      </c>
      <c r="G2239" t="s">
        <v>8223</v>
      </c>
      <c r="H2239" t="s">
        <v>8245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8264</v>
      </c>
      <c r="O2239" s="5">
        <f t="shared" si="136"/>
        <v>1.0129975</v>
      </c>
      <c r="P2239">
        <f t="shared" si="137"/>
        <v>76.45264150943396</v>
      </c>
      <c r="Q2239" s="8" t="s">
        <v>8309</v>
      </c>
      <c r="R2239" s="8" t="s">
        <v>8347</v>
      </c>
      <c r="S2239" s="12">
        <f t="shared" si="138"/>
        <v>41872.042997685188</v>
      </c>
      <c r="T2239" s="12">
        <f t="shared" si="139"/>
        <v>41842.042997685188</v>
      </c>
    </row>
    <row r="2240" spans="1:20" ht="60" x14ac:dyDescent="0.25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8218</v>
      </c>
      <c r="G2240" t="s">
        <v>8223</v>
      </c>
      <c r="H2240" t="s">
        <v>8245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8278</v>
      </c>
      <c r="O2240" s="5">
        <f t="shared" si="136"/>
        <v>1.0130622</v>
      </c>
      <c r="P2240">
        <f t="shared" si="137"/>
        <v>82.496921824104234</v>
      </c>
      <c r="Q2240" s="8" t="s">
        <v>8315</v>
      </c>
      <c r="R2240" s="8" t="s">
        <v>8330</v>
      </c>
      <c r="S2240" s="12">
        <f t="shared" si="138"/>
        <v>41879.791666666664</v>
      </c>
      <c r="T2240" s="12">
        <f t="shared" si="139"/>
        <v>41851.712916666671</v>
      </c>
    </row>
    <row r="2241" spans="1:20" ht="45" x14ac:dyDescent="0.25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8218</v>
      </c>
      <c r="G2241" t="s">
        <v>8223</v>
      </c>
      <c r="H2241" t="s">
        <v>8245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8268</v>
      </c>
      <c r="O2241" s="5">
        <f t="shared" si="136"/>
        <v>1.013157894736842</v>
      </c>
      <c r="P2241">
        <f t="shared" si="137"/>
        <v>287.31343283582089</v>
      </c>
      <c r="Q2241" s="8" t="s">
        <v>8309</v>
      </c>
      <c r="R2241" s="8" t="s">
        <v>8349</v>
      </c>
      <c r="S2241" s="12">
        <f t="shared" si="138"/>
        <v>41049.543032407411</v>
      </c>
      <c r="T2241" s="12">
        <f t="shared" si="139"/>
        <v>41019.543032407411</v>
      </c>
    </row>
    <row r="2242" spans="1:20" ht="60" x14ac:dyDescent="0.25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8218</v>
      </c>
      <c r="G2242" t="s">
        <v>8224</v>
      </c>
      <c r="H2242" t="s">
        <v>8246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8284</v>
      </c>
      <c r="O2242" s="5">
        <f t="shared" ref="O2242:O2305" si="140">E2242/D2242</f>
        <v>1.0131677953348381</v>
      </c>
      <c r="P2242">
        <f t="shared" si="137"/>
        <v>299.22222222222223</v>
      </c>
      <c r="Q2242" s="8" t="s">
        <v>8334</v>
      </c>
      <c r="R2242" s="8" t="s">
        <v>8338</v>
      </c>
      <c r="S2242" s="12">
        <f t="shared" si="138"/>
        <v>42193.520833333328</v>
      </c>
      <c r="T2242" s="12">
        <f t="shared" si="139"/>
        <v>42161.520833333328</v>
      </c>
    </row>
    <row r="2243" spans="1:20" ht="60" x14ac:dyDescent="0.25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8218</v>
      </c>
      <c r="G2243" t="s">
        <v>8223</v>
      </c>
      <c r="H2243" t="s">
        <v>8245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8276</v>
      </c>
      <c r="O2243" s="5">
        <f t="shared" si="140"/>
        <v>1.0132000000000001</v>
      </c>
      <c r="P2243">
        <f t="shared" ref="P2243:P2306" si="141">E2243/L2243</f>
        <v>53.893617021276597</v>
      </c>
      <c r="Q2243" s="8" t="s">
        <v>8315</v>
      </c>
      <c r="R2243" s="8" t="s">
        <v>8351</v>
      </c>
      <c r="S2243" s="12">
        <f t="shared" ref="S2243:S2306" si="142">(I2243/86400)+25569+(-6/24)</f>
        <v>41953.630358796298</v>
      </c>
      <c r="T2243" s="12">
        <f t="shared" ref="T2243:T2306" si="143">(J2243/86400)+25569+(-6/24)</f>
        <v>41923.588692129633</v>
      </c>
    </row>
    <row r="2244" spans="1:20" ht="45" x14ac:dyDescent="0.25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8218</v>
      </c>
      <c r="G2244" t="s">
        <v>8223</v>
      </c>
      <c r="H2244" t="s">
        <v>8245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8270</v>
      </c>
      <c r="O2244" s="5">
        <f t="shared" si="140"/>
        <v>1.0132258064516129</v>
      </c>
      <c r="P2244">
        <f t="shared" si="141"/>
        <v>54.912587412587413</v>
      </c>
      <c r="Q2244" s="8" t="s">
        <v>8323</v>
      </c>
      <c r="R2244" s="8" t="s">
        <v>8343</v>
      </c>
      <c r="S2244" s="12">
        <f t="shared" si="142"/>
        <v>42444.625</v>
      </c>
      <c r="T2244" s="12">
        <f t="shared" si="143"/>
        <v>42400.454537037032</v>
      </c>
    </row>
    <row r="2245" spans="1:20" ht="60" x14ac:dyDescent="0.25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8218</v>
      </c>
      <c r="G2245" t="s">
        <v>8223</v>
      </c>
      <c r="H2245" t="s">
        <v>8245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8270</v>
      </c>
      <c r="O2245" s="5">
        <f t="shared" si="140"/>
        <v>1.0133000000000001</v>
      </c>
      <c r="P2245">
        <f t="shared" si="141"/>
        <v>99.343137254901961</v>
      </c>
      <c r="Q2245" s="8" t="s">
        <v>8323</v>
      </c>
      <c r="R2245" s="8" t="s">
        <v>8343</v>
      </c>
      <c r="S2245" s="12">
        <f t="shared" si="142"/>
        <v>42592.915972222225</v>
      </c>
      <c r="T2245" s="12">
        <f t="shared" si="143"/>
        <v>42561.533877314811</v>
      </c>
    </row>
    <row r="2246" spans="1:20" ht="60" x14ac:dyDescent="0.25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8218</v>
      </c>
      <c r="G2246" t="s">
        <v>8223</v>
      </c>
      <c r="H2246" t="s">
        <v>8245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8268</v>
      </c>
      <c r="O2246" s="5">
        <f t="shared" si="140"/>
        <v>1.0133294117647058</v>
      </c>
      <c r="P2246">
        <f t="shared" si="141"/>
        <v>589.95205479452056</v>
      </c>
      <c r="Q2246" s="8" t="s">
        <v>8309</v>
      </c>
      <c r="R2246" s="8" t="s">
        <v>8349</v>
      </c>
      <c r="S2246" s="12">
        <f t="shared" si="142"/>
        <v>40915.524409722224</v>
      </c>
      <c r="T2246" s="12">
        <f t="shared" si="143"/>
        <v>40870.524409722224</v>
      </c>
    </row>
    <row r="2247" spans="1:20" ht="60" x14ac:dyDescent="0.25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8218</v>
      </c>
      <c r="G2247" t="s">
        <v>8223</v>
      </c>
      <c r="H2247" t="s">
        <v>8245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8268</v>
      </c>
      <c r="O2247" s="5">
        <f t="shared" si="140"/>
        <v>1.0133333333333334</v>
      </c>
      <c r="P2247">
        <f t="shared" si="141"/>
        <v>347.84615384615387</v>
      </c>
      <c r="Q2247" s="8" t="s">
        <v>8309</v>
      </c>
      <c r="R2247" s="8" t="s">
        <v>8349</v>
      </c>
      <c r="S2247" s="12">
        <f t="shared" si="142"/>
        <v>40300.556944444441</v>
      </c>
      <c r="T2247" s="12">
        <f t="shared" si="143"/>
        <v>40255.494629629626</v>
      </c>
    </row>
    <row r="2248" spans="1:20" ht="60" x14ac:dyDescent="0.25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8218</v>
      </c>
      <c r="G2248" t="s">
        <v>8223</v>
      </c>
      <c r="H2248" t="s">
        <v>8245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8275</v>
      </c>
      <c r="O2248" s="5">
        <f t="shared" si="140"/>
        <v>1.0133333333333334</v>
      </c>
      <c r="P2248">
        <f t="shared" si="141"/>
        <v>81.066666666666663</v>
      </c>
      <c r="Q2248" s="8" t="s">
        <v>8315</v>
      </c>
      <c r="R2248" s="8" t="s">
        <v>8350</v>
      </c>
      <c r="S2248" s="12">
        <f t="shared" si="142"/>
        <v>41168.920138888891</v>
      </c>
      <c r="T2248" s="12">
        <f t="shared" si="143"/>
        <v>41122.772268518514</v>
      </c>
    </row>
    <row r="2249" spans="1:20" ht="60" x14ac:dyDescent="0.25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8218</v>
      </c>
      <c r="G2249" t="s">
        <v>8223</v>
      </c>
      <c r="H2249" t="s">
        <v>8245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8264</v>
      </c>
      <c r="O2249" s="5">
        <f t="shared" si="140"/>
        <v>1.0135000000000001</v>
      </c>
      <c r="P2249">
        <f t="shared" si="141"/>
        <v>126.6875</v>
      </c>
      <c r="Q2249" s="8" t="s">
        <v>8309</v>
      </c>
      <c r="R2249" s="8" t="s">
        <v>8347</v>
      </c>
      <c r="S2249" s="12">
        <f t="shared" si="142"/>
        <v>41808.916666666664</v>
      </c>
      <c r="T2249" s="12">
        <f t="shared" si="143"/>
        <v>41788.96398148148</v>
      </c>
    </row>
    <row r="2250" spans="1:20" ht="60" x14ac:dyDescent="0.25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8218</v>
      </c>
      <c r="G2250" t="s">
        <v>8223</v>
      </c>
      <c r="H2250" t="s">
        <v>8245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8275</v>
      </c>
      <c r="O2250" s="5">
        <f t="shared" si="140"/>
        <v>1.0135000000000001</v>
      </c>
      <c r="P2250">
        <f t="shared" si="141"/>
        <v>112.61111111111111</v>
      </c>
      <c r="Q2250" s="8" t="s">
        <v>8315</v>
      </c>
      <c r="R2250" s="8" t="s">
        <v>8350</v>
      </c>
      <c r="S2250" s="12">
        <f t="shared" si="142"/>
        <v>41532.631944444445</v>
      </c>
      <c r="T2250" s="12">
        <f t="shared" si="143"/>
        <v>41502.632928240739</v>
      </c>
    </row>
    <row r="2251" spans="1:20" ht="45" x14ac:dyDescent="0.25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8218</v>
      </c>
      <c r="G2251" t="s">
        <v>8224</v>
      </c>
      <c r="H2251" t="s">
        <v>8246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8270</v>
      </c>
      <c r="O2251" s="5">
        <f t="shared" si="140"/>
        <v>1.0135000000000001</v>
      </c>
      <c r="P2251">
        <f t="shared" si="141"/>
        <v>72.392857142857139</v>
      </c>
      <c r="Q2251" s="8" t="s">
        <v>8323</v>
      </c>
      <c r="R2251" s="8" t="s">
        <v>8343</v>
      </c>
      <c r="S2251" s="12">
        <f t="shared" si="142"/>
        <v>42067.348958333328</v>
      </c>
      <c r="T2251" s="12">
        <f t="shared" si="143"/>
        <v>42037.348958333328</v>
      </c>
    </row>
    <row r="2252" spans="1:20" ht="60" x14ac:dyDescent="0.25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8218</v>
      </c>
      <c r="G2252" t="s">
        <v>8223</v>
      </c>
      <c r="H2252" t="s">
        <v>8245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8268</v>
      </c>
      <c r="O2252" s="5">
        <f t="shared" si="140"/>
        <v>1.0137499999999999</v>
      </c>
      <c r="P2252">
        <f t="shared" si="141"/>
        <v>139.82758620689654</v>
      </c>
      <c r="Q2252" s="8" t="s">
        <v>8309</v>
      </c>
      <c r="R2252" s="8" t="s">
        <v>8349</v>
      </c>
      <c r="S2252" s="12">
        <f t="shared" si="142"/>
        <v>42207.882638888885</v>
      </c>
      <c r="T2252" s="12">
        <f t="shared" si="143"/>
        <v>42163.647916666669</v>
      </c>
    </row>
    <row r="2253" spans="1:20" ht="60" x14ac:dyDescent="0.25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8218</v>
      </c>
      <c r="G2253" t="s">
        <v>8223</v>
      </c>
      <c r="H2253" t="s">
        <v>8245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8304</v>
      </c>
      <c r="O2253" s="5">
        <f t="shared" si="140"/>
        <v>1.0137499999999999</v>
      </c>
      <c r="P2253">
        <f t="shared" si="141"/>
        <v>126.71875</v>
      </c>
      <c r="Q2253" s="8" t="s">
        <v>8323</v>
      </c>
      <c r="R2253" s="8" t="s">
        <v>8325</v>
      </c>
      <c r="S2253" s="12">
        <f t="shared" si="142"/>
        <v>42034.453865740739</v>
      </c>
      <c r="T2253" s="12">
        <f t="shared" si="143"/>
        <v>42004.453865740739</v>
      </c>
    </row>
    <row r="2254" spans="1:20" ht="60" x14ac:dyDescent="0.25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8218</v>
      </c>
      <c r="G2254" t="s">
        <v>8223</v>
      </c>
      <c r="H2254" t="s">
        <v>8245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8270</v>
      </c>
      <c r="O2254" s="5">
        <f t="shared" si="140"/>
        <v>1.0137499999999999</v>
      </c>
      <c r="P2254">
        <f t="shared" si="141"/>
        <v>142.28070175438597</v>
      </c>
      <c r="Q2254" s="8" t="s">
        <v>8323</v>
      </c>
      <c r="R2254" s="8" t="s">
        <v>8343</v>
      </c>
      <c r="S2254" s="12">
        <f t="shared" si="142"/>
        <v>42071.42251157407</v>
      </c>
      <c r="T2254" s="12">
        <f t="shared" si="143"/>
        <v>42041.464178240742</v>
      </c>
    </row>
    <row r="2255" spans="1:20" ht="30" x14ac:dyDescent="0.25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8218</v>
      </c>
      <c r="G2255" t="s">
        <v>8243</v>
      </c>
      <c r="H2255" t="s">
        <v>8257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8270</v>
      </c>
      <c r="O2255" s="5">
        <f t="shared" si="140"/>
        <v>1.0137777777777779</v>
      </c>
      <c r="P2255">
        <f t="shared" si="141"/>
        <v>126.72222222222223</v>
      </c>
      <c r="Q2255" s="8" t="s">
        <v>8323</v>
      </c>
      <c r="R2255" s="8" t="s">
        <v>8343</v>
      </c>
      <c r="S2255" s="12">
        <f t="shared" si="142"/>
        <v>42718.415972222225</v>
      </c>
      <c r="T2255" s="12">
        <f t="shared" si="143"/>
        <v>42696.832673611112</v>
      </c>
    </row>
    <row r="2256" spans="1:20" ht="60" x14ac:dyDescent="0.25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8218</v>
      </c>
      <c r="G2256" t="s">
        <v>8223</v>
      </c>
      <c r="H2256" t="s">
        <v>8245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8268</v>
      </c>
      <c r="O2256" s="5">
        <f t="shared" si="140"/>
        <v>1.0138461538461538</v>
      </c>
      <c r="P2256">
        <f t="shared" si="141"/>
        <v>201.22137404580153</v>
      </c>
      <c r="Q2256" s="8" t="s">
        <v>8309</v>
      </c>
      <c r="R2256" s="8" t="s">
        <v>8349</v>
      </c>
      <c r="S2256" s="12">
        <f t="shared" si="142"/>
        <v>41749.417986111112</v>
      </c>
      <c r="T2256" s="12">
        <f t="shared" si="143"/>
        <v>41719.417986111112</v>
      </c>
    </row>
    <row r="2257" spans="1:20" ht="60" x14ac:dyDescent="0.25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8218</v>
      </c>
      <c r="G2257" t="s">
        <v>8223</v>
      </c>
      <c r="H2257" t="s">
        <v>8245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8273</v>
      </c>
      <c r="O2257" s="5">
        <f t="shared" si="140"/>
        <v>1.014</v>
      </c>
      <c r="P2257">
        <f t="shared" si="141"/>
        <v>72.428571428571431</v>
      </c>
      <c r="Q2257" s="8" t="s">
        <v>8318</v>
      </c>
      <c r="R2257" s="8" t="s">
        <v>8352</v>
      </c>
      <c r="S2257" s="12">
        <f t="shared" si="142"/>
        <v>41375.792673611111</v>
      </c>
      <c r="T2257" s="12">
        <f t="shared" si="143"/>
        <v>41345.792673611111</v>
      </c>
    </row>
    <row r="2258" spans="1:20" ht="30" x14ac:dyDescent="0.25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8218</v>
      </c>
      <c r="G2258" t="s">
        <v>8223</v>
      </c>
      <c r="H2258" t="s">
        <v>8245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8291</v>
      </c>
      <c r="O2258" s="5">
        <f t="shared" si="140"/>
        <v>1.014</v>
      </c>
      <c r="P2258">
        <f t="shared" si="141"/>
        <v>97.5</v>
      </c>
      <c r="Q2258" s="8" t="s">
        <v>8315</v>
      </c>
      <c r="R2258" s="8" t="s">
        <v>8353</v>
      </c>
      <c r="S2258" s="12">
        <f t="shared" si="142"/>
        <v>41992.346574074079</v>
      </c>
      <c r="T2258" s="12">
        <f t="shared" si="143"/>
        <v>41962.346574074079</v>
      </c>
    </row>
    <row r="2259" spans="1:20" ht="60" x14ac:dyDescent="0.25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8218</v>
      </c>
      <c r="G2259" t="s">
        <v>8223</v>
      </c>
      <c r="H2259" t="s">
        <v>8245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8275</v>
      </c>
      <c r="O2259" s="5">
        <f t="shared" si="140"/>
        <v>1.014</v>
      </c>
      <c r="P2259">
        <f t="shared" si="141"/>
        <v>76.05</v>
      </c>
      <c r="Q2259" s="8" t="s">
        <v>8315</v>
      </c>
      <c r="R2259" s="8" t="s">
        <v>8350</v>
      </c>
      <c r="S2259" s="12">
        <f t="shared" si="142"/>
        <v>40704.875</v>
      </c>
      <c r="T2259" s="12">
        <f t="shared" si="143"/>
        <v>40666.723541666666</v>
      </c>
    </row>
    <row r="2260" spans="1:20" ht="60" x14ac:dyDescent="0.25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8218</v>
      </c>
      <c r="G2260" t="s">
        <v>8224</v>
      </c>
      <c r="H2260" t="s">
        <v>8246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8270</v>
      </c>
      <c r="O2260" s="5">
        <f t="shared" si="140"/>
        <v>1.014</v>
      </c>
      <c r="P2260">
        <f t="shared" si="141"/>
        <v>36.474820143884891</v>
      </c>
      <c r="Q2260" s="8" t="s">
        <v>8323</v>
      </c>
      <c r="R2260" s="8" t="s">
        <v>8343</v>
      </c>
      <c r="S2260" s="12">
        <f t="shared" si="142"/>
        <v>42216.416666666672</v>
      </c>
      <c r="T2260" s="12">
        <f t="shared" si="143"/>
        <v>42201.425011574072</v>
      </c>
    </row>
    <row r="2261" spans="1:20" ht="60" x14ac:dyDescent="0.25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8218</v>
      </c>
      <c r="G2261" t="s">
        <v>8223</v>
      </c>
      <c r="H2261" t="s">
        <v>8245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8270</v>
      </c>
      <c r="O2261" s="5">
        <f t="shared" si="140"/>
        <v>1.014</v>
      </c>
      <c r="P2261">
        <f t="shared" si="141"/>
        <v>110.21739130434783</v>
      </c>
      <c r="Q2261" s="8" t="s">
        <v>8323</v>
      </c>
      <c r="R2261" s="8" t="s">
        <v>8343</v>
      </c>
      <c r="S2261" s="12">
        <f t="shared" si="142"/>
        <v>42010</v>
      </c>
      <c r="T2261" s="12">
        <f t="shared" si="143"/>
        <v>41993.574340277773</v>
      </c>
    </row>
    <row r="2262" spans="1:20" ht="60" x14ac:dyDescent="0.25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8218</v>
      </c>
      <c r="G2262" t="s">
        <v>8224</v>
      </c>
      <c r="H2262" t="s">
        <v>8246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8270</v>
      </c>
      <c r="O2262" s="5">
        <f t="shared" si="140"/>
        <v>1.014</v>
      </c>
      <c r="P2262">
        <f t="shared" si="141"/>
        <v>56.333333333333336</v>
      </c>
      <c r="Q2262" s="8" t="s">
        <v>8323</v>
      </c>
      <c r="R2262" s="8" t="s">
        <v>8343</v>
      </c>
      <c r="S2262" s="12">
        <f t="shared" si="142"/>
        <v>42566.565648148149</v>
      </c>
      <c r="T2262" s="12">
        <f t="shared" si="143"/>
        <v>42536.565648148149</v>
      </c>
    </row>
    <row r="2263" spans="1:20" ht="60" x14ac:dyDescent="0.25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8218</v>
      </c>
      <c r="G2263" t="s">
        <v>8223</v>
      </c>
      <c r="H2263" t="s">
        <v>8245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8270</v>
      </c>
      <c r="O2263" s="5">
        <f t="shared" si="140"/>
        <v>1.0141935483870967</v>
      </c>
      <c r="P2263">
        <f t="shared" si="141"/>
        <v>302.30769230769232</v>
      </c>
      <c r="Q2263" s="8" t="s">
        <v>8323</v>
      </c>
      <c r="R2263" s="8" t="s">
        <v>8343</v>
      </c>
      <c r="S2263" s="12">
        <f t="shared" si="142"/>
        <v>41870.416666666664</v>
      </c>
      <c r="T2263" s="12">
        <f t="shared" si="143"/>
        <v>41851.521354166667</v>
      </c>
    </row>
    <row r="2264" spans="1:20" ht="60" x14ac:dyDescent="0.25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8221</v>
      </c>
      <c r="G2264" t="s">
        <v>8223</v>
      </c>
      <c r="H2264" t="s">
        <v>8245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8292</v>
      </c>
      <c r="O2264" s="5">
        <f t="shared" si="140"/>
        <v>1.0142212307692309</v>
      </c>
      <c r="P2264">
        <f t="shared" si="141"/>
        <v>74.575090497737563</v>
      </c>
      <c r="Q2264" s="8" t="s">
        <v>8315</v>
      </c>
      <c r="R2264" s="8" t="s">
        <v>8337</v>
      </c>
      <c r="S2264" s="12">
        <f t="shared" si="142"/>
        <v>42822.833333333328</v>
      </c>
      <c r="T2264" s="12">
        <f t="shared" si="143"/>
        <v>42773.871342592596</v>
      </c>
    </row>
    <row r="2265" spans="1:20" ht="60" x14ac:dyDescent="0.25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8218</v>
      </c>
      <c r="G2265" t="s">
        <v>8228</v>
      </c>
      <c r="H2265" t="s">
        <v>8250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8270</v>
      </c>
      <c r="O2265" s="5">
        <f t="shared" si="140"/>
        <v>1.0142500000000001</v>
      </c>
      <c r="P2265">
        <f t="shared" si="141"/>
        <v>202.85</v>
      </c>
      <c r="Q2265" s="8" t="s">
        <v>8323</v>
      </c>
      <c r="R2265" s="8" t="s">
        <v>8343</v>
      </c>
      <c r="S2265" s="12">
        <f t="shared" si="142"/>
        <v>42093.928402777776</v>
      </c>
      <c r="T2265" s="12">
        <f t="shared" si="143"/>
        <v>42063.970069444447</v>
      </c>
    </row>
    <row r="2266" spans="1:20" ht="45" x14ac:dyDescent="0.25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8218</v>
      </c>
      <c r="G2266" t="s">
        <v>8223</v>
      </c>
      <c r="H2266" t="s">
        <v>8245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8270</v>
      </c>
      <c r="O2266" s="5">
        <f t="shared" si="140"/>
        <v>1.0142857142857142</v>
      </c>
      <c r="P2266">
        <f t="shared" si="141"/>
        <v>59.166666666666664</v>
      </c>
      <c r="Q2266" s="8" t="s">
        <v>8323</v>
      </c>
      <c r="R2266" s="8" t="s">
        <v>8343</v>
      </c>
      <c r="S2266" s="12">
        <f t="shared" si="142"/>
        <v>42244.915972222225</v>
      </c>
      <c r="T2266" s="12">
        <f t="shared" si="143"/>
        <v>42230.412731481483</v>
      </c>
    </row>
    <row r="2267" spans="1:20" ht="45" x14ac:dyDescent="0.25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8218</v>
      </c>
      <c r="G2267" t="s">
        <v>8223</v>
      </c>
      <c r="H2267" t="s">
        <v>8245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8268</v>
      </c>
      <c r="O2267" s="5">
        <f t="shared" si="140"/>
        <v>1.0143766666666667</v>
      </c>
      <c r="P2267">
        <f t="shared" si="141"/>
        <v>160.16473684210527</v>
      </c>
      <c r="Q2267" s="8" t="s">
        <v>8309</v>
      </c>
      <c r="R2267" s="8" t="s">
        <v>8349</v>
      </c>
      <c r="S2267" s="12">
        <f t="shared" si="142"/>
        <v>41583.527662037035</v>
      </c>
      <c r="T2267" s="12">
        <f t="shared" si="143"/>
        <v>41543.485995370371</v>
      </c>
    </row>
    <row r="2268" spans="1:20" ht="60" x14ac:dyDescent="0.25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8218</v>
      </c>
      <c r="G2268" t="s">
        <v>8223</v>
      </c>
      <c r="H2268" t="s">
        <v>8245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8270</v>
      </c>
      <c r="O2268" s="5">
        <f t="shared" si="140"/>
        <v>1.0144444444444445</v>
      </c>
      <c r="P2268">
        <f t="shared" si="141"/>
        <v>114.125</v>
      </c>
      <c r="Q2268" s="8" t="s">
        <v>8323</v>
      </c>
      <c r="R2268" s="8" t="s">
        <v>8343</v>
      </c>
      <c r="S2268" s="12">
        <f t="shared" si="142"/>
        <v>41880.950150462959</v>
      </c>
      <c r="T2268" s="12">
        <f t="shared" si="143"/>
        <v>41850.950150462959</v>
      </c>
    </row>
    <row r="2269" spans="1:20" ht="60" x14ac:dyDescent="0.25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8218</v>
      </c>
      <c r="G2269" t="s">
        <v>8224</v>
      </c>
      <c r="H2269" t="s">
        <v>8246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8284</v>
      </c>
      <c r="O2269" s="5">
        <f t="shared" si="140"/>
        <v>1.0144545454545455</v>
      </c>
      <c r="P2269">
        <f t="shared" si="141"/>
        <v>67.835866261398181</v>
      </c>
      <c r="Q2269" s="8" t="s">
        <v>8334</v>
      </c>
      <c r="R2269" s="8" t="s">
        <v>8338</v>
      </c>
      <c r="S2269" s="12">
        <f t="shared" si="142"/>
        <v>42454.666666666672</v>
      </c>
      <c r="T2269" s="12">
        <f t="shared" si="143"/>
        <v>42426.292592592596</v>
      </c>
    </row>
    <row r="2270" spans="1:20" ht="45" x14ac:dyDescent="0.25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8218</v>
      </c>
      <c r="G2270" t="s">
        <v>8223</v>
      </c>
      <c r="H2270" t="s">
        <v>8245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8275</v>
      </c>
      <c r="O2270" s="5">
        <f t="shared" si="140"/>
        <v>1.0145454545454546</v>
      </c>
      <c r="P2270">
        <f t="shared" si="141"/>
        <v>113.87755102040816</v>
      </c>
      <c r="Q2270" s="8" t="s">
        <v>8315</v>
      </c>
      <c r="R2270" s="8" t="s">
        <v>8350</v>
      </c>
      <c r="S2270" s="12">
        <f t="shared" si="142"/>
        <v>40993.746874999997</v>
      </c>
      <c r="T2270" s="12">
        <f t="shared" si="143"/>
        <v>40972.788541666669</v>
      </c>
    </row>
    <row r="2271" spans="1:20" ht="30" x14ac:dyDescent="0.25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8218</v>
      </c>
      <c r="G2271" t="s">
        <v>8223</v>
      </c>
      <c r="H2271" t="s">
        <v>8245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8300</v>
      </c>
      <c r="O2271" s="5">
        <f t="shared" si="140"/>
        <v>1.0148571428571429</v>
      </c>
      <c r="P2271">
        <f t="shared" si="141"/>
        <v>35.520000000000003</v>
      </c>
      <c r="Q2271" s="8" t="s">
        <v>8311</v>
      </c>
      <c r="R2271" s="8" t="s">
        <v>8341</v>
      </c>
      <c r="S2271" s="12">
        <f t="shared" si="142"/>
        <v>41631.662662037037</v>
      </c>
      <c r="T2271" s="12">
        <f t="shared" si="143"/>
        <v>41617.662662037037</v>
      </c>
    </row>
    <row r="2272" spans="1:20" ht="60" x14ac:dyDescent="0.25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8218</v>
      </c>
      <c r="G2272" t="s">
        <v>8223</v>
      </c>
      <c r="H2272" t="s">
        <v>8245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8275</v>
      </c>
      <c r="O2272" s="5">
        <f t="shared" si="140"/>
        <v>1.0149999999999999</v>
      </c>
      <c r="P2272">
        <f t="shared" si="141"/>
        <v>39.03846153846154</v>
      </c>
      <c r="Q2272" s="8" t="s">
        <v>8315</v>
      </c>
      <c r="R2272" s="8" t="s">
        <v>8350</v>
      </c>
      <c r="S2272" s="12">
        <f t="shared" si="142"/>
        <v>41111.819467592592</v>
      </c>
      <c r="T2272" s="12">
        <f t="shared" si="143"/>
        <v>41081.819467592592</v>
      </c>
    </row>
    <row r="2273" spans="1:20" ht="45" x14ac:dyDescent="0.25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8218</v>
      </c>
      <c r="G2273" t="s">
        <v>8223</v>
      </c>
      <c r="H2273" t="s">
        <v>8245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8279</v>
      </c>
      <c r="O2273" s="5">
        <f t="shared" si="140"/>
        <v>1.0149999999999999</v>
      </c>
      <c r="P2273">
        <f t="shared" si="141"/>
        <v>53.421052631578945</v>
      </c>
      <c r="Q2273" s="8" t="s">
        <v>8315</v>
      </c>
      <c r="R2273" s="8" t="s">
        <v>8354</v>
      </c>
      <c r="S2273" s="12">
        <f t="shared" si="142"/>
        <v>42235.468888888892</v>
      </c>
      <c r="T2273" s="12">
        <f t="shared" si="143"/>
        <v>42205.468888888892</v>
      </c>
    </row>
    <row r="2274" spans="1:20" ht="45" x14ac:dyDescent="0.25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8218</v>
      </c>
      <c r="G2274" t="s">
        <v>8224</v>
      </c>
      <c r="H2274" t="s">
        <v>8246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8270</v>
      </c>
      <c r="O2274" s="5">
        <f t="shared" si="140"/>
        <v>1.0149999999999999</v>
      </c>
      <c r="P2274">
        <f t="shared" si="141"/>
        <v>116</v>
      </c>
      <c r="Q2274" s="8" t="s">
        <v>8323</v>
      </c>
      <c r="R2274" s="8" t="s">
        <v>8343</v>
      </c>
      <c r="S2274" s="12">
        <f t="shared" si="142"/>
        <v>42171.208333333328</v>
      </c>
      <c r="T2274" s="12">
        <f t="shared" si="143"/>
        <v>42137.145798611113</v>
      </c>
    </row>
    <row r="2275" spans="1:20" ht="60" x14ac:dyDescent="0.25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8218</v>
      </c>
      <c r="G2275" t="s">
        <v>8223</v>
      </c>
      <c r="H2275" t="s">
        <v>8245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8270</v>
      </c>
      <c r="O2275" s="5">
        <f t="shared" si="140"/>
        <v>1.0149999999999999</v>
      </c>
      <c r="P2275">
        <f t="shared" si="141"/>
        <v>105</v>
      </c>
      <c r="Q2275" s="8" t="s">
        <v>8323</v>
      </c>
      <c r="R2275" s="8" t="s">
        <v>8343</v>
      </c>
      <c r="S2275" s="12">
        <f t="shared" si="142"/>
        <v>41874.484259259261</v>
      </c>
      <c r="T2275" s="12">
        <f t="shared" si="143"/>
        <v>41829.484259259261</v>
      </c>
    </row>
    <row r="2276" spans="1:20" ht="45" x14ac:dyDescent="0.25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8218</v>
      </c>
      <c r="G2276" t="s">
        <v>8223</v>
      </c>
      <c r="H2276" t="s">
        <v>8245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8270</v>
      </c>
      <c r="O2276" s="5">
        <f t="shared" si="140"/>
        <v>1.0149999999999999</v>
      </c>
      <c r="P2276">
        <f t="shared" si="141"/>
        <v>106.84210526315789</v>
      </c>
      <c r="Q2276" s="8" t="s">
        <v>8323</v>
      </c>
      <c r="R2276" s="8" t="s">
        <v>8343</v>
      </c>
      <c r="S2276" s="12">
        <f t="shared" si="142"/>
        <v>42525.488032407404</v>
      </c>
      <c r="T2276" s="12">
        <f t="shared" si="143"/>
        <v>42505.488032407404</v>
      </c>
    </row>
    <row r="2277" spans="1:20" ht="60" x14ac:dyDescent="0.25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8218</v>
      </c>
      <c r="G2277" t="s">
        <v>8223</v>
      </c>
      <c r="H2277" t="s">
        <v>8245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8268</v>
      </c>
      <c r="O2277" s="5">
        <f t="shared" si="140"/>
        <v>1.0150693333333334</v>
      </c>
      <c r="P2277">
        <f t="shared" si="141"/>
        <v>154.42231237322514</v>
      </c>
      <c r="Q2277" s="8" t="s">
        <v>8309</v>
      </c>
      <c r="R2277" s="8" t="s">
        <v>8349</v>
      </c>
      <c r="S2277" s="12">
        <f t="shared" si="142"/>
        <v>40844.915972222225</v>
      </c>
      <c r="T2277" s="12">
        <f t="shared" si="143"/>
        <v>40812.553229166668</v>
      </c>
    </row>
    <row r="2278" spans="1:20" ht="60" x14ac:dyDescent="0.25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8218</v>
      </c>
      <c r="G2278" t="s">
        <v>8223</v>
      </c>
      <c r="H2278" t="s">
        <v>8245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8270</v>
      </c>
      <c r="O2278" s="5">
        <f t="shared" si="140"/>
        <v>1.0151515151515151</v>
      </c>
      <c r="P2278">
        <f t="shared" si="141"/>
        <v>145.65217391304347</v>
      </c>
      <c r="Q2278" s="8" t="s">
        <v>8323</v>
      </c>
      <c r="R2278" s="8" t="s">
        <v>8343</v>
      </c>
      <c r="S2278" s="12">
        <f t="shared" si="142"/>
        <v>42542.913194444445</v>
      </c>
      <c r="T2278" s="12">
        <f t="shared" si="143"/>
        <v>42520.760370370372</v>
      </c>
    </row>
    <row r="2279" spans="1:20" ht="60" x14ac:dyDescent="0.25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8218</v>
      </c>
      <c r="G2279" t="s">
        <v>8223</v>
      </c>
      <c r="H2279" t="s">
        <v>8245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8275</v>
      </c>
      <c r="O2279" s="5">
        <f t="shared" si="140"/>
        <v>1.0152222222222222</v>
      </c>
      <c r="P2279">
        <f t="shared" si="141"/>
        <v>51.044692737430168</v>
      </c>
      <c r="Q2279" s="8" t="s">
        <v>8315</v>
      </c>
      <c r="R2279" s="8" t="s">
        <v>8350</v>
      </c>
      <c r="S2279" s="12">
        <f t="shared" si="142"/>
        <v>41830.709490740745</v>
      </c>
      <c r="T2279" s="12">
        <f t="shared" si="143"/>
        <v>41800.709490740745</v>
      </c>
    </row>
    <row r="2280" spans="1:20" ht="45" x14ac:dyDescent="0.25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8218</v>
      </c>
      <c r="G2280" t="s">
        <v>8223</v>
      </c>
      <c r="H2280" t="s">
        <v>8245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8275</v>
      </c>
      <c r="O2280" s="5">
        <f t="shared" si="140"/>
        <v>1.0153333333333334</v>
      </c>
      <c r="P2280">
        <f t="shared" si="141"/>
        <v>67.389380530973455</v>
      </c>
      <c r="Q2280" s="8" t="s">
        <v>8315</v>
      </c>
      <c r="R2280" s="8" t="s">
        <v>8350</v>
      </c>
      <c r="S2280" s="12">
        <f t="shared" si="142"/>
        <v>41694.434108796297</v>
      </c>
      <c r="T2280" s="12">
        <f t="shared" si="143"/>
        <v>41664.434108796297</v>
      </c>
    </row>
    <row r="2281" spans="1:20" ht="45" x14ac:dyDescent="0.25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8218</v>
      </c>
      <c r="G2281" t="s">
        <v>8223</v>
      </c>
      <c r="H2281" t="s">
        <v>8245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8270</v>
      </c>
      <c r="O2281" s="5">
        <f t="shared" si="140"/>
        <v>1.0153333333333334</v>
      </c>
      <c r="P2281">
        <f t="shared" si="141"/>
        <v>80.15789473684211</v>
      </c>
      <c r="Q2281" s="8" t="s">
        <v>8323</v>
      </c>
      <c r="R2281" s="8" t="s">
        <v>8343</v>
      </c>
      <c r="S2281" s="12">
        <f t="shared" si="142"/>
        <v>41863.957638888889</v>
      </c>
      <c r="T2281" s="12">
        <f t="shared" si="143"/>
        <v>41841.01489583333</v>
      </c>
    </row>
    <row r="2282" spans="1:20" ht="60" x14ac:dyDescent="0.25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8218</v>
      </c>
      <c r="G2282" t="s">
        <v>8224</v>
      </c>
      <c r="H2282" t="s">
        <v>8246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8270</v>
      </c>
      <c r="O2282" s="5">
        <f t="shared" si="140"/>
        <v>1.0153333333333334</v>
      </c>
      <c r="P2282">
        <f t="shared" si="141"/>
        <v>53.438596491228068</v>
      </c>
      <c r="Q2282" s="8" t="s">
        <v>8323</v>
      </c>
      <c r="R2282" s="8" t="s">
        <v>8343</v>
      </c>
      <c r="S2282" s="12">
        <f t="shared" si="142"/>
        <v>41908.696574074071</v>
      </c>
      <c r="T2282" s="12">
        <f t="shared" si="143"/>
        <v>41878.696574074071</v>
      </c>
    </row>
    <row r="2283" spans="1:20" ht="60" x14ac:dyDescent="0.25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8218</v>
      </c>
      <c r="G2283" t="s">
        <v>8223</v>
      </c>
      <c r="H2283" t="s">
        <v>8245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8297</v>
      </c>
      <c r="O2283" s="5">
        <f t="shared" si="140"/>
        <v>1.0153353333333335</v>
      </c>
      <c r="P2283">
        <f t="shared" si="141"/>
        <v>149.31401960784314</v>
      </c>
      <c r="Q2283" s="8" t="s">
        <v>8321</v>
      </c>
      <c r="R2283" s="8" t="s">
        <v>8346</v>
      </c>
      <c r="S2283" s="12">
        <f t="shared" si="142"/>
        <v>41939.882638888885</v>
      </c>
      <c r="T2283" s="12">
        <f t="shared" si="143"/>
        <v>41901.82240740741</v>
      </c>
    </row>
    <row r="2284" spans="1:20" ht="45" x14ac:dyDescent="0.25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8218</v>
      </c>
      <c r="G2284" t="s">
        <v>8223</v>
      </c>
      <c r="H2284" t="s">
        <v>8245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8268</v>
      </c>
      <c r="O2284" s="5">
        <f t="shared" si="140"/>
        <v>1.0155000000000001</v>
      </c>
      <c r="P2284">
        <f t="shared" si="141"/>
        <v>92.318181818181813</v>
      </c>
      <c r="Q2284" s="8" t="s">
        <v>8309</v>
      </c>
      <c r="R2284" s="8" t="s">
        <v>8349</v>
      </c>
      <c r="S2284" s="12">
        <f t="shared" si="142"/>
        <v>40866.662615740745</v>
      </c>
      <c r="T2284" s="12">
        <f t="shared" si="143"/>
        <v>40806.620949074073</v>
      </c>
    </row>
    <row r="2285" spans="1:20" ht="60" x14ac:dyDescent="0.25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8218</v>
      </c>
      <c r="G2285" t="s">
        <v>8223</v>
      </c>
      <c r="H2285" t="s">
        <v>8245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8270</v>
      </c>
      <c r="O2285" s="5">
        <f t="shared" si="140"/>
        <v>1.01552</v>
      </c>
      <c r="P2285">
        <f t="shared" si="141"/>
        <v>119.1924882629108</v>
      </c>
      <c r="Q2285" s="8" t="s">
        <v>8323</v>
      </c>
      <c r="R2285" s="8" t="s">
        <v>8343</v>
      </c>
      <c r="S2285" s="12">
        <f t="shared" si="142"/>
        <v>41948.533842592595</v>
      </c>
      <c r="T2285" s="12">
        <f t="shared" si="143"/>
        <v>41918.492175925923</v>
      </c>
    </row>
    <row r="2286" spans="1:20" ht="60" x14ac:dyDescent="0.25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8218</v>
      </c>
      <c r="G2286" t="s">
        <v>8223</v>
      </c>
      <c r="H2286" t="s">
        <v>8245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8270</v>
      </c>
      <c r="O2286" s="5">
        <f t="shared" si="140"/>
        <v>1.0156000000000001</v>
      </c>
      <c r="P2286">
        <f t="shared" si="141"/>
        <v>137.24324324324326</v>
      </c>
      <c r="Q2286" s="8" t="s">
        <v>8323</v>
      </c>
      <c r="R2286" s="8" t="s">
        <v>8343</v>
      </c>
      <c r="S2286" s="12">
        <f t="shared" si="142"/>
        <v>41894.916666666664</v>
      </c>
      <c r="T2286" s="12">
        <f t="shared" si="143"/>
        <v>41880.51357638889</v>
      </c>
    </row>
    <row r="2287" spans="1:20" ht="45" x14ac:dyDescent="0.25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8218</v>
      </c>
      <c r="G2287" t="s">
        <v>8223</v>
      </c>
      <c r="H2287" t="s">
        <v>8245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8268</v>
      </c>
      <c r="O2287" s="5">
        <f t="shared" si="140"/>
        <v>1.016</v>
      </c>
      <c r="P2287">
        <f t="shared" si="141"/>
        <v>105.3170731707317</v>
      </c>
      <c r="Q2287" s="8" t="s">
        <v>8309</v>
      </c>
      <c r="R2287" s="8" t="s">
        <v>8349</v>
      </c>
      <c r="S2287" s="12">
        <f t="shared" si="142"/>
        <v>42217.376250000001</v>
      </c>
      <c r="T2287" s="12">
        <f t="shared" si="143"/>
        <v>42184.376250000001</v>
      </c>
    </row>
    <row r="2288" spans="1:20" ht="60" x14ac:dyDescent="0.25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8218</v>
      </c>
      <c r="G2288" t="s">
        <v>8223</v>
      </c>
      <c r="H2288" t="s">
        <v>8245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8279</v>
      </c>
      <c r="O2288" s="5">
        <f t="shared" si="140"/>
        <v>1.016</v>
      </c>
      <c r="P2288">
        <f t="shared" si="141"/>
        <v>42.333333333333336</v>
      </c>
      <c r="Q2288" s="8" t="s">
        <v>8315</v>
      </c>
      <c r="R2288" s="8" t="s">
        <v>8354</v>
      </c>
      <c r="S2288" s="12">
        <f t="shared" si="142"/>
        <v>41005.916666666664</v>
      </c>
      <c r="T2288" s="12">
        <f t="shared" si="143"/>
        <v>40946.632245370369</v>
      </c>
    </row>
    <row r="2289" spans="1:20" ht="45" x14ac:dyDescent="0.25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8218</v>
      </c>
      <c r="G2289" t="s">
        <v>8223</v>
      </c>
      <c r="H2289" t="s">
        <v>8245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8299</v>
      </c>
      <c r="O2289" s="5">
        <f t="shared" si="140"/>
        <v>1.016</v>
      </c>
      <c r="P2289">
        <f t="shared" si="141"/>
        <v>177.2093023255814</v>
      </c>
      <c r="Q2289" s="8" t="s">
        <v>8315</v>
      </c>
      <c r="R2289" s="8" t="s">
        <v>8355</v>
      </c>
      <c r="S2289" s="12">
        <f t="shared" si="142"/>
        <v>41993.9375</v>
      </c>
      <c r="T2289" s="12">
        <f t="shared" si="143"/>
        <v>41961.557372685187</v>
      </c>
    </row>
    <row r="2290" spans="1:20" ht="45" x14ac:dyDescent="0.25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8218</v>
      </c>
      <c r="G2290" t="s">
        <v>8223</v>
      </c>
      <c r="H2290" t="s">
        <v>8245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8270</v>
      </c>
      <c r="O2290" s="5">
        <f t="shared" si="140"/>
        <v>1.016</v>
      </c>
      <c r="P2290">
        <f t="shared" si="141"/>
        <v>203.2</v>
      </c>
      <c r="Q2290" s="8" t="s">
        <v>8323</v>
      </c>
      <c r="R2290" s="8" t="s">
        <v>8343</v>
      </c>
      <c r="S2290" s="12">
        <f t="shared" si="142"/>
        <v>42397.999305555553</v>
      </c>
      <c r="T2290" s="12">
        <f t="shared" si="143"/>
        <v>42380.634872685187</v>
      </c>
    </row>
    <row r="2291" spans="1:20" ht="45" x14ac:dyDescent="0.25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8218</v>
      </c>
      <c r="G2291" t="s">
        <v>8223</v>
      </c>
      <c r="H2291" t="s">
        <v>8245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8302</v>
      </c>
      <c r="O2291" s="5">
        <f t="shared" si="140"/>
        <v>1.01606</v>
      </c>
      <c r="P2291">
        <f t="shared" si="141"/>
        <v>164.94480519480518</v>
      </c>
      <c r="Q2291" s="8" t="s">
        <v>8323</v>
      </c>
      <c r="R2291" s="8" t="s">
        <v>8324</v>
      </c>
      <c r="S2291" s="12">
        <f t="shared" si="142"/>
        <v>42646.915972222225</v>
      </c>
      <c r="T2291" s="12">
        <f t="shared" si="143"/>
        <v>42611.899780092594</v>
      </c>
    </row>
    <row r="2292" spans="1:20" ht="60" x14ac:dyDescent="0.25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8218</v>
      </c>
      <c r="G2292" t="s">
        <v>8223</v>
      </c>
      <c r="H2292" t="s">
        <v>8245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8275</v>
      </c>
      <c r="O2292" s="5">
        <f t="shared" si="140"/>
        <v>1.0162500000000001</v>
      </c>
      <c r="P2292">
        <f t="shared" si="141"/>
        <v>86.489361702127653</v>
      </c>
      <c r="Q2292" s="8" t="s">
        <v>8315</v>
      </c>
      <c r="R2292" s="8" t="s">
        <v>8350</v>
      </c>
      <c r="S2292" s="12">
        <f t="shared" si="142"/>
        <v>40810.090902777782</v>
      </c>
      <c r="T2292" s="12">
        <f t="shared" si="143"/>
        <v>40750.090902777782</v>
      </c>
    </row>
    <row r="2293" spans="1:20" ht="60" x14ac:dyDescent="0.25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8218</v>
      </c>
      <c r="G2293" t="s">
        <v>8224</v>
      </c>
      <c r="H2293" t="s">
        <v>8246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8270</v>
      </c>
      <c r="O2293" s="5">
        <f t="shared" si="140"/>
        <v>1.0165</v>
      </c>
      <c r="P2293">
        <f t="shared" si="141"/>
        <v>32.269841269841272</v>
      </c>
      <c r="Q2293" s="8" t="s">
        <v>8323</v>
      </c>
      <c r="R2293" s="8" t="s">
        <v>8343</v>
      </c>
      <c r="S2293" s="12">
        <f t="shared" si="142"/>
        <v>42175.333043981482</v>
      </c>
      <c r="T2293" s="12">
        <f t="shared" si="143"/>
        <v>42160.333043981482</v>
      </c>
    </row>
    <row r="2294" spans="1:20" x14ac:dyDescent="0.25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8218</v>
      </c>
      <c r="G2294" t="s">
        <v>8223</v>
      </c>
      <c r="H2294" t="s">
        <v>8245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8275</v>
      </c>
      <c r="O2294" s="5">
        <f t="shared" si="140"/>
        <v>1.0166666666666666</v>
      </c>
      <c r="P2294">
        <f t="shared" si="141"/>
        <v>148.78048780487805</v>
      </c>
      <c r="Q2294" s="8" t="s">
        <v>8315</v>
      </c>
      <c r="R2294" s="8" t="s">
        <v>8350</v>
      </c>
      <c r="S2294" s="12">
        <f t="shared" si="142"/>
        <v>41748.628182870372</v>
      </c>
      <c r="T2294" s="12">
        <f t="shared" si="143"/>
        <v>41718.628182870372</v>
      </c>
    </row>
    <row r="2295" spans="1:20" ht="45" x14ac:dyDescent="0.25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8218</v>
      </c>
      <c r="G2295" t="s">
        <v>8223</v>
      </c>
      <c r="H2295" t="s">
        <v>8245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8278</v>
      </c>
      <c r="O2295" s="5">
        <f t="shared" si="140"/>
        <v>1.0166666666666666</v>
      </c>
      <c r="P2295">
        <f t="shared" si="141"/>
        <v>43.571428571428569</v>
      </c>
      <c r="Q2295" s="8" t="s">
        <v>8315</v>
      </c>
      <c r="R2295" s="8" t="s">
        <v>8330</v>
      </c>
      <c r="S2295" s="12">
        <f t="shared" si="142"/>
        <v>41207.915972222225</v>
      </c>
      <c r="T2295" s="12">
        <f t="shared" si="143"/>
        <v>41192.508506944447</v>
      </c>
    </row>
    <row r="2296" spans="1:20" ht="60" x14ac:dyDescent="0.25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8218</v>
      </c>
      <c r="G2296" t="s">
        <v>8224</v>
      </c>
      <c r="H2296" t="s">
        <v>8246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8270</v>
      </c>
      <c r="O2296" s="5">
        <f t="shared" si="140"/>
        <v>1.0166666666666666</v>
      </c>
      <c r="P2296">
        <f t="shared" si="141"/>
        <v>61</v>
      </c>
      <c r="Q2296" s="8" t="s">
        <v>8323</v>
      </c>
      <c r="R2296" s="8" t="s">
        <v>8343</v>
      </c>
      <c r="S2296" s="12">
        <f t="shared" si="142"/>
        <v>42197.283159722225</v>
      </c>
      <c r="T2296" s="12">
        <f t="shared" si="143"/>
        <v>42167.283159722225</v>
      </c>
    </row>
    <row r="2297" spans="1:20" ht="45" x14ac:dyDescent="0.25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8218</v>
      </c>
      <c r="G2297" t="s">
        <v>8240</v>
      </c>
      <c r="H2297" t="s">
        <v>8248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8270</v>
      </c>
      <c r="O2297" s="5">
        <f t="shared" si="140"/>
        <v>1.0166666666666666</v>
      </c>
      <c r="P2297">
        <f t="shared" si="141"/>
        <v>152.5</v>
      </c>
      <c r="Q2297" s="8" t="s">
        <v>8323</v>
      </c>
      <c r="R2297" s="8" t="s">
        <v>8343</v>
      </c>
      <c r="S2297" s="12">
        <f t="shared" si="142"/>
        <v>42526.33321759259</v>
      </c>
      <c r="T2297" s="12">
        <f t="shared" si="143"/>
        <v>42512.33321759259</v>
      </c>
    </row>
    <row r="2298" spans="1:20" ht="45" x14ac:dyDescent="0.25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8218</v>
      </c>
      <c r="G2298" t="s">
        <v>8223</v>
      </c>
      <c r="H2298" t="s">
        <v>8245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8270</v>
      </c>
      <c r="O2298" s="5">
        <f t="shared" si="140"/>
        <v>1.0166666666666666</v>
      </c>
      <c r="P2298">
        <f t="shared" si="141"/>
        <v>78.205128205128204</v>
      </c>
      <c r="Q2298" s="8" t="s">
        <v>8323</v>
      </c>
      <c r="R2298" s="8" t="s">
        <v>8343</v>
      </c>
      <c r="S2298" s="12">
        <f t="shared" si="142"/>
        <v>42094.957638888889</v>
      </c>
      <c r="T2298" s="12">
        <f t="shared" si="143"/>
        <v>42062.046412037038</v>
      </c>
    </row>
    <row r="2299" spans="1:20" ht="60" x14ac:dyDescent="0.25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8218</v>
      </c>
      <c r="G2299" t="s">
        <v>8223</v>
      </c>
      <c r="H2299" t="s">
        <v>8245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8278</v>
      </c>
      <c r="O2299" s="5">
        <f t="shared" si="140"/>
        <v>1.0171957671957672</v>
      </c>
      <c r="P2299">
        <f t="shared" si="141"/>
        <v>196.34042553191489</v>
      </c>
      <c r="Q2299" s="8" t="s">
        <v>8315</v>
      </c>
      <c r="R2299" s="8" t="s">
        <v>8330</v>
      </c>
      <c r="S2299" s="12">
        <f t="shared" si="142"/>
        <v>42297.496782407412</v>
      </c>
      <c r="T2299" s="12">
        <f t="shared" si="143"/>
        <v>42267.496782407412</v>
      </c>
    </row>
    <row r="2300" spans="1:20" ht="60" x14ac:dyDescent="0.25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8218</v>
      </c>
      <c r="G2300" t="s">
        <v>8223</v>
      </c>
      <c r="H2300" t="s">
        <v>8245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8268</v>
      </c>
      <c r="O2300" s="5">
        <f t="shared" si="140"/>
        <v>1.0172264</v>
      </c>
      <c r="P2300">
        <f t="shared" si="141"/>
        <v>85.337785234899329</v>
      </c>
      <c r="Q2300" s="8" t="s">
        <v>8309</v>
      </c>
      <c r="R2300" s="8" t="s">
        <v>8349</v>
      </c>
      <c r="S2300" s="12">
        <f t="shared" si="142"/>
        <v>40657.709930555553</v>
      </c>
      <c r="T2300" s="12">
        <f t="shared" si="143"/>
        <v>40626.709930555553</v>
      </c>
    </row>
    <row r="2301" spans="1:20" ht="45" x14ac:dyDescent="0.25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8218</v>
      </c>
      <c r="G2301" t="s">
        <v>8223</v>
      </c>
      <c r="H2301" t="s">
        <v>8245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8275</v>
      </c>
      <c r="O2301" s="5">
        <f t="shared" si="140"/>
        <v>1.0172463768115942</v>
      </c>
      <c r="P2301">
        <f t="shared" si="141"/>
        <v>107.98461538461538</v>
      </c>
      <c r="Q2301" s="8" t="s">
        <v>8315</v>
      </c>
      <c r="R2301" s="8" t="s">
        <v>8350</v>
      </c>
      <c r="S2301" s="12">
        <f t="shared" si="142"/>
        <v>41990.082638888889</v>
      </c>
      <c r="T2301" s="12">
        <f t="shared" si="143"/>
        <v>41950.044837962967</v>
      </c>
    </row>
    <row r="2302" spans="1:20" ht="45" x14ac:dyDescent="0.25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8218</v>
      </c>
      <c r="G2302" t="s">
        <v>8223</v>
      </c>
      <c r="H2302" t="s">
        <v>8245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8300</v>
      </c>
      <c r="O2302" s="5">
        <f t="shared" si="140"/>
        <v>1.0172910662824208</v>
      </c>
      <c r="P2302">
        <f t="shared" si="141"/>
        <v>25.214285714285715</v>
      </c>
      <c r="Q2302" s="8" t="s">
        <v>8311</v>
      </c>
      <c r="R2302" s="8" t="s">
        <v>8341</v>
      </c>
      <c r="S2302" s="12">
        <f t="shared" si="142"/>
        <v>42019.663136574076</v>
      </c>
      <c r="T2302" s="12">
        <f t="shared" si="143"/>
        <v>41989.663136574076</v>
      </c>
    </row>
    <row r="2303" spans="1:20" ht="60" x14ac:dyDescent="0.25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8218</v>
      </c>
      <c r="G2303" t="s">
        <v>8223</v>
      </c>
      <c r="H2303" t="s">
        <v>8245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8270</v>
      </c>
      <c r="O2303" s="5">
        <f t="shared" si="140"/>
        <v>1.0173000000000001</v>
      </c>
      <c r="P2303">
        <f t="shared" si="141"/>
        <v>141.29166666666666</v>
      </c>
      <c r="Q2303" s="8" t="s">
        <v>8323</v>
      </c>
      <c r="R2303" s="8" t="s">
        <v>8343</v>
      </c>
      <c r="S2303" s="12">
        <f t="shared" si="142"/>
        <v>42259.75</v>
      </c>
      <c r="T2303" s="12">
        <f t="shared" si="143"/>
        <v>42239.707962962959</v>
      </c>
    </row>
    <row r="2304" spans="1:20" ht="30" x14ac:dyDescent="0.25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8218</v>
      </c>
      <c r="G2304" t="s">
        <v>8223</v>
      </c>
      <c r="H2304" t="s">
        <v>8245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8275</v>
      </c>
      <c r="O2304" s="5">
        <f t="shared" si="140"/>
        <v>1.0175000000000001</v>
      </c>
      <c r="P2304">
        <f t="shared" si="141"/>
        <v>50.875</v>
      </c>
      <c r="Q2304" s="8" t="s">
        <v>8315</v>
      </c>
      <c r="R2304" s="8" t="s">
        <v>8350</v>
      </c>
      <c r="S2304" s="12">
        <f t="shared" si="142"/>
        <v>41778.957638888889</v>
      </c>
      <c r="T2304" s="12">
        <f t="shared" si="143"/>
        <v>41745.59542824074</v>
      </c>
    </row>
    <row r="2305" spans="1:20" ht="60" x14ac:dyDescent="0.25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8218</v>
      </c>
      <c r="G2305" t="s">
        <v>8224</v>
      </c>
      <c r="H2305" t="s">
        <v>8246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8304</v>
      </c>
      <c r="O2305" s="5">
        <f t="shared" si="140"/>
        <v>1.0175000000000001</v>
      </c>
      <c r="P2305">
        <f t="shared" si="141"/>
        <v>75.370370370370367</v>
      </c>
      <c r="Q2305" s="8" t="s">
        <v>8323</v>
      </c>
      <c r="R2305" s="8" t="s">
        <v>8325</v>
      </c>
      <c r="S2305" s="12">
        <f t="shared" si="142"/>
        <v>42575.708333333328</v>
      </c>
      <c r="T2305" s="12">
        <f t="shared" si="143"/>
        <v>42546.612233796295</v>
      </c>
    </row>
    <row r="2306" spans="1:20" ht="60" x14ac:dyDescent="0.25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8218</v>
      </c>
      <c r="G2306" t="s">
        <v>8223</v>
      </c>
      <c r="H2306" t="s">
        <v>8245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8270</v>
      </c>
      <c r="O2306" s="5">
        <f t="shared" ref="O2306:O2369" si="144">E2306/D2306</f>
        <v>1.0176666666666667</v>
      </c>
      <c r="P2306">
        <f t="shared" si="141"/>
        <v>125.12295081967213</v>
      </c>
      <c r="Q2306" s="8" t="s">
        <v>8323</v>
      </c>
      <c r="R2306" s="8" t="s">
        <v>8343</v>
      </c>
      <c r="S2306" s="12">
        <f t="shared" si="142"/>
        <v>42597.590069444443</v>
      </c>
      <c r="T2306" s="12">
        <f t="shared" si="143"/>
        <v>42567.590069444443</v>
      </c>
    </row>
    <row r="2307" spans="1:20" ht="45" x14ac:dyDescent="0.25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8218</v>
      </c>
      <c r="G2307" t="s">
        <v>8223</v>
      </c>
      <c r="H2307" t="s">
        <v>8245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8275</v>
      </c>
      <c r="O2307" s="5">
        <f t="shared" si="144"/>
        <v>1.018</v>
      </c>
      <c r="P2307">
        <f t="shared" ref="P2307:P2370" si="145">E2307/L2307</f>
        <v>82.540540540540547</v>
      </c>
      <c r="Q2307" s="8" t="s">
        <v>8315</v>
      </c>
      <c r="R2307" s="8" t="s">
        <v>8350</v>
      </c>
      <c r="S2307" s="12">
        <f t="shared" ref="S2307:S2370" si="146">(I2307/86400)+25569+(-6/24)</f>
        <v>40811.564432870371</v>
      </c>
      <c r="T2307" s="12">
        <f t="shared" ref="T2307:T2370" si="147">(J2307/86400)+25569+(-6/24)</f>
        <v>40751.564432870371</v>
      </c>
    </row>
    <row r="2308" spans="1:20" ht="60" x14ac:dyDescent="0.25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8218</v>
      </c>
      <c r="G2308" t="s">
        <v>8223</v>
      </c>
      <c r="H2308" t="s">
        <v>8245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8275</v>
      </c>
      <c r="O2308" s="5">
        <f t="shared" si="144"/>
        <v>1.018</v>
      </c>
      <c r="P2308">
        <f t="shared" si="145"/>
        <v>140.85534591194968</v>
      </c>
      <c r="Q2308" s="8" t="s">
        <v>8315</v>
      </c>
      <c r="R2308" s="8" t="s">
        <v>8350</v>
      </c>
      <c r="S2308" s="12">
        <f t="shared" si="146"/>
        <v>41479.335162037038</v>
      </c>
      <c r="T2308" s="12">
        <f t="shared" si="147"/>
        <v>41449.335162037038</v>
      </c>
    </row>
    <row r="2309" spans="1:20" ht="60" x14ac:dyDescent="0.25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8218</v>
      </c>
      <c r="G2309" t="s">
        <v>8223</v>
      </c>
      <c r="H2309" t="s">
        <v>8245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8275</v>
      </c>
      <c r="O2309" s="5">
        <f t="shared" si="144"/>
        <v>1.018</v>
      </c>
      <c r="P2309">
        <f t="shared" si="145"/>
        <v>246.29032258064515</v>
      </c>
      <c r="Q2309" s="8" t="s">
        <v>8315</v>
      </c>
      <c r="R2309" s="8" t="s">
        <v>8350</v>
      </c>
      <c r="S2309" s="12">
        <f t="shared" si="146"/>
        <v>41591.475219907406</v>
      </c>
      <c r="T2309" s="12">
        <f t="shared" si="147"/>
        <v>41561.433553240742</v>
      </c>
    </row>
    <row r="2310" spans="1:20" ht="60" x14ac:dyDescent="0.25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8218</v>
      </c>
      <c r="G2310" t="s">
        <v>8223</v>
      </c>
      <c r="H2310" t="s">
        <v>8245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8270</v>
      </c>
      <c r="O2310" s="5">
        <f t="shared" si="144"/>
        <v>1.0181818181818181</v>
      </c>
      <c r="P2310">
        <f t="shared" si="145"/>
        <v>62.921348314606739</v>
      </c>
      <c r="Q2310" s="8" t="s">
        <v>8323</v>
      </c>
      <c r="R2310" s="8" t="s">
        <v>8343</v>
      </c>
      <c r="S2310" s="12">
        <f t="shared" si="146"/>
        <v>41061.703055555554</v>
      </c>
      <c r="T2310" s="12">
        <f t="shared" si="147"/>
        <v>41026.703055555554</v>
      </c>
    </row>
    <row r="2311" spans="1:20" ht="45" x14ac:dyDescent="0.25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8218</v>
      </c>
      <c r="G2311" t="s">
        <v>8223</v>
      </c>
      <c r="H2311" t="s">
        <v>8245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8270</v>
      </c>
      <c r="O2311" s="5">
        <f t="shared" si="144"/>
        <v>1.0182500000000001</v>
      </c>
      <c r="P2311">
        <f t="shared" si="145"/>
        <v>177.08695652173913</v>
      </c>
      <c r="Q2311" s="8" t="s">
        <v>8323</v>
      </c>
      <c r="R2311" s="8" t="s">
        <v>8343</v>
      </c>
      <c r="S2311" s="12">
        <f t="shared" si="146"/>
        <v>42620.90625</v>
      </c>
      <c r="T2311" s="12">
        <f t="shared" si="147"/>
        <v>42602.326712962968</v>
      </c>
    </row>
    <row r="2312" spans="1:20" ht="60" x14ac:dyDescent="0.25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8218</v>
      </c>
      <c r="G2312" t="s">
        <v>8224</v>
      </c>
      <c r="H2312" t="s">
        <v>8246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8270</v>
      </c>
      <c r="O2312" s="5">
        <f t="shared" si="144"/>
        <v>1.0182500000000001</v>
      </c>
      <c r="P2312">
        <f t="shared" si="145"/>
        <v>84.854166666666671</v>
      </c>
      <c r="Q2312" s="8" t="s">
        <v>8323</v>
      </c>
      <c r="R2312" s="8" t="s">
        <v>8343</v>
      </c>
      <c r="S2312" s="12">
        <f t="shared" si="146"/>
        <v>41867.417326388888</v>
      </c>
      <c r="T2312" s="12">
        <f t="shared" si="147"/>
        <v>41846.417326388888</v>
      </c>
    </row>
    <row r="2313" spans="1:20" ht="60" x14ac:dyDescent="0.25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8218</v>
      </c>
      <c r="G2313" t="s">
        <v>8223</v>
      </c>
      <c r="H2313" t="s">
        <v>8245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8268</v>
      </c>
      <c r="O2313" s="5">
        <f t="shared" si="144"/>
        <v>1.0182857142857142</v>
      </c>
      <c r="P2313">
        <f t="shared" si="145"/>
        <v>104.82352941176471</v>
      </c>
      <c r="Q2313" s="8" t="s">
        <v>8309</v>
      </c>
      <c r="R2313" s="8" t="s">
        <v>8349</v>
      </c>
      <c r="S2313" s="12">
        <f t="shared" si="146"/>
        <v>41410.915972222225</v>
      </c>
      <c r="T2313" s="12">
        <f t="shared" si="147"/>
        <v>41379.265775462962</v>
      </c>
    </row>
    <row r="2314" spans="1:20" ht="60" x14ac:dyDescent="0.25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8218</v>
      </c>
      <c r="G2314" t="s">
        <v>8224</v>
      </c>
      <c r="H2314" t="s">
        <v>8246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8270</v>
      </c>
      <c r="O2314" s="5">
        <f t="shared" si="144"/>
        <v>1.0183333333333333</v>
      </c>
      <c r="P2314">
        <f t="shared" si="145"/>
        <v>33.944444444444443</v>
      </c>
      <c r="Q2314" s="8" t="s">
        <v>8323</v>
      </c>
      <c r="R2314" s="8" t="s">
        <v>8343</v>
      </c>
      <c r="S2314" s="12">
        <f t="shared" si="146"/>
        <v>42222.39707175926</v>
      </c>
      <c r="T2314" s="12">
        <f t="shared" si="147"/>
        <v>42192.39707175926</v>
      </c>
    </row>
    <row r="2315" spans="1:20" ht="60" x14ac:dyDescent="0.25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8218</v>
      </c>
      <c r="G2315" t="s">
        <v>8223</v>
      </c>
      <c r="H2315" t="s">
        <v>8245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8270</v>
      </c>
      <c r="O2315" s="5">
        <f t="shared" si="144"/>
        <v>1.0183333333333333</v>
      </c>
      <c r="P2315">
        <f t="shared" si="145"/>
        <v>61.1</v>
      </c>
      <c r="Q2315" s="8" t="s">
        <v>8323</v>
      </c>
      <c r="R2315" s="8" t="s">
        <v>8343</v>
      </c>
      <c r="S2315" s="12">
        <f t="shared" si="146"/>
        <v>41781.671527777777</v>
      </c>
      <c r="T2315" s="12">
        <f t="shared" si="147"/>
        <v>41753.265856481477</v>
      </c>
    </row>
    <row r="2316" spans="1:20" ht="60" x14ac:dyDescent="0.25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8218</v>
      </c>
      <c r="G2316" t="s">
        <v>8229</v>
      </c>
      <c r="H2316" t="s">
        <v>8248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8299</v>
      </c>
      <c r="O2316" s="5">
        <f t="shared" si="144"/>
        <v>1.0185</v>
      </c>
      <c r="P2316">
        <f t="shared" si="145"/>
        <v>165.16216216216216</v>
      </c>
      <c r="Q2316" s="8" t="s">
        <v>8315</v>
      </c>
      <c r="R2316" s="8" t="s">
        <v>8355</v>
      </c>
      <c r="S2316" s="12">
        <f t="shared" si="146"/>
        <v>42642.935416666667</v>
      </c>
      <c r="T2316" s="12">
        <f t="shared" si="147"/>
        <v>42618.375428240739</v>
      </c>
    </row>
    <row r="2317" spans="1:20" ht="60" x14ac:dyDescent="0.25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8218</v>
      </c>
      <c r="G2317" t="s">
        <v>8224</v>
      </c>
      <c r="H2317" t="s">
        <v>8246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8270</v>
      </c>
      <c r="O2317" s="5">
        <f t="shared" si="144"/>
        <v>1.0186206896551724</v>
      </c>
      <c r="P2317">
        <f t="shared" si="145"/>
        <v>44.757575757575758</v>
      </c>
      <c r="Q2317" s="8" t="s">
        <v>8323</v>
      </c>
      <c r="R2317" s="8" t="s">
        <v>8343</v>
      </c>
      <c r="S2317" s="12">
        <f t="shared" si="146"/>
        <v>42223.473912037036</v>
      </c>
      <c r="T2317" s="12">
        <f t="shared" si="147"/>
        <v>42193.473912037036</v>
      </c>
    </row>
    <row r="2318" spans="1:20" ht="60" x14ac:dyDescent="0.25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8218</v>
      </c>
      <c r="G2318" t="s">
        <v>8223</v>
      </c>
      <c r="H2318" t="s">
        <v>8245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8273</v>
      </c>
      <c r="O2318" s="5">
        <f t="shared" si="144"/>
        <v>1.018723404255319</v>
      </c>
      <c r="P2318">
        <f t="shared" si="145"/>
        <v>230.19230769230768</v>
      </c>
      <c r="Q2318" s="8" t="s">
        <v>8318</v>
      </c>
      <c r="R2318" s="8" t="s">
        <v>8352</v>
      </c>
      <c r="S2318" s="12">
        <f t="shared" si="146"/>
        <v>41991.256168981483</v>
      </c>
      <c r="T2318" s="12">
        <f t="shared" si="147"/>
        <v>41963.256168981483</v>
      </c>
    </row>
    <row r="2319" spans="1:20" ht="60" x14ac:dyDescent="0.25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8218</v>
      </c>
      <c r="G2319" t="s">
        <v>8223</v>
      </c>
      <c r="H2319" t="s">
        <v>8245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8275</v>
      </c>
      <c r="O2319" s="5">
        <f t="shared" si="144"/>
        <v>1.01875</v>
      </c>
      <c r="P2319">
        <f t="shared" si="145"/>
        <v>58.214285714285715</v>
      </c>
      <c r="Q2319" s="8" t="s">
        <v>8315</v>
      </c>
      <c r="R2319" s="8" t="s">
        <v>8350</v>
      </c>
      <c r="S2319" s="12">
        <f t="shared" si="146"/>
        <v>41226.852048611108</v>
      </c>
      <c r="T2319" s="12">
        <f t="shared" si="147"/>
        <v>41176.810381944444</v>
      </c>
    </row>
    <row r="2320" spans="1:20" ht="60" x14ac:dyDescent="0.25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8218</v>
      </c>
      <c r="G2320" t="s">
        <v>8223</v>
      </c>
      <c r="H2320" t="s">
        <v>8245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8264</v>
      </c>
      <c r="O2320" s="5">
        <f t="shared" si="144"/>
        <v>1.0189999999999999</v>
      </c>
      <c r="P2320">
        <f t="shared" si="145"/>
        <v>221.52173913043478</v>
      </c>
      <c r="Q2320" s="8" t="s">
        <v>8309</v>
      </c>
      <c r="R2320" s="8" t="s">
        <v>8347</v>
      </c>
      <c r="S2320" s="12">
        <f t="shared" si="146"/>
        <v>42119.58289351852</v>
      </c>
      <c r="T2320" s="12">
        <f t="shared" si="147"/>
        <v>42089.58289351852</v>
      </c>
    </row>
    <row r="2321" spans="1:20" ht="45" x14ac:dyDescent="0.25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8218</v>
      </c>
      <c r="G2321" t="s">
        <v>8223</v>
      </c>
      <c r="H2321" t="s">
        <v>8245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8270</v>
      </c>
      <c r="O2321" s="5">
        <f t="shared" si="144"/>
        <v>1.019047619047619</v>
      </c>
      <c r="P2321">
        <f t="shared" si="145"/>
        <v>164.61538461538461</v>
      </c>
      <c r="Q2321" s="8" t="s">
        <v>8323</v>
      </c>
      <c r="R2321" s="8" t="s">
        <v>8343</v>
      </c>
      <c r="S2321" s="12">
        <f t="shared" si="146"/>
        <v>42433.791666666672</v>
      </c>
      <c r="T2321" s="12">
        <f t="shared" si="147"/>
        <v>42411.692291666666</v>
      </c>
    </row>
    <row r="2322" spans="1:20" ht="45" x14ac:dyDescent="0.25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8218</v>
      </c>
      <c r="G2322" t="s">
        <v>8223</v>
      </c>
      <c r="H2322" t="s">
        <v>8245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8273</v>
      </c>
      <c r="O2322" s="5">
        <f t="shared" si="144"/>
        <v>1.0190760000000001</v>
      </c>
      <c r="P2322">
        <f t="shared" si="145"/>
        <v>37.466029411764708</v>
      </c>
      <c r="Q2322" s="8" t="s">
        <v>8318</v>
      </c>
      <c r="R2322" s="8" t="s">
        <v>8352</v>
      </c>
      <c r="S2322" s="12">
        <f t="shared" si="146"/>
        <v>41413.77847222222</v>
      </c>
      <c r="T2322" s="12">
        <f t="shared" si="147"/>
        <v>41383.355057870373</v>
      </c>
    </row>
    <row r="2323" spans="1:20" ht="60" x14ac:dyDescent="0.25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8218</v>
      </c>
      <c r="G2323" t="s">
        <v>8223</v>
      </c>
      <c r="H2323" t="s">
        <v>8245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8284</v>
      </c>
      <c r="O2323" s="5">
        <f t="shared" si="144"/>
        <v>1.0190833333333333</v>
      </c>
      <c r="P2323">
        <f t="shared" si="145"/>
        <v>103.63559322033899</v>
      </c>
      <c r="Q2323" s="8" t="s">
        <v>8334</v>
      </c>
      <c r="R2323" s="8" t="s">
        <v>8338</v>
      </c>
      <c r="S2323" s="12">
        <f t="shared" si="146"/>
        <v>42666.618518518517</v>
      </c>
      <c r="T2323" s="12">
        <f t="shared" si="147"/>
        <v>42636.618518518517</v>
      </c>
    </row>
    <row r="2324" spans="1:20" ht="45" x14ac:dyDescent="0.25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8218</v>
      </c>
      <c r="G2324" t="s">
        <v>8224</v>
      </c>
      <c r="H2324" t="s">
        <v>8246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8273</v>
      </c>
      <c r="O2324" s="5">
        <f t="shared" si="144"/>
        <v>1.0192000000000001</v>
      </c>
      <c r="P2324">
        <f t="shared" si="145"/>
        <v>51.474747474747474</v>
      </c>
      <c r="Q2324" s="8" t="s">
        <v>8318</v>
      </c>
      <c r="R2324" s="8" t="s">
        <v>8352</v>
      </c>
      <c r="S2324" s="12">
        <f t="shared" si="146"/>
        <v>41829.080312500002</v>
      </c>
      <c r="T2324" s="12">
        <f t="shared" si="147"/>
        <v>41789.080312500002</v>
      </c>
    </row>
    <row r="2325" spans="1:20" ht="45" x14ac:dyDescent="0.25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8218</v>
      </c>
      <c r="G2325" t="s">
        <v>8223</v>
      </c>
      <c r="H2325" t="s">
        <v>8245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8270</v>
      </c>
      <c r="O2325" s="5">
        <f t="shared" si="144"/>
        <v>1.0193333333333334</v>
      </c>
      <c r="P2325">
        <f t="shared" si="145"/>
        <v>55.6</v>
      </c>
      <c r="Q2325" s="8" t="s">
        <v>8323</v>
      </c>
      <c r="R2325" s="8" t="s">
        <v>8343</v>
      </c>
      <c r="S2325" s="12">
        <f t="shared" si="146"/>
        <v>42305.917361111111</v>
      </c>
      <c r="T2325" s="12">
        <f t="shared" si="147"/>
        <v>42270.4769212963</v>
      </c>
    </row>
    <row r="2326" spans="1:20" ht="45" x14ac:dyDescent="0.25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8218</v>
      </c>
      <c r="G2326" t="s">
        <v>8223</v>
      </c>
      <c r="H2326" t="s">
        <v>8245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8297</v>
      </c>
      <c r="O2326" s="5">
        <f t="shared" si="144"/>
        <v>1.0195000000000001</v>
      </c>
      <c r="P2326">
        <f t="shared" si="145"/>
        <v>60.865671641791046</v>
      </c>
      <c r="Q2326" s="8" t="s">
        <v>8321</v>
      </c>
      <c r="R2326" s="8" t="s">
        <v>8346</v>
      </c>
      <c r="S2326" s="12">
        <f t="shared" si="146"/>
        <v>41948.481944444444</v>
      </c>
      <c r="T2326" s="12">
        <f t="shared" si="147"/>
        <v>41918.420115740737</v>
      </c>
    </row>
    <row r="2327" spans="1:20" ht="60" x14ac:dyDescent="0.25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8218</v>
      </c>
      <c r="G2327" t="s">
        <v>8224</v>
      </c>
      <c r="H2327" t="s">
        <v>8246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8270</v>
      </c>
      <c r="O2327" s="5">
        <f t="shared" si="144"/>
        <v>1.0196000000000001</v>
      </c>
      <c r="P2327">
        <f t="shared" si="145"/>
        <v>39.828125</v>
      </c>
      <c r="Q2327" s="8" t="s">
        <v>8323</v>
      </c>
      <c r="R2327" s="8" t="s">
        <v>8343</v>
      </c>
      <c r="S2327" s="12">
        <f t="shared" si="146"/>
        <v>42214.458333333328</v>
      </c>
      <c r="T2327" s="12">
        <f t="shared" si="147"/>
        <v>42184.322881944448</v>
      </c>
    </row>
    <row r="2328" spans="1:20" ht="45" x14ac:dyDescent="0.25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8218</v>
      </c>
      <c r="G2328" t="s">
        <v>8223</v>
      </c>
      <c r="H2328" t="s">
        <v>8245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8273</v>
      </c>
      <c r="O2328" s="5">
        <f t="shared" si="144"/>
        <v>1.02</v>
      </c>
      <c r="P2328">
        <f t="shared" si="145"/>
        <v>134.21052631578948</v>
      </c>
      <c r="Q2328" s="8" t="s">
        <v>8318</v>
      </c>
      <c r="R2328" s="8" t="s">
        <v>8352</v>
      </c>
      <c r="S2328" s="12">
        <f t="shared" si="146"/>
        <v>40459.586435185185</v>
      </c>
      <c r="T2328" s="12">
        <f t="shared" si="147"/>
        <v>40429.586435185185</v>
      </c>
    </row>
    <row r="2329" spans="1:20" ht="60" x14ac:dyDescent="0.25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8218</v>
      </c>
      <c r="G2329" t="s">
        <v>8223</v>
      </c>
      <c r="H2329" t="s">
        <v>8245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8300</v>
      </c>
      <c r="O2329" s="5">
        <f t="shared" si="144"/>
        <v>1.02</v>
      </c>
      <c r="P2329">
        <f t="shared" si="145"/>
        <v>107.1</v>
      </c>
      <c r="Q2329" s="8" t="s">
        <v>8311</v>
      </c>
      <c r="R2329" s="8" t="s">
        <v>8341</v>
      </c>
      <c r="S2329" s="12">
        <f t="shared" si="146"/>
        <v>41758.958333333336</v>
      </c>
      <c r="T2329" s="12">
        <f t="shared" si="147"/>
        <v>41730.458472222221</v>
      </c>
    </row>
    <row r="2330" spans="1:20" ht="60" x14ac:dyDescent="0.25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8218</v>
      </c>
      <c r="G2330" t="s">
        <v>8223</v>
      </c>
      <c r="H2330" t="s">
        <v>8245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8270</v>
      </c>
      <c r="O2330" s="5">
        <f t="shared" si="144"/>
        <v>1.02</v>
      </c>
      <c r="P2330">
        <f t="shared" si="145"/>
        <v>58.620689655172413</v>
      </c>
      <c r="Q2330" s="8" t="s">
        <v>8323</v>
      </c>
      <c r="R2330" s="8" t="s">
        <v>8343</v>
      </c>
      <c r="S2330" s="12">
        <f t="shared" si="146"/>
        <v>41907.815972222219</v>
      </c>
      <c r="T2330" s="12">
        <f t="shared" si="147"/>
        <v>41879.811006944445</v>
      </c>
    </row>
    <row r="2331" spans="1:20" ht="60" x14ac:dyDescent="0.25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8218</v>
      </c>
      <c r="G2331" t="s">
        <v>8223</v>
      </c>
      <c r="H2331" t="s">
        <v>8245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8270</v>
      </c>
      <c r="O2331" s="5">
        <f t="shared" si="144"/>
        <v>1.02</v>
      </c>
      <c r="P2331">
        <f t="shared" si="145"/>
        <v>99</v>
      </c>
      <c r="Q2331" s="8" t="s">
        <v>8323</v>
      </c>
      <c r="R2331" s="8" t="s">
        <v>8343</v>
      </c>
      <c r="S2331" s="12">
        <f t="shared" si="146"/>
        <v>42487.999305555553</v>
      </c>
      <c r="T2331" s="12">
        <f t="shared" si="147"/>
        <v>42460.085312499999</v>
      </c>
    </row>
    <row r="2332" spans="1:20" ht="60" x14ac:dyDescent="0.25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8218</v>
      </c>
      <c r="G2332" t="s">
        <v>8224</v>
      </c>
      <c r="H2332" t="s">
        <v>8246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8270</v>
      </c>
      <c r="O2332" s="5">
        <f t="shared" si="144"/>
        <v>1.02</v>
      </c>
      <c r="P2332">
        <f t="shared" si="145"/>
        <v>24.285714285714285</v>
      </c>
      <c r="Q2332" s="8" t="s">
        <v>8323</v>
      </c>
      <c r="R2332" s="8" t="s">
        <v>8343</v>
      </c>
      <c r="S2332" s="12">
        <f t="shared" si="146"/>
        <v>42251.144363425927</v>
      </c>
      <c r="T2332" s="12">
        <f t="shared" si="147"/>
        <v>42223.144363425927</v>
      </c>
    </row>
    <row r="2333" spans="1:20" ht="60" x14ac:dyDescent="0.25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8218</v>
      </c>
      <c r="G2333" t="s">
        <v>8223</v>
      </c>
      <c r="H2333" t="s">
        <v>8245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8270</v>
      </c>
      <c r="O2333" s="5">
        <f t="shared" si="144"/>
        <v>1.0202500000000001</v>
      </c>
      <c r="P2333">
        <f t="shared" si="145"/>
        <v>204.05</v>
      </c>
      <c r="Q2333" s="8" t="s">
        <v>8323</v>
      </c>
      <c r="R2333" s="8" t="s">
        <v>8343</v>
      </c>
      <c r="S2333" s="12">
        <f t="shared" si="146"/>
        <v>42216.605879629627</v>
      </c>
      <c r="T2333" s="12">
        <f t="shared" si="147"/>
        <v>42186.605879629627</v>
      </c>
    </row>
    <row r="2334" spans="1:20" ht="60" x14ac:dyDescent="0.25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8218</v>
      </c>
      <c r="G2334" t="s">
        <v>8223</v>
      </c>
      <c r="H2334" t="s">
        <v>8245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8268</v>
      </c>
      <c r="O2334" s="5">
        <f t="shared" si="144"/>
        <v>1.0202863333333334</v>
      </c>
      <c r="P2334">
        <f t="shared" si="145"/>
        <v>58.413339694656486</v>
      </c>
      <c r="Q2334" s="8" t="s">
        <v>8309</v>
      </c>
      <c r="R2334" s="8" t="s">
        <v>8349</v>
      </c>
      <c r="S2334" s="12">
        <f t="shared" si="146"/>
        <v>41956.875</v>
      </c>
      <c r="T2334" s="12">
        <f t="shared" si="147"/>
        <v>41926.48778935185</v>
      </c>
    </row>
    <row r="2335" spans="1:20" ht="60" x14ac:dyDescent="0.25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8218</v>
      </c>
      <c r="G2335" t="s">
        <v>8223</v>
      </c>
      <c r="H2335" t="s">
        <v>8245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8270</v>
      </c>
      <c r="O2335" s="5">
        <f t="shared" si="144"/>
        <v>1.0203333333333333</v>
      </c>
      <c r="P2335">
        <f t="shared" si="145"/>
        <v>141.71296296296296</v>
      </c>
      <c r="Q2335" s="8" t="s">
        <v>8323</v>
      </c>
      <c r="R2335" s="8" t="s">
        <v>8343</v>
      </c>
      <c r="S2335" s="12">
        <f t="shared" si="146"/>
        <v>42744.958333333328</v>
      </c>
      <c r="T2335" s="12">
        <f t="shared" si="147"/>
        <v>42697.600844907407</v>
      </c>
    </row>
    <row r="2336" spans="1:20" ht="45" x14ac:dyDescent="0.25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8218</v>
      </c>
      <c r="G2336" t="s">
        <v>8223</v>
      </c>
      <c r="H2336" t="s">
        <v>8245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8270</v>
      </c>
      <c r="O2336" s="5">
        <f t="shared" si="144"/>
        <v>1.0203333333333333</v>
      </c>
      <c r="P2336">
        <f t="shared" si="145"/>
        <v>235.46153846153845</v>
      </c>
      <c r="Q2336" s="8" t="s">
        <v>8323</v>
      </c>
      <c r="R2336" s="8" t="s">
        <v>8343</v>
      </c>
      <c r="S2336" s="12">
        <f t="shared" si="146"/>
        <v>42082.360416666663</v>
      </c>
      <c r="T2336" s="12">
        <f t="shared" si="147"/>
        <v>42055.027199074073</v>
      </c>
    </row>
    <row r="2337" spans="1:20" ht="30" x14ac:dyDescent="0.25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8218</v>
      </c>
      <c r="G2337" t="s">
        <v>8224</v>
      </c>
      <c r="H2337" t="s">
        <v>8246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8270</v>
      </c>
      <c r="O2337" s="5">
        <f t="shared" si="144"/>
        <v>1.0204444444444445</v>
      </c>
      <c r="P2337">
        <f t="shared" si="145"/>
        <v>72.888888888888886</v>
      </c>
      <c r="Q2337" s="8" t="s">
        <v>8323</v>
      </c>
      <c r="R2337" s="8" t="s">
        <v>8343</v>
      </c>
      <c r="S2337" s="12">
        <f t="shared" si="146"/>
        <v>41973.544699074075</v>
      </c>
      <c r="T2337" s="12">
        <f t="shared" si="147"/>
        <v>41943.503032407403</v>
      </c>
    </row>
    <row r="2338" spans="1:20" ht="60" x14ac:dyDescent="0.25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8218</v>
      </c>
      <c r="G2338" t="s">
        <v>8223</v>
      </c>
      <c r="H2338" t="s">
        <v>8245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8270</v>
      </c>
      <c r="O2338" s="5">
        <f t="shared" si="144"/>
        <v>1.0205</v>
      </c>
      <c r="P2338">
        <f t="shared" si="145"/>
        <v>88.739130434782609</v>
      </c>
      <c r="Q2338" s="8" t="s">
        <v>8323</v>
      </c>
      <c r="R2338" s="8" t="s">
        <v>8343</v>
      </c>
      <c r="S2338" s="12">
        <f t="shared" si="146"/>
        <v>41948.999305555553</v>
      </c>
      <c r="T2338" s="12">
        <f t="shared" si="147"/>
        <v>41927.920497685183</v>
      </c>
    </row>
    <row r="2339" spans="1:20" ht="45" x14ac:dyDescent="0.25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8218</v>
      </c>
      <c r="G2339" t="s">
        <v>8224</v>
      </c>
      <c r="H2339" t="s">
        <v>8246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8302</v>
      </c>
      <c r="O2339" s="5">
        <f t="shared" si="144"/>
        <v>1.0206</v>
      </c>
      <c r="P2339">
        <f t="shared" si="145"/>
        <v>86.491525423728817</v>
      </c>
      <c r="Q2339" s="8" t="s">
        <v>8323</v>
      </c>
      <c r="R2339" s="8" t="s">
        <v>8324</v>
      </c>
      <c r="S2339" s="12">
        <f t="shared" si="146"/>
        <v>42411.436840277776</v>
      </c>
      <c r="T2339" s="12">
        <f t="shared" si="147"/>
        <v>42381.436840277776</v>
      </c>
    </row>
    <row r="2340" spans="1:20" ht="60" x14ac:dyDescent="0.25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8218</v>
      </c>
      <c r="G2340" t="s">
        <v>8223</v>
      </c>
      <c r="H2340" t="s">
        <v>8245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8304</v>
      </c>
      <c r="O2340" s="5">
        <f t="shared" si="144"/>
        <v>1.02069375</v>
      </c>
      <c r="P2340">
        <f t="shared" si="145"/>
        <v>255.17343750000001</v>
      </c>
      <c r="Q2340" s="8" t="s">
        <v>8323</v>
      </c>
      <c r="R2340" s="8" t="s">
        <v>8325</v>
      </c>
      <c r="S2340" s="12">
        <f t="shared" si="146"/>
        <v>41784.314328703702</v>
      </c>
      <c r="T2340" s="12">
        <f t="shared" si="147"/>
        <v>41754.314328703702</v>
      </c>
    </row>
    <row r="2341" spans="1:20" ht="45" x14ac:dyDescent="0.25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8218</v>
      </c>
      <c r="G2341" t="s">
        <v>8223</v>
      </c>
      <c r="H2341" t="s">
        <v>8245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8278</v>
      </c>
      <c r="O2341" s="5">
        <f t="shared" si="144"/>
        <v>1.0208333333333333</v>
      </c>
      <c r="P2341">
        <f t="shared" si="145"/>
        <v>42.241379310344826</v>
      </c>
      <c r="Q2341" s="8" t="s">
        <v>8315</v>
      </c>
      <c r="R2341" s="8" t="s">
        <v>8330</v>
      </c>
      <c r="S2341" s="12">
        <f t="shared" si="146"/>
        <v>41955.69835648148</v>
      </c>
      <c r="T2341" s="12">
        <f t="shared" si="147"/>
        <v>41925.656689814816</v>
      </c>
    </row>
    <row r="2342" spans="1:20" ht="60" x14ac:dyDescent="0.25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8218</v>
      </c>
      <c r="G2342" t="s">
        <v>8223</v>
      </c>
      <c r="H2342" t="s">
        <v>8245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8268</v>
      </c>
      <c r="O2342" s="5">
        <f t="shared" si="144"/>
        <v>1.0208358208955224</v>
      </c>
      <c r="P2342">
        <f t="shared" si="145"/>
        <v>119.99298245614035</v>
      </c>
      <c r="Q2342" s="8" t="s">
        <v>8309</v>
      </c>
      <c r="R2342" s="8" t="s">
        <v>8349</v>
      </c>
      <c r="S2342" s="12">
        <f t="shared" si="146"/>
        <v>42155.847222222219</v>
      </c>
      <c r="T2342" s="12">
        <f t="shared" si="147"/>
        <v>42111.720995370371</v>
      </c>
    </row>
    <row r="2343" spans="1:20" ht="60" x14ac:dyDescent="0.25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8218</v>
      </c>
      <c r="G2343" t="s">
        <v>8223</v>
      </c>
      <c r="H2343" t="s">
        <v>8245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8264</v>
      </c>
      <c r="O2343" s="5">
        <f t="shared" si="144"/>
        <v>1.0209523809523811</v>
      </c>
      <c r="P2343">
        <f t="shared" si="145"/>
        <v>83.75</v>
      </c>
      <c r="Q2343" s="8" t="s">
        <v>8309</v>
      </c>
      <c r="R2343" s="8" t="s">
        <v>8347</v>
      </c>
      <c r="S2343" s="12">
        <f t="shared" si="146"/>
        <v>42316.452557870369</v>
      </c>
      <c r="T2343" s="12">
        <f t="shared" si="147"/>
        <v>42286.410891203705</v>
      </c>
    </row>
    <row r="2344" spans="1:20" ht="60" x14ac:dyDescent="0.25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8218</v>
      </c>
      <c r="G2344" t="s">
        <v>8224</v>
      </c>
      <c r="H2344" t="s">
        <v>8246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8270</v>
      </c>
      <c r="O2344" s="5">
        <f t="shared" si="144"/>
        <v>1.0209999999999999</v>
      </c>
      <c r="P2344">
        <f t="shared" si="145"/>
        <v>150.14705882352942</v>
      </c>
      <c r="Q2344" s="8" t="s">
        <v>8323</v>
      </c>
      <c r="R2344" s="8" t="s">
        <v>8343</v>
      </c>
      <c r="S2344" s="12">
        <f t="shared" si="146"/>
        <v>42348.452094907407</v>
      </c>
      <c r="T2344" s="12">
        <f t="shared" si="147"/>
        <v>42318.452094907407</v>
      </c>
    </row>
    <row r="2345" spans="1:20" ht="60" x14ac:dyDescent="0.25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8218</v>
      </c>
      <c r="G2345" t="s">
        <v>8223</v>
      </c>
      <c r="H2345" t="s">
        <v>8245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8279</v>
      </c>
      <c r="O2345" s="5">
        <f t="shared" si="144"/>
        <v>1.0209999999999999</v>
      </c>
      <c r="P2345">
        <f t="shared" si="145"/>
        <v>48.61904761904762</v>
      </c>
      <c r="Q2345" s="8" t="s">
        <v>8315</v>
      </c>
      <c r="R2345" s="8" t="s">
        <v>8354</v>
      </c>
      <c r="S2345" s="12">
        <f t="shared" si="146"/>
        <v>42141.958333333328</v>
      </c>
      <c r="T2345" s="12">
        <f t="shared" si="147"/>
        <v>42119.572476851856</v>
      </c>
    </row>
    <row r="2346" spans="1:20" ht="60" x14ac:dyDescent="0.25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8218</v>
      </c>
      <c r="G2346" t="s">
        <v>8224</v>
      </c>
      <c r="H2346" t="s">
        <v>8246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8270</v>
      </c>
      <c r="O2346" s="5">
        <f t="shared" si="144"/>
        <v>1.0209999999999999</v>
      </c>
      <c r="P2346">
        <f t="shared" si="145"/>
        <v>66.586956521739125</v>
      </c>
      <c r="Q2346" s="8" t="s">
        <v>8323</v>
      </c>
      <c r="R2346" s="8" t="s">
        <v>8343</v>
      </c>
      <c r="S2346" s="12">
        <f t="shared" si="146"/>
        <v>42003.75</v>
      </c>
      <c r="T2346" s="12">
        <f t="shared" si="147"/>
        <v>41970.752152777779</v>
      </c>
    </row>
    <row r="2347" spans="1:20" ht="60" x14ac:dyDescent="0.25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8218</v>
      </c>
      <c r="G2347" t="s">
        <v>8223</v>
      </c>
      <c r="H2347" t="s">
        <v>8245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8270</v>
      </c>
      <c r="O2347" s="5">
        <f t="shared" si="144"/>
        <v>1.0209999999999999</v>
      </c>
      <c r="P2347">
        <f t="shared" si="145"/>
        <v>53.177083333333336</v>
      </c>
      <c r="Q2347" s="8" t="s">
        <v>8323</v>
      </c>
      <c r="R2347" s="8" t="s">
        <v>8343</v>
      </c>
      <c r="S2347" s="12">
        <f t="shared" si="146"/>
        <v>42202.507638888885</v>
      </c>
      <c r="T2347" s="12">
        <f t="shared" si="147"/>
        <v>42172.507638888885</v>
      </c>
    </row>
    <row r="2348" spans="1:20" ht="30" x14ac:dyDescent="0.25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8218</v>
      </c>
      <c r="G2348" t="s">
        <v>8224</v>
      </c>
      <c r="H2348" t="s">
        <v>8246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8270</v>
      </c>
      <c r="O2348" s="5">
        <f t="shared" si="144"/>
        <v>1.0209999999999999</v>
      </c>
      <c r="P2348">
        <f t="shared" si="145"/>
        <v>120.11764705882354</v>
      </c>
      <c r="Q2348" s="8" t="s">
        <v>8323</v>
      </c>
      <c r="R2348" s="8" t="s">
        <v>8343</v>
      </c>
      <c r="S2348" s="12">
        <f t="shared" si="146"/>
        <v>42188.515717592592</v>
      </c>
      <c r="T2348" s="12">
        <f t="shared" si="147"/>
        <v>42152.515717592592</v>
      </c>
    </row>
    <row r="2349" spans="1:20" ht="45" x14ac:dyDescent="0.25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8218</v>
      </c>
      <c r="G2349" t="s">
        <v>8223</v>
      </c>
      <c r="H2349" t="s">
        <v>8245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8275</v>
      </c>
      <c r="O2349" s="5">
        <f t="shared" si="144"/>
        <v>1.0212366666666666</v>
      </c>
      <c r="P2349">
        <f t="shared" si="145"/>
        <v>88.037643678160919</v>
      </c>
      <c r="Q2349" s="8" t="s">
        <v>8315</v>
      </c>
      <c r="R2349" s="8" t="s">
        <v>8350</v>
      </c>
      <c r="S2349" s="12">
        <f t="shared" si="146"/>
        <v>41417.771261574075</v>
      </c>
      <c r="T2349" s="12">
        <f t="shared" si="147"/>
        <v>41387.771261574075</v>
      </c>
    </row>
    <row r="2350" spans="1:20" ht="45" x14ac:dyDescent="0.25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8218</v>
      </c>
      <c r="G2350" t="s">
        <v>8223</v>
      </c>
      <c r="H2350" t="s">
        <v>8245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8299</v>
      </c>
      <c r="O2350" s="5">
        <f t="shared" si="144"/>
        <v>1.02125</v>
      </c>
      <c r="P2350">
        <f t="shared" si="145"/>
        <v>57.535211267605632</v>
      </c>
      <c r="Q2350" s="8" t="s">
        <v>8315</v>
      </c>
      <c r="R2350" s="8" t="s">
        <v>8355</v>
      </c>
      <c r="S2350" s="12">
        <f t="shared" si="146"/>
        <v>41564.915972222225</v>
      </c>
      <c r="T2350" s="12">
        <f t="shared" si="147"/>
        <v>41546.50105324074</v>
      </c>
    </row>
    <row r="2351" spans="1:20" ht="60" x14ac:dyDescent="0.25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8218</v>
      </c>
      <c r="G2351" t="s">
        <v>8224</v>
      </c>
      <c r="H2351" t="s">
        <v>8246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8270</v>
      </c>
      <c r="O2351" s="5">
        <f t="shared" si="144"/>
        <v>1.0213333333333334</v>
      </c>
      <c r="P2351">
        <f t="shared" si="145"/>
        <v>106.57391304347826</v>
      </c>
      <c r="Q2351" s="8" t="s">
        <v>8323</v>
      </c>
      <c r="R2351" s="8" t="s">
        <v>8343</v>
      </c>
      <c r="S2351" s="12">
        <f t="shared" si="146"/>
        <v>42374.746527777781</v>
      </c>
      <c r="T2351" s="12">
        <f t="shared" si="147"/>
        <v>42337.542511574073</v>
      </c>
    </row>
    <row r="2352" spans="1:20" ht="60" x14ac:dyDescent="0.25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8218</v>
      </c>
      <c r="G2352" t="s">
        <v>8228</v>
      </c>
      <c r="H2352" t="s">
        <v>8250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8268</v>
      </c>
      <c r="O2352" s="5">
        <f t="shared" si="144"/>
        <v>1.0214714285714286</v>
      </c>
      <c r="P2352">
        <f t="shared" si="145"/>
        <v>68.09809523809524</v>
      </c>
      <c r="Q2352" s="8" t="s">
        <v>8309</v>
      </c>
      <c r="R2352" s="8" t="s">
        <v>8349</v>
      </c>
      <c r="S2352" s="12">
        <f t="shared" si="146"/>
        <v>41929.25</v>
      </c>
      <c r="T2352" s="12">
        <f t="shared" si="147"/>
        <v>41904.601875</v>
      </c>
    </row>
    <row r="2353" spans="1:20" ht="30" x14ac:dyDescent="0.25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8218</v>
      </c>
      <c r="G2353" t="s">
        <v>8223</v>
      </c>
      <c r="H2353" t="s">
        <v>8245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8270</v>
      </c>
      <c r="O2353" s="5">
        <f t="shared" si="144"/>
        <v>1.0218</v>
      </c>
      <c r="P2353">
        <f t="shared" si="145"/>
        <v>136.84821428571428</v>
      </c>
      <c r="Q2353" s="8" t="s">
        <v>8323</v>
      </c>
      <c r="R2353" s="8" t="s">
        <v>8343</v>
      </c>
      <c r="S2353" s="12">
        <f t="shared" si="146"/>
        <v>42790.324999999997</v>
      </c>
      <c r="T2353" s="12">
        <f t="shared" si="147"/>
        <v>42769.324999999997</v>
      </c>
    </row>
    <row r="2354" spans="1:20" ht="60" x14ac:dyDescent="0.25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8218</v>
      </c>
      <c r="G2354" t="s">
        <v>8224</v>
      </c>
      <c r="H2354" t="s">
        <v>8246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8270</v>
      </c>
      <c r="O2354" s="5">
        <f t="shared" si="144"/>
        <v>1.0218750000000001</v>
      </c>
      <c r="P2354">
        <f t="shared" si="145"/>
        <v>46.714285714285715</v>
      </c>
      <c r="Q2354" s="8" t="s">
        <v>8323</v>
      </c>
      <c r="R2354" s="8" t="s">
        <v>8343</v>
      </c>
      <c r="S2354" s="12">
        <f t="shared" si="146"/>
        <v>41898.625</v>
      </c>
      <c r="T2354" s="12">
        <f t="shared" si="147"/>
        <v>41868.674050925925</v>
      </c>
    </row>
    <row r="2355" spans="1:20" ht="60" x14ac:dyDescent="0.25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8218</v>
      </c>
      <c r="G2355" t="s">
        <v>8223</v>
      </c>
      <c r="H2355" t="s">
        <v>8245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8273</v>
      </c>
      <c r="O2355" s="5">
        <f t="shared" si="144"/>
        <v>1.022</v>
      </c>
      <c r="P2355">
        <f t="shared" si="145"/>
        <v>82.41935483870968</v>
      </c>
      <c r="Q2355" s="8" t="s">
        <v>8318</v>
      </c>
      <c r="R2355" s="8" t="s">
        <v>8352</v>
      </c>
      <c r="S2355" s="12">
        <f t="shared" si="146"/>
        <v>42070.388020833328</v>
      </c>
      <c r="T2355" s="12">
        <f t="shared" si="147"/>
        <v>42040.388020833328</v>
      </c>
    </row>
    <row r="2356" spans="1:20" ht="60" x14ac:dyDescent="0.25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8218</v>
      </c>
      <c r="G2356" t="s">
        <v>8224</v>
      </c>
      <c r="H2356" t="s">
        <v>8246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8284</v>
      </c>
      <c r="O2356" s="5">
        <f t="shared" si="144"/>
        <v>1.0223076923076924</v>
      </c>
      <c r="P2356">
        <f t="shared" si="145"/>
        <v>61.527777777777779</v>
      </c>
      <c r="Q2356" s="8" t="s">
        <v>8334</v>
      </c>
      <c r="R2356" s="8" t="s">
        <v>8338</v>
      </c>
      <c r="S2356" s="12">
        <f t="shared" si="146"/>
        <v>42766.505787037036</v>
      </c>
      <c r="T2356" s="12">
        <f t="shared" si="147"/>
        <v>42731.505787037036</v>
      </c>
    </row>
    <row r="2357" spans="1:20" ht="60" x14ac:dyDescent="0.25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8218</v>
      </c>
      <c r="G2357" t="s">
        <v>8223</v>
      </c>
      <c r="H2357" t="s">
        <v>8245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8270</v>
      </c>
      <c r="O2357" s="5">
        <f t="shared" si="144"/>
        <v>1.0223333333333333</v>
      </c>
      <c r="P2357">
        <f t="shared" si="145"/>
        <v>127.79166666666667</v>
      </c>
      <c r="Q2357" s="8" t="s">
        <v>8323</v>
      </c>
      <c r="R2357" s="8" t="s">
        <v>8343</v>
      </c>
      <c r="S2357" s="12">
        <f t="shared" si="146"/>
        <v>42322.492719907408</v>
      </c>
      <c r="T2357" s="12">
        <f t="shared" si="147"/>
        <v>42292.451053240744</v>
      </c>
    </row>
    <row r="2358" spans="1:20" ht="60" x14ac:dyDescent="0.25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8218</v>
      </c>
      <c r="G2358" t="s">
        <v>8223</v>
      </c>
      <c r="H2358" t="s">
        <v>8245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8270</v>
      </c>
      <c r="O2358" s="5">
        <f t="shared" si="144"/>
        <v>1.0223636363636364</v>
      </c>
      <c r="P2358">
        <f t="shared" si="145"/>
        <v>66.152941176470591</v>
      </c>
      <c r="Q2358" s="8" t="s">
        <v>8323</v>
      </c>
      <c r="R2358" s="8" t="s">
        <v>8343</v>
      </c>
      <c r="S2358" s="12">
        <f t="shared" si="146"/>
        <v>41889.349791666667</v>
      </c>
      <c r="T2358" s="12">
        <f t="shared" si="147"/>
        <v>41829.349791666667</v>
      </c>
    </row>
    <row r="2359" spans="1:20" ht="60" x14ac:dyDescent="0.25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8218</v>
      </c>
      <c r="G2359" t="s">
        <v>8223</v>
      </c>
      <c r="H2359" t="s">
        <v>8245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8302</v>
      </c>
      <c r="O2359" s="5">
        <f t="shared" si="144"/>
        <v>1.0224133333333334</v>
      </c>
      <c r="P2359">
        <f t="shared" si="145"/>
        <v>108.00140845070422</v>
      </c>
      <c r="Q2359" s="8" t="s">
        <v>8323</v>
      </c>
      <c r="R2359" s="8" t="s">
        <v>8324</v>
      </c>
      <c r="S2359" s="12">
        <f t="shared" si="146"/>
        <v>42362.403749999998</v>
      </c>
      <c r="T2359" s="12">
        <f t="shared" si="147"/>
        <v>42322.403749999998</v>
      </c>
    </row>
    <row r="2360" spans="1:20" ht="60" x14ac:dyDescent="0.25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8218</v>
      </c>
      <c r="G2360" t="s">
        <v>8240</v>
      </c>
      <c r="H2360" t="s">
        <v>8248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8294</v>
      </c>
      <c r="O2360" s="5">
        <f t="shared" si="144"/>
        <v>1.0224343076923077</v>
      </c>
      <c r="P2360">
        <f t="shared" si="145"/>
        <v>147.68495555555555</v>
      </c>
      <c r="Q2360" s="8" t="s">
        <v>8311</v>
      </c>
      <c r="R2360" s="8" t="s">
        <v>8357</v>
      </c>
      <c r="S2360" s="12">
        <f t="shared" si="146"/>
        <v>42229.115844907406</v>
      </c>
      <c r="T2360" s="12">
        <f t="shared" si="147"/>
        <v>42199.115844907406</v>
      </c>
    </row>
    <row r="2361" spans="1:20" ht="60" x14ac:dyDescent="0.25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8218</v>
      </c>
      <c r="G2361" t="s">
        <v>8223</v>
      </c>
      <c r="H2361" t="s">
        <v>8245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8297</v>
      </c>
      <c r="O2361" s="5">
        <f t="shared" si="144"/>
        <v>1.0225</v>
      </c>
      <c r="P2361">
        <f t="shared" si="145"/>
        <v>108.77659574468085</v>
      </c>
      <c r="Q2361" s="8" t="s">
        <v>8321</v>
      </c>
      <c r="R2361" s="8" t="s">
        <v>8346</v>
      </c>
      <c r="S2361" s="12">
        <f t="shared" si="146"/>
        <v>42452.345891203702</v>
      </c>
      <c r="T2361" s="12">
        <f t="shared" si="147"/>
        <v>42407.387557870374</v>
      </c>
    </row>
    <row r="2362" spans="1:20" ht="60" x14ac:dyDescent="0.25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8218</v>
      </c>
      <c r="G2362" t="s">
        <v>8223</v>
      </c>
      <c r="H2362" t="s">
        <v>8245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8270</v>
      </c>
      <c r="O2362" s="5">
        <f t="shared" si="144"/>
        <v>1.0225</v>
      </c>
      <c r="P2362">
        <f t="shared" si="145"/>
        <v>85.208333333333329</v>
      </c>
      <c r="Q2362" s="8" t="s">
        <v>8323</v>
      </c>
      <c r="R2362" s="8" t="s">
        <v>8343</v>
      </c>
      <c r="S2362" s="12">
        <f t="shared" si="146"/>
        <v>42073.893321759257</v>
      </c>
      <c r="T2362" s="12">
        <f t="shared" si="147"/>
        <v>42043.934988425928</v>
      </c>
    </row>
    <row r="2363" spans="1:20" ht="30" x14ac:dyDescent="0.25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8218</v>
      </c>
      <c r="G2363" t="s">
        <v>8223</v>
      </c>
      <c r="H2363" t="s">
        <v>8245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8273</v>
      </c>
      <c r="O2363" s="5">
        <f t="shared" si="144"/>
        <v>1.0226</v>
      </c>
      <c r="P2363">
        <f t="shared" si="145"/>
        <v>141.42340425531913</v>
      </c>
      <c r="Q2363" s="8" t="s">
        <v>8318</v>
      </c>
      <c r="R2363" s="8" t="s">
        <v>8352</v>
      </c>
      <c r="S2363" s="12">
        <f t="shared" si="146"/>
        <v>41436.398217592592</v>
      </c>
      <c r="T2363" s="12">
        <f t="shared" si="147"/>
        <v>41401.398217592592</v>
      </c>
    </row>
    <row r="2364" spans="1:20" ht="60" x14ac:dyDescent="0.25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8218</v>
      </c>
      <c r="G2364" t="s">
        <v>8223</v>
      </c>
      <c r="H2364" t="s">
        <v>8245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8297</v>
      </c>
      <c r="O2364" s="5">
        <f t="shared" si="144"/>
        <v>1.0227200000000001</v>
      </c>
      <c r="P2364">
        <f t="shared" si="145"/>
        <v>115.69230769230769</v>
      </c>
      <c r="Q2364" s="8" t="s">
        <v>8321</v>
      </c>
      <c r="R2364" s="8" t="s">
        <v>8346</v>
      </c>
      <c r="S2364" s="12">
        <f t="shared" si="146"/>
        <v>41801.322256944448</v>
      </c>
      <c r="T2364" s="12">
        <f t="shared" si="147"/>
        <v>41771.322256944448</v>
      </c>
    </row>
    <row r="2365" spans="1:20" ht="60" x14ac:dyDescent="0.25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8218</v>
      </c>
      <c r="G2365" t="s">
        <v>8223</v>
      </c>
      <c r="H2365" t="s">
        <v>8245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8270</v>
      </c>
      <c r="O2365" s="5">
        <f t="shared" si="144"/>
        <v>1.0227272727272727</v>
      </c>
      <c r="P2365">
        <f t="shared" si="145"/>
        <v>59.210526315789473</v>
      </c>
      <c r="Q2365" s="8" t="s">
        <v>8323</v>
      </c>
      <c r="R2365" s="8" t="s">
        <v>8343</v>
      </c>
      <c r="S2365" s="12">
        <f t="shared" si="146"/>
        <v>42094.915972222225</v>
      </c>
      <c r="T2365" s="12">
        <f t="shared" si="147"/>
        <v>42073.410694444443</v>
      </c>
    </row>
    <row r="2366" spans="1:20" ht="60" x14ac:dyDescent="0.25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8219</v>
      </c>
      <c r="G2366" t="s">
        <v>8223</v>
      </c>
      <c r="H2366" t="s">
        <v>8245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8272</v>
      </c>
      <c r="O2366" s="5">
        <f t="shared" si="144"/>
        <v>1.02298</v>
      </c>
      <c r="P2366">
        <f t="shared" si="145"/>
        <v>158.35603715170279</v>
      </c>
      <c r="Q2366" s="8" t="s">
        <v>8311</v>
      </c>
      <c r="R2366" s="8" t="s">
        <v>8317</v>
      </c>
      <c r="S2366" s="12">
        <f t="shared" si="146"/>
        <v>42600.915972222225</v>
      </c>
      <c r="T2366" s="12">
        <f t="shared" si="147"/>
        <v>42542.276423611111</v>
      </c>
    </row>
    <row r="2367" spans="1:20" ht="45" x14ac:dyDescent="0.25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8218</v>
      </c>
      <c r="G2367" t="s">
        <v>8223</v>
      </c>
      <c r="H2367" t="s">
        <v>8245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8297</v>
      </c>
      <c r="O2367" s="5">
        <f t="shared" si="144"/>
        <v>1.0230434782608695</v>
      </c>
      <c r="P2367">
        <f t="shared" si="145"/>
        <v>189.75806451612902</v>
      </c>
      <c r="Q2367" s="8" t="s">
        <v>8321</v>
      </c>
      <c r="R2367" s="8" t="s">
        <v>8346</v>
      </c>
      <c r="S2367" s="12">
        <f t="shared" si="146"/>
        <v>42453.310833333337</v>
      </c>
      <c r="T2367" s="12">
        <f t="shared" si="147"/>
        <v>42423.352500000001</v>
      </c>
    </row>
    <row r="2368" spans="1:20" ht="45" x14ac:dyDescent="0.25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8218</v>
      </c>
      <c r="G2368" t="s">
        <v>8223</v>
      </c>
      <c r="H2368" t="s">
        <v>8245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8273</v>
      </c>
      <c r="O2368" s="5">
        <f t="shared" si="144"/>
        <v>1.0232000000000001</v>
      </c>
      <c r="P2368">
        <f t="shared" si="145"/>
        <v>82.516129032258064</v>
      </c>
      <c r="Q2368" s="8" t="s">
        <v>8318</v>
      </c>
      <c r="R2368" s="8" t="s">
        <v>8352</v>
      </c>
      <c r="S2368" s="12">
        <f t="shared" si="146"/>
        <v>41256.70721064815</v>
      </c>
      <c r="T2368" s="12">
        <f t="shared" si="147"/>
        <v>41226.70721064815</v>
      </c>
    </row>
    <row r="2369" spans="1:20" ht="60" x14ac:dyDescent="0.25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8218</v>
      </c>
      <c r="G2369" t="s">
        <v>8223</v>
      </c>
      <c r="H2369" t="s">
        <v>8245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8270</v>
      </c>
      <c r="O2369" s="5">
        <f t="shared" si="144"/>
        <v>1.023236</v>
      </c>
      <c r="P2369">
        <f t="shared" si="145"/>
        <v>55.012688172043013</v>
      </c>
      <c r="Q2369" s="8" t="s">
        <v>8323</v>
      </c>
      <c r="R2369" s="8" t="s">
        <v>8343</v>
      </c>
      <c r="S2369" s="12">
        <f t="shared" si="146"/>
        <v>42604.880057870367</v>
      </c>
      <c r="T2369" s="12">
        <f t="shared" si="147"/>
        <v>42574.880057870367</v>
      </c>
    </row>
    <row r="2370" spans="1:20" ht="30" x14ac:dyDescent="0.25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8218</v>
      </c>
      <c r="G2370" t="s">
        <v>8223</v>
      </c>
      <c r="H2370" t="s">
        <v>8245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8304</v>
      </c>
      <c r="O2370" s="5">
        <f t="shared" ref="O2370:O2433" si="148">E2370/D2370</f>
        <v>1.0233333333333334</v>
      </c>
      <c r="P2370">
        <f t="shared" si="145"/>
        <v>59.03846153846154</v>
      </c>
      <c r="Q2370" s="8" t="s">
        <v>8323</v>
      </c>
      <c r="R2370" s="8" t="s">
        <v>8325</v>
      </c>
      <c r="S2370" s="12">
        <f t="shared" si="146"/>
        <v>41777.958333333336</v>
      </c>
      <c r="T2370" s="12">
        <f t="shared" si="147"/>
        <v>41747.221504629633</v>
      </c>
    </row>
    <row r="2371" spans="1:20" ht="30" x14ac:dyDescent="0.25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8218</v>
      </c>
      <c r="G2371" t="s">
        <v>8223</v>
      </c>
      <c r="H2371" t="s">
        <v>8245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8270</v>
      </c>
      <c r="O2371" s="5">
        <f t="shared" si="148"/>
        <v>1.0234285714285714</v>
      </c>
      <c r="P2371">
        <f t="shared" ref="P2371:P2434" si="149">E2371/L2371</f>
        <v>193.62162162162161</v>
      </c>
      <c r="Q2371" s="8" t="s">
        <v>8323</v>
      </c>
      <c r="R2371" s="8" t="s">
        <v>8343</v>
      </c>
      <c r="S2371" s="12">
        <f t="shared" ref="S2371:S2434" si="150">(I2371/86400)+25569+(-6/24)</f>
        <v>42354.957638888889</v>
      </c>
      <c r="T2371" s="12">
        <f t="shared" ref="T2371:T2434" si="151">(J2371/86400)+25569+(-6/24)</f>
        <v>42323.45930555556</v>
      </c>
    </row>
    <row r="2372" spans="1:20" ht="30" x14ac:dyDescent="0.25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8218</v>
      </c>
      <c r="G2372" t="s">
        <v>8223</v>
      </c>
      <c r="H2372" t="s">
        <v>8245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8275</v>
      </c>
      <c r="O2372" s="5">
        <f t="shared" si="148"/>
        <v>1.0235000000000001</v>
      </c>
      <c r="P2372">
        <f t="shared" si="149"/>
        <v>196.82692307692307</v>
      </c>
      <c r="Q2372" s="8" t="s">
        <v>8315</v>
      </c>
      <c r="R2372" s="8" t="s">
        <v>8350</v>
      </c>
      <c r="S2372" s="12">
        <f t="shared" si="150"/>
        <v>42583.431979166664</v>
      </c>
      <c r="T2372" s="12">
        <f t="shared" si="151"/>
        <v>42553.431979166664</v>
      </c>
    </row>
    <row r="2373" spans="1:20" ht="45" x14ac:dyDescent="0.25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8218</v>
      </c>
      <c r="G2373" t="s">
        <v>8223</v>
      </c>
      <c r="H2373" t="s">
        <v>8245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8270</v>
      </c>
      <c r="O2373" s="5">
        <f t="shared" si="148"/>
        <v>1.0235000000000001</v>
      </c>
      <c r="P2373">
        <f t="shared" si="149"/>
        <v>52.487179487179489</v>
      </c>
      <c r="Q2373" s="8" t="s">
        <v>8323</v>
      </c>
      <c r="R2373" s="8" t="s">
        <v>8343</v>
      </c>
      <c r="S2373" s="12">
        <f t="shared" si="150"/>
        <v>42524.625</v>
      </c>
      <c r="T2373" s="12">
        <f t="shared" si="151"/>
        <v>42503.309467592597</v>
      </c>
    </row>
    <row r="2374" spans="1:20" ht="60" x14ac:dyDescent="0.25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8218</v>
      </c>
      <c r="G2374" t="s">
        <v>8223</v>
      </c>
      <c r="H2374" t="s">
        <v>8245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8270</v>
      </c>
      <c r="O2374" s="5">
        <f t="shared" si="148"/>
        <v>1.0235000000000001</v>
      </c>
      <c r="P2374">
        <f t="shared" si="149"/>
        <v>105.51546391752578</v>
      </c>
      <c r="Q2374" s="8" t="s">
        <v>8323</v>
      </c>
      <c r="R2374" s="8" t="s">
        <v>8343</v>
      </c>
      <c r="S2374" s="12">
        <f t="shared" si="150"/>
        <v>42149.915972222225</v>
      </c>
      <c r="T2374" s="12">
        <f t="shared" si="151"/>
        <v>42118.306331018517</v>
      </c>
    </row>
    <row r="2375" spans="1:20" ht="60" x14ac:dyDescent="0.25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8218</v>
      </c>
      <c r="G2375" t="s">
        <v>8223</v>
      </c>
      <c r="H2375" t="s">
        <v>8245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8287</v>
      </c>
      <c r="O2375" s="5">
        <f t="shared" si="148"/>
        <v>1.0236842105263158</v>
      </c>
      <c r="P2375">
        <f t="shared" si="149"/>
        <v>33.191126279863482</v>
      </c>
      <c r="Q2375" s="8" t="s">
        <v>8318</v>
      </c>
      <c r="R2375" s="8" t="s">
        <v>8358</v>
      </c>
      <c r="S2375" s="12">
        <f t="shared" si="150"/>
        <v>40705.764456018514</v>
      </c>
      <c r="T2375" s="12">
        <f t="shared" si="151"/>
        <v>40645.764456018514</v>
      </c>
    </row>
    <row r="2376" spans="1:20" ht="60" x14ac:dyDescent="0.25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8218</v>
      </c>
      <c r="G2376" t="s">
        <v>8223</v>
      </c>
      <c r="H2376" t="s">
        <v>8245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8270</v>
      </c>
      <c r="O2376" s="5">
        <f t="shared" si="148"/>
        <v>1.024</v>
      </c>
      <c r="P2376">
        <f t="shared" si="149"/>
        <v>121.9047619047619</v>
      </c>
      <c r="Q2376" s="8" t="s">
        <v>8323</v>
      </c>
      <c r="R2376" s="8" t="s">
        <v>8343</v>
      </c>
      <c r="S2376" s="12">
        <f t="shared" si="150"/>
        <v>42459.360416666663</v>
      </c>
      <c r="T2376" s="12">
        <f t="shared" si="151"/>
        <v>42451.246817129635</v>
      </c>
    </row>
    <row r="2377" spans="1:20" ht="60" x14ac:dyDescent="0.25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8218</v>
      </c>
      <c r="G2377" t="s">
        <v>8223</v>
      </c>
      <c r="H2377" t="s">
        <v>8245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8270</v>
      </c>
      <c r="O2377" s="5">
        <f t="shared" si="148"/>
        <v>1.024</v>
      </c>
      <c r="P2377">
        <f t="shared" si="149"/>
        <v>69.818181818181813</v>
      </c>
      <c r="Q2377" s="8" t="s">
        <v>8323</v>
      </c>
      <c r="R2377" s="8" t="s">
        <v>8343</v>
      </c>
      <c r="S2377" s="12">
        <f t="shared" si="150"/>
        <v>41830.524826388893</v>
      </c>
      <c r="T2377" s="12">
        <f t="shared" si="151"/>
        <v>41815.524826388893</v>
      </c>
    </row>
    <row r="2378" spans="1:20" ht="120" x14ac:dyDescent="0.25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8218</v>
      </c>
      <c r="G2378" t="s">
        <v>8223</v>
      </c>
      <c r="H2378" t="s">
        <v>8245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8270</v>
      </c>
      <c r="O2378" s="5">
        <f t="shared" si="148"/>
        <v>1.024</v>
      </c>
      <c r="P2378">
        <f t="shared" si="149"/>
        <v>47.407407407407405</v>
      </c>
      <c r="Q2378" s="8" t="s">
        <v>8323</v>
      </c>
      <c r="R2378" s="8" t="s">
        <v>8343</v>
      </c>
      <c r="S2378" s="12">
        <f t="shared" si="150"/>
        <v>42221.525000000001</v>
      </c>
      <c r="T2378" s="12">
        <f t="shared" si="151"/>
        <v>42203.430300925931</v>
      </c>
    </row>
    <row r="2379" spans="1:20" ht="60" x14ac:dyDescent="0.25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8218</v>
      </c>
      <c r="G2379" t="s">
        <v>8223</v>
      </c>
      <c r="H2379" t="s">
        <v>8245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8297</v>
      </c>
      <c r="O2379" s="5">
        <f t="shared" si="148"/>
        <v>1.0242285714285715</v>
      </c>
      <c r="P2379">
        <f t="shared" si="149"/>
        <v>219.92638036809817</v>
      </c>
      <c r="Q2379" s="8" t="s">
        <v>8321</v>
      </c>
      <c r="R2379" s="8" t="s">
        <v>8346</v>
      </c>
      <c r="S2379" s="12">
        <f t="shared" si="150"/>
        <v>42362.75</v>
      </c>
      <c r="T2379" s="12">
        <f t="shared" si="151"/>
        <v>42332.64980324074</v>
      </c>
    </row>
    <row r="2380" spans="1:20" ht="60" x14ac:dyDescent="0.25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8218</v>
      </c>
      <c r="G2380" t="s">
        <v>8228</v>
      </c>
      <c r="H2380" t="s">
        <v>8250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8270</v>
      </c>
      <c r="O2380" s="5">
        <f t="shared" si="148"/>
        <v>1.0242424242424242</v>
      </c>
      <c r="P2380">
        <f t="shared" si="149"/>
        <v>40.238095238095241</v>
      </c>
      <c r="Q2380" s="8" t="s">
        <v>8323</v>
      </c>
      <c r="R2380" s="8" t="s">
        <v>8343</v>
      </c>
      <c r="S2380" s="12">
        <f t="shared" si="150"/>
        <v>42518.655555555553</v>
      </c>
      <c r="T2380" s="12">
        <f t="shared" si="151"/>
        <v>42458.90861111111</v>
      </c>
    </row>
    <row r="2381" spans="1:20" ht="60" x14ac:dyDescent="0.25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8218</v>
      </c>
      <c r="G2381" t="s">
        <v>8224</v>
      </c>
      <c r="H2381" t="s">
        <v>8246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8284</v>
      </c>
      <c r="O2381" s="5">
        <f t="shared" si="148"/>
        <v>1.0243783333333334</v>
      </c>
      <c r="P2381">
        <f t="shared" si="149"/>
        <v>55.371801801801809</v>
      </c>
      <c r="Q2381" s="8" t="s">
        <v>8334</v>
      </c>
      <c r="R2381" s="8" t="s">
        <v>8338</v>
      </c>
      <c r="S2381" s="12">
        <f t="shared" si="150"/>
        <v>42566.35701388889</v>
      </c>
      <c r="T2381" s="12">
        <f t="shared" si="151"/>
        <v>42536.35701388889</v>
      </c>
    </row>
    <row r="2382" spans="1:20" ht="45" x14ac:dyDescent="0.25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8218</v>
      </c>
      <c r="G2382" t="s">
        <v>8223</v>
      </c>
      <c r="H2382" t="s">
        <v>8245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8304</v>
      </c>
      <c r="O2382" s="5">
        <f t="shared" si="148"/>
        <v>1.0244597777777777</v>
      </c>
      <c r="P2382">
        <f t="shared" si="149"/>
        <v>231.66175879396985</v>
      </c>
      <c r="Q2382" s="8" t="s">
        <v>8323</v>
      </c>
      <c r="R2382" s="8" t="s">
        <v>8325</v>
      </c>
      <c r="S2382" s="12">
        <f t="shared" si="150"/>
        <v>41893.334120370375</v>
      </c>
      <c r="T2382" s="12">
        <f t="shared" si="151"/>
        <v>41863.334120370375</v>
      </c>
    </row>
    <row r="2383" spans="1:20" ht="45" x14ac:dyDescent="0.25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8218</v>
      </c>
      <c r="G2383" t="s">
        <v>8223</v>
      </c>
      <c r="H2383" t="s">
        <v>8245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8284</v>
      </c>
      <c r="O2383" s="5">
        <f t="shared" si="148"/>
        <v>1.0245398773006136</v>
      </c>
      <c r="P2383">
        <f t="shared" si="149"/>
        <v>165.34653465346534</v>
      </c>
      <c r="Q2383" s="8" t="s">
        <v>8334</v>
      </c>
      <c r="R2383" s="8" t="s">
        <v>8338</v>
      </c>
      <c r="S2383" s="12">
        <f t="shared" si="150"/>
        <v>42155.364895833336</v>
      </c>
      <c r="T2383" s="12">
        <f t="shared" si="151"/>
        <v>42125.364895833336</v>
      </c>
    </row>
    <row r="2384" spans="1:20" ht="60" x14ac:dyDescent="0.25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8218</v>
      </c>
      <c r="G2384" t="s">
        <v>8223</v>
      </c>
      <c r="H2384" t="s">
        <v>8245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8278</v>
      </c>
      <c r="O2384" s="5">
        <f t="shared" si="148"/>
        <v>1.0245669291338582</v>
      </c>
      <c r="P2384">
        <f t="shared" si="149"/>
        <v>35.551912568306008</v>
      </c>
      <c r="Q2384" s="8" t="s">
        <v>8315</v>
      </c>
      <c r="R2384" s="8" t="s">
        <v>8330</v>
      </c>
      <c r="S2384" s="12">
        <f t="shared" si="150"/>
        <v>41702.625</v>
      </c>
      <c r="T2384" s="12">
        <f t="shared" si="151"/>
        <v>41680.333402777775</v>
      </c>
    </row>
    <row r="2385" spans="1:20" ht="60" x14ac:dyDescent="0.25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8218</v>
      </c>
      <c r="G2385" t="s">
        <v>8223</v>
      </c>
      <c r="H2385" t="s">
        <v>8245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8265</v>
      </c>
      <c r="O2385" s="5">
        <f t="shared" si="148"/>
        <v>1.0246666666666666</v>
      </c>
      <c r="P2385">
        <f t="shared" si="149"/>
        <v>111.37681159420291</v>
      </c>
      <c r="Q2385" s="8" t="s">
        <v>8309</v>
      </c>
      <c r="R2385" s="8" t="s">
        <v>8348</v>
      </c>
      <c r="S2385" s="12">
        <f t="shared" si="150"/>
        <v>40657.732488425929</v>
      </c>
      <c r="T2385" s="12">
        <f t="shared" si="151"/>
        <v>40635.732488425929</v>
      </c>
    </row>
    <row r="2386" spans="1:20" ht="45" x14ac:dyDescent="0.25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8218</v>
      </c>
      <c r="G2386" t="s">
        <v>8223</v>
      </c>
      <c r="H2386" t="s">
        <v>8245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8278</v>
      </c>
      <c r="O2386" s="5">
        <f t="shared" si="148"/>
        <v>1.0246666666666666</v>
      </c>
      <c r="P2386">
        <f t="shared" si="149"/>
        <v>66.826086956521735</v>
      </c>
      <c r="Q2386" s="8" t="s">
        <v>8315</v>
      </c>
      <c r="R2386" s="8" t="s">
        <v>8330</v>
      </c>
      <c r="S2386" s="12">
        <f t="shared" si="150"/>
        <v>41265.646203703705</v>
      </c>
      <c r="T2386" s="12">
        <f t="shared" si="151"/>
        <v>41205.604537037041</v>
      </c>
    </row>
    <row r="2387" spans="1:20" ht="60" x14ac:dyDescent="0.25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8218</v>
      </c>
      <c r="G2387" t="s">
        <v>8224</v>
      </c>
      <c r="H2387" t="s">
        <v>8246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8265</v>
      </c>
      <c r="O2387" s="5">
        <f t="shared" si="148"/>
        <v>1.0249999999999999</v>
      </c>
      <c r="P2387">
        <f t="shared" si="149"/>
        <v>15.76923076923077</v>
      </c>
      <c r="Q2387" s="8" t="s">
        <v>8309</v>
      </c>
      <c r="R2387" s="8" t="s">
        <v>8348</v>
      </c>
      <c r="S2387" s="12">
        <f t="shared" si="150"/>
        <v>42057.229166666672</v>
      </c>
      <c r="T2387" s="12">
        <f t="shared" si="151"/>
        <v>42042.365613425922</v>
      </c>
    </row>
    <row r="2388" spans="1:20" ht="45" x14ac:dyDescent="0.25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8218</v>
      </c>
      <c r="G2388" t="s">
        <v>8224</v>
      </c>
      <c r="H2388" t="s">
        <v>8246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8270</v>
      </c>
      <c r="O2388" s="5">
        <f t="shared" si="148"/>
        <v>1.0249999999999999</v>
      </c>
      <c r="P2388">
        <f t="shared" si="149"/>
        <v>34.745762711864408</v>
      </c>
      <c r="Q2388" s="8" t="s">
        <v>8323</v>
      </c>
      <c r="R2388" s="8" t="s">
        <v>8343</v>
      </c>
      <c r="S2388" s="12">
        <f t="shared" si="150"/>
        <v>42741.29519675926</v>
      </c>
      <c r="T2388" s="12">
        <f t="shared" si="151"/>
        <v>42711.29519675926</v>
      </c>
    </row>
    <row r="2389" spans="1:20" ht="60" x14ac:dyDescent="0.25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8218</v>
      </c>
      <c r="G2389" t="s">
        <v>8223</v>
      </c>
      <c r="H2389" t="s">
        <v>8245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8275</v>
      </c>
      <c r="O2389" s="5">
        <f t="shared" si="148"/>
        <v>1.0249999999999999</v>
      </c>
      <c r="P2389">
        <f t="shared" si="149"/>
        <v>102.5</v>
      </c>
      <c r="Q2389" s="8" t="s">
        <v>8315</v>
      </c>
      <c r="R2389" s="8" t="s">
        <v>8350</v>
      </c>
      <c r="S2389" s="12">
        <f t="shared" si="150"/>
        <v>41714.857858796298</v>
      </c>
      <c r="T2389" s="12">
        <f t="shared" si="151"/>
        <v>41674.899525462963</v>
      </c>
    </row>
    <row r="2390" spans="1:20" ht="30" x14ac:dyDescent="0.25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8218</v>
      </c>
      <c r="G2390" t="s">
        <v>8223</v>
      </c>
      <c r="H2390" t="s">
        <v>8245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8294</v>
      </c>
      <c r="O2390" s="5">
        <f t="shared" si="148"/>
        <v>1.0249999999999999</v>
      </c>
      <c r="P2390">
        <f t="shared" si="149"/>
        <v>205</v>
      </c>
      <c r="Q2390" s="8" t="s">
        <v>8311</v>
      </c>
      <c r="R2390" s="8" t="s">
        <v>8357</v>
      </c>
      <c r="S2390" s="12">
        <f t="shared" si="150"/>
        <v>42496.576180555552</v>
      </c>
      <c r="T2390" s="12">
        <f t="shared" si="151"/>
        <v>42466.576180555552</v>
      </c>
    </row>
    <row r="2391" spans="1:20" ht="45" x14ac:dyDescent="0.25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8218</v>
      </c>
      <c r="G2391" t="s">
        <v>8223</v>
      </c>
      <c r="H2391" t="s">
        <v>8245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8270</v>
      </c>
      <c r="O2391" s="5">
        <f t="shared" si="148"/>
        <v>1.0249999999999999</v>
      </c>
      <c r="P2391">
        <f t="shared" si="149"/>
        <v>102.5</v>
      </c>
      <c r="Q2391" s="8" t="s">
        <v>8323</v>
      </c>
      <c r="R2391" s="8" t="s">
        <v>8343</v>
      </c>
      <c r="S2391" s="12">
        <f t="shared" si="150"/>
        <v>42580.451886574076</v>
      </c>
      <c r="T2391" s="12">
        <f t="shared" si="151"/>
        <v>42550.451886574076</v>
      </c>
    </row>
    <row r="2392" spans="1:20" ht="60" x14ac:dyDescent="0.25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8218</v>
      </c>
      <c r="G2392" t="s">
        <v>8223</v>
      </c>
      <c r="H2392" t="s">
        <v>8245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8270</v>
      </c>
      <c r="O2392" s="5">
        <f t="shared" si="148"/>
        <v>1.0249999999999999</v>
      </c>
      <c r="P2392">
        <f t="shared" si="149"/>
        <v>73.214285714285708</v>
      </c>
      <c r="Q2392" s="8" t="s">
        <v>8323</v>
      </c>
      <c r="R2392" s="8" t="s">
        <v>8343</v>
      </c>
      <c r="S2392" s="12">
        <f t="shared" si="150"/>
        <v>42621.916666666672</v>
      </c>
      <c r="T2392" s="12">
        <f t="shared" si="151"/>
        <v>42591.649988425925</v>
      </c>
    </row>
    <row r="2393" spans="1:20" ht="45" x14ac:dyDescent="0.25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8218</v>
      </c>
      <c r="G2393" t="s">
        <v>8224</v>
      </c>
      <c r="H2393" t="s">
        <v>8246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8270</v>
      </c>
      <c r="O2393" s="5">
        <f t="shared" si="148"/>
        <v>1.0249999999999999</v>
      </c>
      <c r="P2393">
        <f t="shared" si="149"/>
        <v>66.129032258064512</v>
      </c>
      <c r="Q2393" s="8" t="s">
        <v>8323</v>
      </c>
      <c r="R2393" s="8" t="s">
        <v>8343</v>
      </c>
      <c r="S2393" s="12">
        <f t="shared" si="150"/>
        <v>42155.281226851846</v>
      </c>
      <c r="T2393" s="12">
        <f t="shared" si="151"/>
        <v>42120.281226851846</v>
      </c>
    </row>
    <row r="2394" spans="1:20" ht="75" x14ac:dyDescent="0.25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8218</v>
      </c>
      <c r="G2394" t="s">
        <v>8238</v>
      </c>
      <c r="H2394" t="s">
        <v>8248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8291</v>
      </c>
      <c r="O2394" s="5">
        <f t="shared" si="148"/>
        <v>1.0250632911392406</v>
      </c>
      <c r="P2394">
        <f t="shared" si="149"/>
        <v>80.178217821782184</v>
      </c>
      <c r="Q2394" s="8" t="s">
        <v>8315</v>
      </c>
      <c r="R2394" s="8" t="s">
        <v>8353</v>
      </c>
      <c r="S2394" s="12">
        <f t="shared" si="150"/>
        <v>42386.625</v>
      </c>
      <c r="T2394" s="12">
        <f t="shared" si="151"/>
        <v>42343.748043981483</v>
      </c>
    </row>
    <row r="2395" spans="1:20" ht="60" x14ac:dyDescent="0.25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8218</v>
      </c>
      <c r="G2395" t="s">
        <v>8224</v>
      </c>
      <c r="H2395" t="s">
        <v>8246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8270</v>
      </c>
      <c r="O2395" s="5">
        <f t="shared" si="148"/>
        <v>1.0254767441860466</v>
      </c>
      <c r="P2395">
        <f t="shared" si="149"/>
        <v>49.545505617977533</v>
      </c>
      <c r="Q2395" s="8" t="s">
        <v>8323</v>
      </c>
      <c r="R2395" s="8" t="s">
        <v>8343</v>
      </c>
      <c r="S2395" s="12">
        <f t="shared" si="150"/>
        <v>42494.708333333328</v>
      </c>
      <c r="T2395" s="12">
        <f t="shared" si="151"/>
        <v>42465.241435185184</v>
      </c>
    </row>
    <row r="2396" spans="1:20" ht="60" x14ac:dyDescent="0.25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8218</v>
      </c>
      <c r="G2396" t="s">
        <v>8224</v>
      </c>
      <c r="H2396" t="s">
        <v>8246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8270</v>
      </c>
      <c r="O2396" s="5">
        <f t="shared" si="148"/>
        <v>1.0257142857142858</v>
      </c>
      <c r="P2396">
        <f t="shared" si="149"/>
        <v>132.96296296296296</v>
      </c>
      <c r="Q2396" s="8" t="s">
        <v>8323</v>
      </c>
      <c r="R2396" s="8" t="s">
        <v>8343</v>
      </c>
      <c r="S2396" s="12">
        <f t="shared" si="150"/>
        <v>42094.286111111112</v>
      </c>
      <c r="T2396" s="12">
        <f t="shared" si="151"/>
        <v>42036.745590277773</v>
      </c>
    </row>
    <row r="2397" spans="1:20" ht="60" x14ac:dyDescent="0.25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8218</v>
      </c>
      <c r="G2397" t="s">
        <v>8223</v>
      </c>
      <c r="H2397" t="s">
        <v>8245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8275</v>
      </c>
      <c r="O2397" s="5">
        <f t="shared" si="148"/>
        <v>1.0257499999999999</v>
      </c>
      <c r="P2397">
        <f t="shared" si="149"/>
        <v>62.166666666666664</v>
      </c>
      <c r="Q2397" s="8" t="s">
        <v>8315</v>
      </c>
      <c r="R2397" s="8" t="s">
        <v>8350</v>
      </c>
      <c r="S2397" s="12">
        <f t="shared" si="150"/>
        <v>41480.812905092593</v>
      </c>
      <c r="T2397" s="12">
        <f t="shared" si="151"/>
        <v>41450.812905092593</v>
      </c>
    </row>
    <row r="2398" spans="1:20" ht="60" x14ac:dyDescent="0.25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8218</v>
      </c>
      <c r="G2398" t="s">
        <v>8223</v>
      </c>
      <c r="H2398" t="s">
        <v>8245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8273</v>
      </c>
      <c r="O2398" s="5">
        <f t="shared" si="148"/>
        <v>1.0258775877587758</v>
      </c>
      <c r="P2398">
        <f t="shared" si="149"/>
        <v>77.271186440677965</v>
      </c>
      <c r="Q2398" s="8" t="s">
        <v>8318</v>
      </c>
      <c r="R2398" s="8" t="s">
        <v>8352</v>
      </c>
      <c r="S2398" s="12">
        <f t="shared" si="150"/>
        <v>41329.628148148149</v>
      </c>
      <c r="T2398" s="12">
        <f t="shared" si="151"/>
        <v>41299.628148148149</v>
      </c>
    </row>
    <row r="2399" spans="1:20" ht="45" x14ac:dyDescent="0.25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8218</v>
      </c>
      <c r="G2399" t="s">
        <v>8223</v>
      </c>
      <c r="H2399" t="s">
        <v>8245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8268</v>
      </c>
      <c r="O2399" s="5">
        <f t="shared" si="148"/>
        <v>1.0259199999999999</v>
      </c>
      <c r="P2399">
        <f t="shared" si="149"/>
        <v>78.195121951219505</v>
      </c>
      <c r="Q2399" s="8" t="s">
        <v>8309</v>
      </c>
      <c r="R2399" s="8" t="s">
        <v>8349</v>
      </c>
      <c r="S2399" s="12">
        <f t="shared" si="150"/>
        <v>41691.797500000001</v>
      </c>
      <c r="T2399" s="12">
        <f t="shared" si="151"/>
        <v>41661.797500000001</v>
      </c>
    </row>
    <row r="2400" spans="1:20" ht="45" x14ac:dyDescent="0.25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8218</v>
      </c>
      <c r="G2400" t="s">
        <v>8223</v>
      </c>
      <c r="H2400" t="s">
        <v>8245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8284</v>
      </c>
      <c r="O2400" s="5">
        <f t="shared" si="148"/>
        <v>1.026</v>
      </c>
      <c r="P2400">
        <f t="shared" si="149"/>
        <v>148.57377049180329</v>
      </c>
      <c r="Q2400" s="8" t="s">
        <v>8334</v>
      </c>
      <c r="R2400" s="8" t="s">
        <v>8338</v>
      </c>
      <c r="S2400" s="12">
        <f t="shared" si="150"/>
        <v>42565.559490740736</v>
      </c>
      <c r="T2400" s="12">
        <f t="shared" si="151"/>
        <v>42535.559490740736</v>
      </c>
    </row>
    <row r="2401" spans="1:20" ht="60" x14ac:dyDescent="0.25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8218</v>
      </c>
      <c r="G2401" t="s">
        <v>8223</v>
      </c>
      <c r="H2401" t="s">
        <v>8245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8291</v>
      </c>
      <c r="O2401" s="5">
        <f t="shared" si="148"/>
        <v>1.026</v>
      </c>
      <c r="P2401">
        <f t="shared" si="149"/>
        <v>44.608695652173914</v>
      </c>
      <c r="Q2401" s="8" t="s">
        <v>8315</v>
      </c>
      <c r="R2401" s="8" t="s">
        <v>8353</v>
      </c>
      <c r="S2401" s="12">
        <f t="shared" si="150"/>
        <v>40363.916666666664</v>
      </c>
      <c r="T2401" s="12">
        <f t="shared" si="151"/>
        <v>40313.680543981478</v>
      </c>
    </row>
    <row r="2402" spans="1:20" ht="60" x14ac:dyDescent="0.25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8218</v>
      </c>
      <c r="G2402" t="s">
        <v>8223</v>
      </c>
      <c r="H2402" t="s">
        <v>8245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8296</v>
      </c>
      <c r="O2402" s="5">
        <f t="shared" si="148"/>
        <v>1.026</v>
      </c>
      <c r="P2402">
        <f t="shared" si="149"/>
        <v>148.08247422680412</v>
      </c>
      <c r="Q2402" s="8" t="s">
        <v>8331</v>
      </c>
      <c r="R2402" s="8" t="s">
        <v>8356</v>
      </c>
      <c r="S2402" s="12">
        <f t="shared" si="150"/>
        <v>42805.832349537042</v>
      </c>
      <c r="T2402" s="12">
        <f t="shared" si="151"/>
        <v>42775.832349537042</v>
      </c>
    </row>
    <row r="2403" spans="1:20" ht="45" x14ac:dyDescent="0.25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8218</v>
      </c>
      <c r="G2403" t="s">
        <v>8223</v>
      </c>
      <c r="H2403" t="s">
        <v>8245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8278</v>
      </c>
      <c r="O2403" s="5">
        <f t="shared" si="148"/>
        <v>1.026</v>
      </c>
      <c r="P2403">
        <f t="shared" si="149"/>
        <v>40.078125</v>
      </c>
      <c r="Q2403" s="8" t="s">
        <v>8315</v>
      </c>
      <c r="R2403" s="8" t="s">
        <v>8330</v>
      </c>
      <c r="S2403" s="12">
        <f t="shared" si="150"/>
        <v>41034.47619212963</v>
      </c>
      <c r="T2403" s="12">
        <f t="shared" si="151"/>
        <v>41004.47619212963</v>
      </c>
    </row>
    <row r="2404" spans="1:20" ht="60" x14ac:dyDescent="0.25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8218</v>
      </c>
      <c r="G2404" t="s">
        <v>8223</v>
      </c>
      <c r="H2404" t="s">
        <v>8245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8270</v>
      </c>
      <c r="O2404" s="5">
        <f t="shared" si="148"/>
        <v>1.026</v>
      </c>
      <c r="P2404">
        <f t="shared" si="149"/>
        <v>59.651162790697676</v>
      </c>
      <c r="Q2404" s="8" t="s">
        <v>8323</v>
      </c>
      <c r="R2404" s="8" t="s">
        <v>8343</v>
      </c>
      <c r="S2404" s="12">
        <f t="shared" si="150"/>
        <v>42321.595138888893</v>
      </c>
      <c r="T2404" s="12">
        <f t="shared" si="151"/>
        <v>42294.179641203707</v>
      </c>
    </row>
    <row r="2405" spans="1:20" ht="30" x14ac:dyDescent="0.25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8218</v>
      </c>
      <c r="G2405" t="s">
        <v>8223</v>
      </c>
      <c r="H2405" t="s">
        <v>8245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8270</v>
      </c>
      <c r="O2405" s="5">
        <f t="shared" si="148"/>
        <v>1.026</v>
      </c>
      <c r="P2405">
        <f t="shared" si="149"/>
        <v>77.727272727272734</v>
      </c>
      <c r="Q2405" s="8" t="s">
        <v>8323</v>
      </c>
      <c r="R2405" s="8" t="s">
        <v>8343</v>
      </c>
      <c r="S2405" s="12">
        <f t="shared" si="150"/>
        <v>42431.999305555553</v>
      </c>
      <c r="T2405" s="12">
        <f t="shared" si="151"/>
        <v>42417.335532407407</v>
      </c>
    </row>
    <row r="2406" spans="1:20" ht="60" x14ac:dyDescent="0.25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8218</v>
      </c>
      <c r="G2406" t="s">
        <v>8223</v>
      </c>
      <c r="H2406" t="s">
        <v>8245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8302</v>
      </c>
      <c r="O2406" s="5">
        <f t="shared" si="148"/>
        <v>1.0261176470588236</v>
      </c>
      <c r="P2406">
        <f t="shared" si="149"/>
        <v>242.27777777777777</v>
      </c>
      <c r="Q2406" s="8" t="s">
        <v>8323</v>
      </c>
      <c r="R2406" s="8" t="s">
        <v>8324</v>
      </c>
      <c r="S2406" s="12">
        <f t="shared" si="150"/>
        <v>41838.298055555555</v>
      </c>
      <c r="T2406" s="12">
        <f t="shared" si="151"/>
        <v>41778.298055555555</v>
      </c>
    </row>
    <row r="2407" spans="1:20" ht="45" x14ac:dyDescent="0.25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8218</v>
      </c>
      <c r="G2407" t="s">
        <v>8223</v>
      </c>
      <c r="H2407" t="s">
        <v>8245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8284</v>
      </c>
      <c r="O2407" s="5">
        <f t="shared" si="148"/>
        <v>1.0262857142857142</v>
      </c>
      <c r="P2407">
        <f t="shared" si="149"/>
        <v>156.17391304347825</v>
      </c>
      <c r="Q2407" s="8" t="s">
        <v>8334</v>
      </c>
      <c r="R2407" s="8" t="s">
        <v>8338</v>
      </c>
      <c r="S2407" s="12">
        <f t="shared" si="150"/>
        <v>42026.532060185185</v>
      </c>
      <c r="T2407" s="12">
        <f t="shared" si="151"/>
        <v>41981.532060185185</v>
      </c>
    </row>
    <row r="2408" spans="1:20" ht="30" x14ac:dyDescent="0.25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8218</v>
      </c>
      <c r="G2408" t="s">
        <v>8223</v>
      </c>
      <c r="H2408" t="s">
        <v>8245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8275</v>
      </c>
      <c r="O2408" s="5">
        <f t="shared" si="148"/>
        <v>1.0263636363636364</v>
      </c>
      <c r="P2408">
        <f t="shared" si="149"/>
        <v>68.01204819277109</v>
      </c>
      <c r="Q2408" s="8" t="s">
        <v>8315</v>
      </c>
      <c r="R2408" s="8" t="s">
        <v>8350</v>
      </c>
      <c r="S2408" s="12">
        <f t="shared" si="150"/>
        <v>42545.915972222225</v>
      </c>
      <c r="T2408" s="12">
        <f t="shared" si="151"/>
        <v>42515.46775462963</v>
      </c>
    </row>
    <row r="2409" spans="1:20" ht="60" x14ac:dyDescent="0.25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8218</v>
      </c>
      <c r="G2409" t="s">
        <v>8223</v>
      </c>
      <c r="H2409" t="s">
        <v>8245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8291</v>
      </c>
      <c r="O2409" s="5">
        <f t="shared" si="148"/>
        <v>1.026375</v>
      </c>
      <c r="P2409">
        <f t="shared" si="149"/>
        <v>132.43548387096774</v>
      </c>
      <c r="Q2409" s="8" t="s">
        <v>8315</v>
      </c>
      <c r="R2409" s="8" t="s">
        <v>8353</v>
      </c>
      <c r="S2409" s="12">
        <f t="shared" si="150"/>
        <v>40907.99</v>
      </c>
      <c r="T2409" s="12">
        <f t="shared" si="151"/>
        <v>40847.948333333334</v>
      </c>
    </row>
    <row r="2410" spans="1:20" ht="60" x14ac:dyDescent="0.25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8218</v>
      </c>
      <c r="G2410" t="s">
        <v>8223</v>
      </c>
      <c r="H2410" t="s">
        <v>8245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8291</v>
      </c>
      <c r="O2410" s="5">
        <f t="shared" si="148"/>
        <v>1.026375</v>
      </c>
      <c r="P2410">
        <f t="shared" si="149"/>
        <v>70.784482758620683</v>
      </c>
      <c r="Q2410" s="8" t="s">
        <v>8315</v>
      </c>
      <c r="R2410" s="8" t="s">
        <v>8353</v>
      </c>
      <c r="S2410" s="12">
        <f t="shared" si="150"/>
        <v>40874.941423611112</v>
      </c>
      <c r="T2410" s="12">
        <f t="shared" si="151"/>
        <v>40844.899756944447</v>
      </c>
    </row>
    <row r="2411" spans="1:20" ht="45" x14ac:dyDescent="0.25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8218</v>
      </c>
      <c r="G2411" t="s">
        <v>8224</v>
      </c>
      <c r="H2411" t="s">
        <v>8246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8270</v>
      </c>
      <c r="O2411" s="5">
        <f t="shared" si="148"/>
        <v>1.02645125</v>
      </c>
      <c r="P2411">
        <f t="shared" si="149"/>
        <v>87.357553191489373</v>
      </c>
      <c r="Q2411" s="8" t="s">
        <v>8323</v>
      </c>
      <c r="R2411" s="8" t="s">
        <v>8343</v>
      </c>
      <c r="S2411" s="12">
        <f t="shared" si="150"/>
        <v>41828.69027777778</v>
      </c>
      <c r="T2411" s="12">
        <f t="shared" si="151"/>
        <v>41798.69027777778</v>
      </c>
    </row>
    <row r="2412" spans="1:20" ht="60" x14ac:dyDescent="0.25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8218</v>
      </c>
      <c r="G2412" t="s">
        <v>8223</v>
      </c>
      <c r="H2412" t="s">
        <v>8245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8270</v>
      </c>
      <c r="O2412" s="5">
        <f t="shared" si="148"/>
        <v>1.026467741935484</v>
      </c>
      <c r="P2412">
        <f t="shared" si="149"/>
        <v>134.26371308016877</v>
      </c>
      <c r="Q2412" s="8" t="s">
        <v>8323</v>
      </c>
      <c r="R2412" s="8" t="s">
        <v>8343</v>
      </c>
      <c r="S2412" s="12">
        <f t="shared" si="150"/>
        <v>42488.94430555556</v>
      </c>
      <c r="T2412" s="12">
        <f t="shared" si="151"/>
        <v>42444.94430555556</v>
      </c>
    </row>
    <row r="2413" spans="1:20" ht="45" x14ac:dyDescent="0.25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8218</v>
      </c>
      <c r="G2413" t="s">
        <v>8223</v>
      </c>
      <c r="H2413" t="s">
        <v>8245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8304</v>
      </c>
      <c r="O2413" s="5">
        <f t="shared" si="148"/>
        <v>1.0265010000000001</v>
      </c>
      <c r="P2413">
        <f t="shared" si="149"/>
        <v>106.9271875</v>
      </c>
      <c r="Q2413" s="8" t="s">
        <v>8323</v>
      </c>
      <c r="R2413" s="8" t="s">
        <v>8325</v>
      </c>
      <c r="S2413" s="12">
        <f t="shared" si="150"/>
        <v>41822.917187500003</v>
      </c>
      <c r="T2413" s="12">
        <f t="shared" si="151"/>
        <v>41787.917187500003</v>
      </c>
    </row>
    <row r="2414" spans="1:20" ht="45" x14ac:dyDescent="0.25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8218</v>
      </c>
      <c r="G2414" t="s">
        <v>8235</v>
      </c>
      <c r="H2414" t="s">
        <v>8248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8268</v>
      </c>
      <c r="O2414" s="5">
        <f t="shared" si="148"/>
        <v>1.0266285714285714</v>
      </c>
      <c r="P2414">
        <f t="shared" si="149"/>
        <v>106.62314540059347</v>
      </c>
      <c r="Q2414" s="8" t="s">
        <v>8309</v>
      </c>
      <c r="R2414" s="8" t="s">
        <v>8349</v>
      </c>
      <c r="S2414" s="12">
        <f t="shared" si="150"/>
        <v>42682.238263888888</v>
      </c>
      <c r="T2414" s="12">
        <f t="shared" si="151"/>
        <v>42647.196597222224</v>
      </c>
    </row>
    <row r="2415" spans="1:20" ht="45" x14ac:dyDescent="0.25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8218</v>
      </c>
      <c r="G2415" t="s">
        <v>8223</v>
      </c>
      <c r="H2415" t="s">
        <v>8245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8270</v>
      </c>
      <c r="O2415" s="5">
        <f t="shared" si="148"/>
        <v>1.0266666666666666</v>
      </c>
      <c r="P2415">
        <f t="shared" si="149"/>
        <v>66.956521739130437</v>
      </c>
      <c r="Q2415" s="8" t="s">
        <v>8323</v>
      </c>
      <c r="R2415" s="8" t="s">
        <v>8343</v>
      </c>
      <c r="S2415" s="12">
        <f t="shared" si="150"/>
        <v>42155.522812499999</v>
      </c>
      <c r="T2415" s="12">
        <f t="shared" si="151"/>
        <v>42125.522812499999</v>
      </c>
    </row>
    <row r="2416" spans="1:20" ht="60" x14ac:dyDescent="0.25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8218</v>
      </c>
      <c r="G2416" t="s">
        <v>8224</v>
      </c>
      <c r="H2416" t="s">
        <v>8246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8270</v>
      </c>
      <c r="O2416" s="5">
        <f t="shared" si="148"/>
        <v>1.0266666666666666</v>
      </c>
      <c r="P2416">
        <f t="shared" si="149"/>
        <v>39.487179487179489</v>
      </c>
      <c r="Q2416" s="8" t="s">
        <v>8323</v>
      </c>
      <c r="R2416" s="8" t="s">
        <v>8343</v>
      </c>
      <c r="S2416" s="12">
        <f t="shared" si="150"/>
        <v>42187.402511574073</v>
      </c>
      <c r="T2416" s="12">
        <f t="shared" si="151"/>
        <v>42157.402511574073</v>
      </c>
    </row>
    <row r="2417" spans="1:20" ht="45" x14ac:dyDescent="0.25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8218</v>
      </c>
      <c r="G2417" t="s">
        <v>8223</v>
      </c>
      <c r="H2417" t="s">
        <v>8245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8268</v>
      </c>
      <c r="O2417" s="5">
        <f t="shared" si="148"/>
        <v>1.0269239999999999</v>
      </c>
      <c r="P2417">
        <f t="shared" si="149"/>
        <v>79.401340206185566</v>
      </c>
      <c r="Q2417" s="8" t="s">
        <v>8309</v>
      </c>
      <c r="R2417" s="8" t="s">
        <v>8349</v>
      </c>
      <c r="S2417" s="12">
        <f t="shared" si="150"/>
        <v>42445.511493055557</v>
      </c>
      <c r="T2417" s="12">
        <f t="shared" si="151"/>
        <v>42415.553159722222</v>
      </c>
    </row>
    <row r="2418" spans="1:20" ht="60" x14ac:dyDescent="0.25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8218</v>
      </c>
      <c r="G2418" t="s">
        <v>8223</v>
      </c>
      <c r="H2418" t="s">
        <v>8245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8275</v>
      </c>
      <c r="O2418" s="5">
        <f t="shared" si="148"/>
        <v>1.0269999999999999</v>
      </c>
      <c r="P2418">
        <f t="shared" si="149"/>
        <v>66.688311688311686</v>
      </c>
      <c r="Q2418" s="8" t="s">
        <v>8315</v>
      </c>
      <c r="R2418" s="8" t="s">
        <v>8350</v>
      </c>
      <c r="S2418" s="12">
        <f t="shared" si="150"/>
        <v>41854.458333333336</v>
      </c>
      <c r="T2418" s="12">
        <f t="shared" si="151"/>
        <v>41794.731122685189</v>
      </c>
    </row>
    <row r="2419" spans="1:20" ht="60" x14ac:dyDescent="0.25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8218</v>
      </c>
      <c r="G2419" t="s">
        <v>8223</v>
      </c>
      <c r="H2419" t="s">
        <v>8245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8279</v>
      </c>
      <c r="O2419" s="5">
        <f t="shared" si="148"/>
        <v>1.0272727272727273</v>
      </c>
      <c r="P2419">
        <f t="shared" si="149"/>
        <v>33.235294117647058</v>
      </c>
      <c r="Q2419" s="8" t="s">
        <v>8315</v>
      </c>
      <c r="R2419" s="8" t="s">
        <v>8354</v>
      </c>
      <c r="S2419" s="12">
        <f t="shared" si="150"/>
        <v>41015.007222222222</v>
      </c>
      <c r="T2419" s="12">
        <f t="shared" si="151"/>
        <v>40997.007222222222</v>
      </c>
    </row>
    <row r="2420" spans="1:20" ht="45" x14ac:dyDescent="0.25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8218</v>
      </c>
      <c r="G2420" t="s">
        <v>8223</v>
      </c>
      <c r="H2420" t="s">
        <v>8245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8299</v>
      </c>
      <c r="O2420" s="5">
        <f t="shared" si="148"/>
        <v>1.0273469387755103</v>
      </c>
      <c r="P2420">
        <f t="shared" si="149"/>
        <v>67.419642857142861</v>
      </c>
      <c r="Q2420" s="8" t="s">
        <v>8315</v>
      </c>
      <c r="R2420" s="8" t="s">
        <v>8355</v>
      </c>
      <c r="S2420" s="12">
        <f t="shared" si="150"/>
        <v>40989.616666666669</v>
      </c>
      <c r="T2420" s="12">
        <f t="shared" si="151"/>
        <v>40961.002141203702</v>
      </c>
    </row>
    <row r="2421" spans="1:20" ht="60" x14ac:dyDescent="0.25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8218</v>
      </c>
      <c r="G2421" t="s">
        <v>8223</v>
      </c>
      <c r="H2421" t="s">
        <v>8245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8270</v>
      </c>
      <c r="O2421" s="5">
        <f t="shared" si="148"/>
        <v>1.0275000000000001</v>
      </c>
      <c r="P2421">
        <f t="shared" si="149"/>
        <v>70.862068965517238</v>
      </c>
      <c r="Q2421" s="8" t="s">
        <v>8323</v>
      </c>
      <c r="R2421" s="8" t="s">
        <v>8343</v>
      </c>
      <c r="S2421" s="12">
        <f t="shared" si="150"/>
        <v>42205.875</v>
      </c>
      <c r="T2421" s="12">
        <f t="shared" si="151"/>
        <v>42195.499745370369</v>
      </c>
    </row>
    <row r="2422" spans="1:20" ht="60" x14ac:dyDescent="0.25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8218</v>
      </c>
      <c r="G2422" t="s">
        <v>8224</v>
      </c>
      <c r="H2422" t="s">
        <v>8246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8270</v>
      </c>
      <c r="O2422" s="5">
        <f t="shared" si="148"/>
        <v>1.0275000000000001</v>
      </c>
      <c r="P2422">
        <f t="shared" si="149"/>
        <v>40.294117647058826</v>
      </c>
      <c r="Q2422" s="8" t="s">
        <v>8323</v>
      </c>
      <c r="R2422" s="8" t="s">
        <v>8343</v>
      </c>
      <c r="S2422" s="12">
        <f t="shared" si="150"/>
        <v>42063.458333333328</v>
      </c>
      <c r="T2422" s="12">
        <f t="shared" si="151"/>
        <v>42038.470451388886</v>
      </c>
    </row>
    <row r="2423" spans="1:20" ht="60" x14ac:dyDescent="0.25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8218</v>
      </c>
      <c r="G2423" t="s">
        <v>8223</v>
      </c>
      <c r="H2423" t="s">
        <v>8245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8304</v>
      </c>
      <c r="O2423" s="5">
        <f t="shared" si="148"/>
        <v>1.0276000000000001</v>
      </c>
      <c r="P2423">
        <f t="shared" si="149"/>
        <v>47.574074074074076</v>
      </c>
      <c r="Q2423" s="8" t="s">
        <v>8323</v>
      </c>
      <c r="R2423" s="8" t="s">
        <v>8325</v>
      </c>
      <c r="S2423" s="12">
        <f t="shared" si="150"/>
        <v>42525.706631944442</v>
      </c>
      <c r="T2423" s="12">
        <f t="shared" si="151"/>
        <v>42495.706631944442</v>
      </c>
    </row>
    <row r="2424" spans="1:20" ht="60" x14ac:dyDescent="0.25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8218</v>
      </c>
      <c r="G2424" t="s">
        <v>8223</v>
      </c>
      <c r="H2424" t="s">
        <v>8245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8268</v>
      </c>
      <c r="O2424" s="5">
        <f t="shared" si="148"/>
        <v>1.0276470588235294</v>
      </c>
      <c r="P2424">
        <f t="shared" si="149"/>
        <v>109.1875</v>
      </c>
      <c r="Q2424" s="8" t="s">
        <v>8309</v>
      </c>
      <c r="R2424" s="8" t="s">
        <v>8349</v>
      </c>
      <c r="S2424" s="12">
        <f t="shared" si="150"/>
        <v>42132.666666666672</v>
      </c>
      <c r="T2424" s="12">
        <f t="shared" si="151"/>
        <v>42101.487442129626</v>
      </c>
    </row>
    <row r="2425" spans="1:20" ht="60" x14ac:dyDescent="0.25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8218</v>
      </c>
      <c r="G2425" t="s">
        <v>8223</v>
      </c>
      <c r="H2425" t="s">
        <v>8245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8275</v>
      </c>
      <c r="O2425" s="5">
        <f t="shared" si="148"/>
        <v>1.0277927272727272</v>
      </c>
      <c r="P2425">
        <f t="shared" si="149"/>
        <v>88.325937499999995</v>
      </c>
      <c r="Q2425" s="8" t="s">
        <v>8315</v>
      </c>
      <c r="R2425" s="8" t="s">
        <v>8350</v>
      </c>
      <c r="S2425" s="12">
        <f t="shared" si="150"/>
        <v>41457.957638888889</v>
      </c>
      <c r="T2425" s="12">
        <f t="shared" si="151"/>
        <v>41442.491249999999</v>
      </c>
    </row>
    <row r="2426" spans="1:20" ht="45" x14ac:dyDescent="0.25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8218</v>
      </c>
      <c r="G2426" t="s">
        <v>8224</v>
      </c>
      <c r="H2426" t="s">
        <v>8246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8270</v>
      </c>
      <c r="O2426" s="5">
        <f t="shared" si="148"/>
        <v>1.028</v>
      </c>
      <c r="P2426">
        <f t="shared" si="149"/>
        <v>39.53846153846154</v>
      </c>
      <c r="Q2426" s="8" t="s">
        <v>8323</v>
      </c>
      <c r="R2426" s="8" t="s">
        <v>8343</v>
      </c>
      <c r="S2426" s="12">
        <f t="shared" si="150"/>
        <v>41951.167199074072</v>
      </c>
      <c r="T2426" s="12">
        <f t="shared" si="151"/>
        <v>41921.125532407408</v>
      </c>
    </row>
    <row r="2427" spans="1:20" ht="45" x14ac:dyDescent="0.25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8218</v>
      </c>
      <c r="G2427" t="s">
        <v>8224</v>
      </c>
      <c r="H2427" t="s">
        <v>8246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8299</v>
      </c>
      <c r="O2427" s="5">
        <f t="shared" si="148"/>
        <v>1.0280254777070064</v>
      </c>
      <c r="P2427">
        <f t="shared" si="149"/>
        <v>43.621621621621621</v>
      </c>
      <c r="Q2427" s="8" t="s">
        <v>8315</v>
      </c>
      <c r="R2427" s="8" t="s">
        <v>8355</v>
      </c>
      <c r="S2427" s="12">
        <f t="shared" si="150"/>
        <v>41425.458333333336</v>
      </c>
      <c r="T2427" s="12">
        <f t="shared" si="151"/>
        <v>41390.507754629631</v>
      </c>
    </row>
    <row r="2428" spans="1:20" ht="45" x14ac:dyDescent="0.25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8218</v>
      </c>
      <c r="G2428" t="s">
        <v>8223</v>
      </c>
      <c r="H2428" t="s">
        <v>8245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8284</v>
      </c>
      <c r="O2428" s="5">
        <f t="shared" si="148"/>
        <v>1.0282909090909091</v>
      </c>
      <c r="P2428">
        <f t="shared" si="149"/>
        <v>47.13</v>
      </c>
      <c r="Q2428" s="8" t="s">
        <v>8334</v>
      </c>
      <c r="R2428" s="8" t="s">
        <v>8338</v>
      </c>
      <c r="S2428" s="12">
        <f t="shared" si="150"/>
        <v>42610.917465277773</v>
      </c>
      <c r="T2428" s="12">
        <f t="shared" si="151"/>
        <v>42570.917465277773</v>
      </c>
    </row>
    <row r="2429" spans="1:20" ht="45" x14ac:dyDescent="0.25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8218</v>
      </c>
      <c r="G2429" t="s">
        <v>8223</v>
      </c>
      <c r="H2429" t="s">
        <v>8245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8270</v>
      </c>
      <c r="O2429" s="5">
        <f t="shared" si="148"/>
        <v>1.028375</v>
      </c>
      <c r="P2429">
        <f t="shared" si="149"/>
        <v>115.87323943661971</v>
      </c>
      <c r="Q2429" s="8" t="s">
        <v>8323</v>
      </c>
      <c r="R2429" s="8" t="s">
        <v>8343</v>
      </c>
      <c r="S2429" s="12">
        <f t="shared" si="150"/>
        <v>42285.75</v>
      </c>
      <c r="T2429" s="12">
        <f t="shared" si="151"/>
        <v>42261.846782407403</v>
      </c>
    </row>
    <row r="2430" spans="1:20" ht="60" x14ac:dyDescent="0.25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8218</v>
      </c>
      <c r="G2430" t="s">
        <v>8223</v>
      </c>
      <c r="H2430" t="s">
        <v>8245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8268</v>
      </c>
      <c r="O2430" s="5">
        <f t="shared" si="148"/>
        <v>1.0285405405405406</v>
      </c>
      <c r="P2430">
        <f t="shared" si="149"/>
        <v>91.480769230769226</v>
      </c>
      <c r="Q2430" s="8" t="s">
        <v>8309</v>
      </c>
      <c r="R2430" s="8" t="s">
        <v>8349</v>
      </c>
      <c r="S2430" s="12">
        <f t="shared" si="150"/>
        <v>41558.813252314816</v>
      </c>
      <c r="T2430" s="12">
        <f t="shared" si="151"/>
        <v>41528.813252314816</v>
      </c>
    </row>
    <row r="2431" spans="1:20" ht="60" x14ac:dyDescent="0.25">
      <c r="A2431">
        <v>1685</v>
      </c>
      <c r="B2431" s="3" t="s">
        <v>1686</v>
      </c>
      <c r="C2431" s="3" t="s">
        <v>5795</v>
      </c>
      <c r="D2431">
        <v>350</v>
      </c>
      <c r="E2431">
        <v>360</v>
      </c>
      <c r="F2431" t="s">
        <v>8221</v>
      </c>
      <c r="G2431" t="s">
        <v>8223</v>
      </c>
      <c r="H2431" t="s">
        <v>8245</v>
      </c>
      <c r="I2431">
        <v>1490331623</v>
      </c>
      <c r="J2431">
        <v>1487743223</v>
      </c>
      <c r="K2431" t="b">
        <v>0</v>
      </c>
      <c r="L2431">
        <v>15</v>
      </c>
      <c r="M2431" t="b">
        <v>0</v>
      </c>
      <c r="N2431" t="s">
        <v>8292</v>
      </c>
      <c r="O2431" s="5">
        <f t="shared" si="148"/>
        <v>1.0285714285714285</v>
      </c>
      <c r="P2431">
        <f t="shared" si="149"/>
        <v>24</v>
      </c>
      <c r="Q2431" s="8" t="s">
        <v>8315</v>
      </c>
      <c r="R2431" s="8" t="s">
        <v>8337</v>
      </c>
      <c r="S2431" s="12">
        <f t="shared" si="150"/>
        <v>42817.958599537036</v>
      </c>
      <c r="T2431" s="12">
        <f t="shared" si="151"/>
        <v>42788.0002662037</v>
      </c>
    </row>
    <row r="2432" spans="1:20" ht="60" x14ac:dyDescent="0.25">
      <c r="A2432">
        <v>88</v>
      </c>
      <c r="B2432" s="3" t="s">
        <v>90</v>
      </c>
      <c r="C2432" s="3" t="s">
        <v>4199</v>
      </c>
      <c r="D2432">
        <v>3500</v>
      </c>
      <c r="E2432">
        <v>3600</v>
      </c>
      <c r="F2432" t="s">
        <v>8218</v>
      </c>
      <c r="G2432" t="s">
        <v>8223</v>
      </c>
      <c r="H2432" t="s">
        <v>8245</v>
      </c>
      <c r="I2432">
        <v>1403452131</v>
      </c>
      <c r="J2432">
        <v>1401205731</v>
      </c>
      <c r="K2432" t="b">
        <v>0</v>
      </c>
      <c r="L2432">
        <v>60</v>
      </c>
      <c r="M2432" t="b">
        <v>1</v>
      </c>
      <c r="N2432" t="s">
        <v>8265</v>
      </c>
      <c r="O2432" s="5">
        <f t="shared" si="148"/>
        <v>1.0285714285714285</v>
      </c>
      <c r="P2432">
        <f t="shared" si="149"/>
        <v>60</v>
      </c>
      <c r="Q2432" s="8" t="s">
        <v>8309</v>
      </c>
      <c r="R2432" s="8" t="s">
        <v>8348</v>
      </c>
      <c r="S2432" s="12">
        <f t="shared" si="150"/>
        <v>41812.40892361111</v>
      </c>
      <c r="T2432" s="12">
        <f t="shared" si="151"/>
        <v>41786.40892361111</v>
      </c>
    </row>
    <row r="2433" spans="1:20" ht="60" x14ac:dyDescent="0.25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8218</v>
      </c>
      <c r="G2433" t="s">
        <v>8224</v>
      </c>
      <c r="H2433" t="s">
        <v>8246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8270</v>
      </c>
      <c r="O2433" s="5">
        <f t="shared" si="148"/>
        <v>1.0285857142857142</v>
      </c>
      <c r="P2433">
        <f t="shared" si="149"/>
        <v>26.667037037037037</v>
      </c>
      <c r="Q2433" s="8" t="s">
        <v>8323</v>
      </c>
      <c r="R2433" s="8" t="s">
        <v>8343</v>
      </c>
      <c r="S2433" s="12">
        <f t="shared" si="150"/>
        <v>42639.192465277782</v>
      </c>
      <c r="T2433" s="12">
        <f t="shared" si="151"/>
        <v>42609.192465277782</v>
      </c>
    </row>
    <row r="2434" spans="1:20" ht="60" x14ac:dyDescent="0.25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8218</v>
      </c>
      <c r="G2434" t="s">
        <v>8224</v>
      </c>
      <c r="H2434" t="s">
        <v>8246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8279</v>
      </c>
      <c r="O2434" s="5">
        <f t="shared" ref="O2434:O2497" si="152">E2434/D2434</f>
        <v>1.0286144578313252</v>
      </c>
      <c r="P2434">
        <f t="shared" si="149"/>
        <v>50.592592592592595</v>
      </c>
      <c r="Q2434" s="8" t="s">
        <v>8315</v>
      </c>
      <c r="R2434" s="8" t="s">
        <v>8354</v>
      </c>
      <c r="S2434" s="12">
        <f t="shared" si="150"/>
        <v>42716.482407407406</v>
      </c>
      <c r="T2434" s="12">
        <f t="shared" si="151"/>
        <v>42688.482407407406</v>
      </c>
    </row>
    <row r="2435" spans="1:20" ht="60" x14ac:dyDescent="0.25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8218</v>
      </c>
      <c r="G2435" t="s">
        <v>8223</v>
      </c>
      <c r="H2435" t="s">
        <v>8245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8304</v>
      </c>
      <c r="O2435" s="5">
        <f t="shared" si="152"/>
        <v>1.0287500000000001</v>
      </c>
      <c r="P2435">
        <f t="shared" ref="P2435:P2498" si="153">E2435/L2435</f>
        <v>329.2</v>
      </c>
      <c r="Q2435" s="8" t="s">
        <v>8323</v>
      </c>
      <c r="R2435" s="8" t="s">
        <v>8325</v>
      </c>
      <c r="S2435" s="12">
        <f t="shared" ref="S2435:S2498" si="154">(I2435/86400)+25569+(-6/24)</f>
        <v>41878.791666666664</v>
      </c>
      <c r="T2435" s="12">
        <f t="shared" ref="T2435:T2498" si="155">(J2435/86400)+25569+(-6/24)</f>
        <v>41845.559166666666</v>
      </c>
    </row>
    <row r="2436" spans="1:20" ht="30" x14ac:dyDescent="0.25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8218</v>
      </c>
      <c r="G2436" t="s">
        <v>8223</v>
      </c>
      <c r="H2436" t="s">
        <v>8245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8284</v>
      </c>
      <c r="O2436" s="5">
        <f t="shared" si="152"/>
        <v>1.0289999999999999</v>
      </c>
      <c r="P2436">
        <f t="shared" si="153"/>
        <v>168.68852459016392</v>
      </c>
      <c r="Q2436" s="8" t="s">
        <v>8334</v>
      </c>
      <c r="R2436" s="8" t="s">
        <v>8338</v>
      </c>
      <c r="S2436" s="12">
        <f t="shared" si="154"/>
        <v>42082.489849537036</v>
      </c>
      <c r="T2436" s="12">
        <f t="shared" si="155"/>
        <v>42052.5315162037</v>
      </c>
    </row>
    <row r="2437" spans="1:20" ht="45" x14ac:dyDescent="0.25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8218</v>
      </c>
      <c r="G2437" t="s">
        <v>8223</v>
      </c>
      <c r="H2437" t="s">
        <v>8245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8301</v>
      </c>
      <c r="O2437" s="5">
        <f t="shared" si="152"/>
        <v>1.0289999999999999</v>
      </c>
      <c r="P2437">
        <f t="shared" si="153"/>
        <v>85.75</v>
      </c>
      <c r="Q2437" s="8" t="s">
        <v>8311</v>
      </c>
      <c r="R2437" s="8" t="s">
        <v>8344</v>
      </c>
      <c r="S2437" s="12">
        <f t="shared" si="154"/>
        <v>41572.708449074074</v>
      </c>
      <c r="T2437" s="12">
        <f t="shared" si="155"/>
        <v>41542.708449074074</v>
      </c>
    </row>
    <row r="2438" spans="1:20" ht="45" x14ac:dyDescent="0.25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8218</v>
      </c>
      <c r="G2438" t="s">
        <v>8223</v>
      </c>
      <c r="H2438" t="s">
        <v>8245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8270</v>
      </c>
      <c r="O2438" s="5">
        <f t="shared" si="152"/>
        <v>1.0290416666666666</v>
      </c>
      <c r="P2438">
        <f t="shared" si="153"/>
        <v>62.052763819095475</v>
      </c>
      <c r="Q2438" s="8" t="s">
        <v>8323</v>
      </c>
      <c r="R2438" s="8" t="s">
        <v>8343</v>
      </c>
      <c r="S2438" s="12">
        <f t="shared" si="154"/>
        <v>41822.915972222225</v>
      </c>
      <c r="T2438" s="12">
        <f t="shared" si="155"/>
        <v>41802.324282407411</v>
      </c>
    </row>
    <row r="2439" spans="1:20" ht="45" x14ac:dyDescent="0.25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8218</v>
      </c>
      <c r="G2439" t="s">
        <v>8223</v>
      </c>
      <c r="H2439" t="s">
        <v>8245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8264</v>
      </c>
      <c r="O2439" s="5">
        <f t="shared" si="152"/>
        <v>1.0290999999999999</v>
      </c>
      <c r="P2439">
        <f t="shared" si="153"/>
        <v>137.21333333333334</v>
      </c>
      <c r="Q2439" s="8" t="s">
        <v>8309</v>
      </c>
      <c r="R2439" s="8" t="s">
        <v>8347</v>
      </c>
      <c r="S2439" s="12">
        <f t="shared" si="154"/>
        <v>41962.536712962959</v>
      </c>
      <c r="T2439" s="12">
        <f t="shared" si="155"/>
        <v>41932.495046296295</v>
      </c>
    </row>
    <row r="2440" spans="1:20" ht="45" x14ac:dyDescent="0.25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8218</v>
      </c>
      <c r="G2440" t="s">
        <v>8224</v>
      </c>
      <c r="H2440" t="s">
        <v>8246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8270</v>
      </c>
      <c r="O2440" s="5">
        <f t="shared" si="152"/>
        <v>1.0293749999999999</v>
      </c>
      <c r="P2440">
        <f t="shared" si="153"/>
        <v>23.869565217391305</v>
      </c>
      <c r="Q2440" s="8" t="s">
        <v>8323</v>
      </c>
      <c r="R2440" s="8" t="s">
        <v>8343</v>
      </c>
      <c r="S2440" s="12">
        <f t="shared" si="154"/>
        <v>42705.485902777778</v>
      </c>
      <c r="T2440" s="12">
        <f t="shared" si="155"/>
        <v>42675.444236111114</v>
      </c>
    </row>
    <row r="2441" spans="1:20" ht="45" x14ac:dyDescent="0.25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8218</v>
      </c>
      <c r="G2441" t="s">
        <v>8223</v>
      </c>
      <c r="H2441" t="s">
        <v>8245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8284</v>
      </c>
      <c r="O2441" s="5">
        <f t="shared" si="152"/>
        <v>1.0294615384615384</v>
      </c>
      <c r="P2441">
        <f t="shared" si="153"/>
        <v>234.78947368421052</v>
      </c>
      <c r="Q2441" s="8" t="s">
        <v>8334</v>
      </c>
      <c r="R2441" s="8" t="s">
        <v>8338</v>
      </c>
      <c r="S2441" s="12">
        <f t="shared" si="154"/>
        <v>42341.958333333328</v>
      </c>
      <c r="T2441" s="12">
        <f t="shared" si="155"/>
        <v>42297.498067129629</v>
      </c>
    </row>
    <row r="2442" spans="1:20" ht="60" x14ac:dyDescent="0.25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8218</v>
      </c>
      <c r="G2442" t="s">
        <v>8223</v>
      </c>
      <c r="H2442" t="s">
        <v>8245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8270</v>
      </c>
      <c r="O2442" s="5">
        <f t="shared" si="152"/>
        <v>1.0297033333333332</v>
      </c>
      <c r="P2442">
        <f t="shared" si="153"/>
        <v>297.02980769230766</v>
      </c>
      <c r="Q2442" s="8" t="s">
        <v>8323</v>
      </c>
      <c r="R2442" s="8" t="s">
        <v>8343</v>
      </c>
      <c r="S2442" s="12">
        <f t="shared" si="154"/>
        <v>41916.367314814815</v>
      </c>
      <c r="T2442" s="12">
        <f t="shared" si="155"/>
        <v>41884.367314814815</v>
      </c>
    </row>
    <row r="2443" spans="1:20" ht="60" x14ac:dyDescent="0.25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8218</v>
      </c>
      <c r="G2443" t="s">
        <v>8224</v>
      </c>
      <c r="H2443" t="s">
        <v>8246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8275</v>
      </c>
      <c r="O2443" s="5">
        <f t="shared" si="152"/>
        <v>1.0297499999999999</v>
      </c>
      <c r="P2443">
        <f t="shared" si="153"/>
        <v>65.38095238095238</v>
      </c>
      <c r="Q2443" s="8" t="s">
        <v>8315</v>
      </c>
      <c r="R2443" s="8" t="s">
        <v>8350</v>
      </c>
      <c r="S2443" s="12">
        <f t="shared" si="154"/>
        <v>42495.292905092589</v>
      </c>
      <c r="T2443" s="12">
        <f t="shared" si="155"/>
        <v>42465.292905092589</v>
      </c>
    </row>
    <row r="2444" spans="1:20" ht="45" x14ac:dyDescent="0.25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8218</v>
      </c>
      <c r="G2444" t="s">
        <v>8223</v>
      </c>
      <c r="H2444" t="s">
        <v>8245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8270</v>
      </c>
      <c r="O2444" s="5">
        <f t="shared" si="152"/>
        <v>1.0299</v>
      </c>
      <c r="P2444">
        <f t="shared" si="153"/>
        <v>63.574074074074076</v>
      </c>
      <c r="Q2444" s="8" t="s">
        <v>8323</v>
      </c>
      <c r="R2444" s="8" t="s">
        <v>8343</v>
      </c>
      <c r="S2444" s="12">
        <f t="shared" si="154"/>
        <v>41962.102766203709</v>
      </c>
      <c r="T2444" s="12">
        <f t="shared" si="155"/>
        <v>41932.061099537037</v>
      </c>
    </row>
    <row r="2445" spans="1:20" ht="60" x14ac:dyDescent="0.25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8218</v>
      </c>
      <c r="G2445" t="s">
        <v>8225</v>
      </c>
      <c r="H2445" t="s">
        <v>8247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8294</v>
      </c>
      <c r="O2445" s="5">
        <f t="shared" si="152"/>
        <v>1.0299897959183673</v>
      </c>
      <c r="P2445">
        <f t="shared" si="153"/>
        <v>227.85327313769753</v>
      </c>
      <c r="Q2445" s="8" t="s">
        <v>8311</v>
      </c>
      <c r="R2445" s="8" t="s">
        <v>8357</v>
      </c>
      <c r="S2445" s="12">
        <f t="shared" si="154"/>
        <v>42110.75</v>
      </c>
      <c r="T2445" s="12">
        <f t="shared" si="155"/>
        <v>42081.653587962966</v>
      </c>
    </row>
    <row r="2446" spans="1:20" ht="60" x14ac:dyDescent="0.25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8218</v>
      </c>
      <c r="G2446" t="s">
        <v>8223</v>
      </c>
      <c r="H2446" t="s">
        <v>8245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8268</v>
      </c>
      <c r="O2446" s="5">
        <f t="shared" si="152"/>
        <v>1.03</v>
      </c>
      <c r="P2446">
        <f t="shared" si="153"/>
        <v>86.554621848739501</v>
      </c>
      <c r="Q2446" s="8" t="s">
        <v>8309</v>
      </c>
      <c r="R2446" s="8" t="s">
        <v>8349</v>
      </c>
      <c r="S2446" s="12">
        <f t="shared" si="154"/>
        <v>42237.33699074074</v>
      </c>
      <c r="T2446" s="12">
        <f t="shared" si="155"/>
        <v>42207.33699074074</v>
      </c>
    </row>
    <row r="2447" spans="1:20" ht="45" x14ac:dyDescent="0.25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8218</v>
      </c>
      <c r="G2447" t="s">
        <v>8223</v>
      </c>
      <c r="H2447" t="s">
        <v>8245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8275</v>
      </c>
      <c r="O2447" s="5">
        <f t="shared" si="152"/>
        <v>1.03</v>
      </c>
      <c r="P2447">
        <f t="shared" si="153"/>
        <v>73.571428571428569</v>
      </c>
      <c r="Q2447" s="8" t="s">
        <v>8315</v>
      </c>
      <c r="R2447" s="8" t="s">
        <v>8350</v>
      </c>
      <c r="S2447" s="12">
        <f t="shared" si="154"/>
        <v>41041.746099537035</v>
      </c>
      <c r="T2447" s="12">
        <f t="shared" si="155"/>
        <v>41026.746099537035</v>
      </c>
    </row>
    <row r="2448" spans="1:20" ht="60" x14ac:dyDescent="0.25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8218</v>
      </c>
      <c r="G2448" t="s">
        <v>8224</v>
      </c>
      <c r="H2448" t="s">
        <v>8246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8302</v>
      </c>
      <c r="O2448" s="5">
        <f t="shared" si="152"/>
        <v>1.03</v>
      </c>
      <c r="P2448">
        <f t="shared" si="153"/>
        <v>120.16666666666667</v>
      </c>
      <c r="Q2448" s="8" t="s">
        <v>8323</v>
      </c>
      <c r="R2448" s="8" t="s">
        <v>8324</v>
      </c>
      <c r="S2448" s="12">
        <f t="shared" si="154"/>
        <v>42166.425763888888</v>
      </c>
      <c r="T2448" s="12">
        <f t="shared" si="155"/>
        <v>42121.425763888888</v>
      </c>
    </row>
    <row r="2449" spans="1:20" ht="60" x14ac:dyDescent="0.25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8218</v>
      </c>
      <c r="G2449" t="s">
        <v>8223</v>
      </c>
      <c r="H2449" t="s">
        <v>8245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8270</v>
      </c>
      <c r="O2449" s="5">
        <f t="shared" si="152"/>
        <v>1.03</v>
      </c>
      <c r="P2449">
        <f t="shared" si="153"/>
        <v>139.18918918918919</v>
      </c>
      <c r="Q2449" s="8" t="s">
        <v>8323</v>
      </c>
      <c r="R2449" s="8" t="s">
        <v>8343</v>
      </c>
      <c r="S2449" s="12">
        <f t="shared" si="154"/>
        <v>41908.628379629634</v>
      </c>
      <c r="T2449" s="12">
        <f t="shared" si="155"/>
        <v>41878.628379629634</v>
      </c>
    </row>
    <row r="2450" spans="1:20" ht="45" x14ac:dyDescent="0.25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8218</v>
      </c>
      <c r="G2450" t="s">
        <v>8223</v>
      </c>
      <c r="H2450" t="s">
        <v>8245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8270</v>
      </c>
      <c r="O2450" s="5">
        <f t="shared" si="152"/>
        <v>1.03</v>
      </c>
      <c r="P2450">
        <f t="shared" si="153"/>
        <v>52.551020408163268</v>
      </c>
      <c r="Q2450" s="8" t="s">
        <v>8323</v>
      </c>
      <c r="R2450" s="8" t="s">
        <v>8343</v>
      </c>
      <c r="S2450" s="12">
        <f t="shared" si="154"/>
        <v>42032.666666666672</v>
      </c>
      <c r="T2450" s="12">
        <f t="shared" si="155"/>
        <v>42016.550208333334</v>
      </c>
    </row>
    <row r="2451" spans="1:20" ht="60" x14ac:dyDescent="0.25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8218</v>
      </c>
      <c r="G2451" t="s">
        <v>8223</v>
      </c>
      <c r="H2451" t="s">
        <v>8245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8270</v>
      </c>
      <c r="O2451" s="5">
        <f t="shared" si="152"/>
        <v>1.03</v>
      </c>
      <c r="P2451">
        <f t="shared" si="153"/>
        <v>68.666666666666671</v>
      </c>
      <c r="Q2451" s="8" t="s">
        <v>8323</v>
      </c>
      <c r="R2451" s="8" t="s">
        <v>8343</v>
      </c>
      <c r="S2451" s="12">
        <f t="shared" si="154"/>
        <v>42155.958333333328</v>
      </c>
      <c r="T2451" s="12">
        <f t="shared" si="155"/>
        <v>42121.506921296299</v>
      </c>
    </row>
    <row r="2452" spans="1:20" ht="45" x14ac:dyDescent="0.25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8218</v>
      </c>
      <c r="G2452" t="s">
        <v>8224</v>
      </c>
      <c r="H2452" t="s">
        <v>8246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8270</v>
      </c>
      <c r="O2452" s="5">
        <f t="shared" si="152"/>
        <v>1.03</v>
      </c>
      <c r="P2452">
        <f t="shared" si="153"/>
        <v>57.222222222222221</v>
      </c>
      <c r="Q2452" s="8" t="s">
        <v>8323</v>
      </c>
      <c r="R2452" s="8" t="s">
        <v>8343</v>
      </c>
      <c r="S2452" s="12">
        <f t="shared" si="154"/>
        <v>42225.416666666672</v>
      </c>
      <c r="T2452" s="12">
        <f t="shared" si="155"/>
        <v>42200.375833333332</v>
      </c>
    </row>
    <row r="2453" spans="1:20" ht="30" x14ac:dyDescent="0.25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8218</v>
      </c>
      <c r="G2453" t="s">
        <v>8223</v>
      </c>
      <c r="H2453" t="s">
        <v>8245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8270</v>
      </c>
      <c r="O2453" s="5">
        <f t="shared" si="152"/>
        <v>1.030125</v>
      </c>
      <c r="P2453">
        <f t="shared" si="153"/>
        <v>100.5</v>
      </c>
      <c r="Q2453" s="8" t="s">
        <v>8323</v>
      </c>
      <c r="R2453" s="8" t="s">
        <v>8343</v>
      </c>
      <c r="S2453" s="12">
        <f t="shared" si="154"/>
        <v>41620.957638888889</v>
      </c>
      <c r="T2453" s="12">
        <f t="shared" si="155"/>
        <v>41591.487974537034</v>
      </c>
    </row>
    <row r="2454" spans="1:20" ht="60" x14ac:dyDescent="0.25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8218</v>
      </c>
      <c r="G2454" t="s">
        <v>8223</v>
      </c>
      <c r="H2454" t="s">
        <v>8245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8302</v>
      </c>
      <c r="O2454" s="5">
        <f t="shared" si="152"/>
        <v>1.0302899999999999</v>
      </c>
      <c r="P2454">
        <f t="shared" si="153"/>
        <v>118.97113163972287</v>
      </c>
      <c r="Q2454" s="8" t="s">
        <v>8323</v>
      </c>
      <c r="R2454" s="8" t="s">
        <v>8324</v>
      </c>
      <c r="S2454" s="12">
        <f t="shared" si="154"/>
        <v>41805.934027777781</v>
      </c>
      <c r="T2454" s="12">
        <f t="shared" si="155"/>
        <v>41777.943622685183</v>
      </c>
    </row>
    <row r="2455" spans="1:20" ht="30" x14ac:dyDescent="0.25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8218</v>
      </c>
      <c r="G2455" t="s">
        <v>8223</v>
      </c>
      <c r="H2455" t="s">
        <v>8245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8270</v>
      </c>
      <c r="O2455" s="5">
        <f t="shared" si="152"/>
        <v>1.0304098360655738</v>
      </c>
      <c r="P2455">
        <f t="shared" si="153"/>
        <v>93.81343283582089</v>
      </c>
      <c r="Q2455" s="8" t="s">
        <v>8323</v>
      </c>
      <c r="R2455" s="8" t="s">
        <v>8343</v>
      </c>
      <c r="S2455" s="12">
        <f t="shared" si="154"/>
        <v>41994.916666666672</v>
      </c>
      <c r="T2455" s="12">
        <f t="shared" si="155"/>
        <v>41964.065532407403</v>
      </c>
    </row>
    <row r="2456" spans="1:20" ht="45" x14ac:dyDescent="0.25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8218</v>
      </c>
      <c r="G2456" t="s">
        <v>8223</v>
      </c>
      <c r="H2456" t="s">
        <v>8245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8268</v>
      </c>
      <c r="O2456" s="5">
        <f t="shared" si="152"/>
        <v>1.03088</v>
      </c>
      <c r="P2456">
        <f t="shared" si="153"/>
        <v>193.04868913857678</v>
      </c>
      <c r="Q2456" s="8" t="s">
        <v>8309</v>
      </c>
      <c r="R2456" s="8" t="s">
        <v>8349</v>
      </c>
      <c r="S2456" s="12">
        <f t="shared" si="154"/>
        <v>42536.375</v>
      </c>
      <c r="T2456" s="12">
        <f t="shared" si="155"/>
        <v>42507.610196759255</v>
      </c>
    </row>
    <row r="2457" spans="1:20" ht="45" x14ac:dyDescent="0.25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8218</v>
      </c>
      <c r="G2457" t="s">
        <v>8223</v>
      </c>
      <c r="H2457" t="s">
        <v>8245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8268</v>
      </c>
      <c r="O2457" s="5">
        <f t="shared" si="152"/>
        <v>1.0309142857142857</v>
      </c>
      <c r="P2457">
        <f t="shared" si="153"/>
        <v>133.14391143911439</v>
      </c>
      <c r="Q2457" s="8" t="s">
        <v>8309</v>
      </c>
      <c r="R2457" s="8" t="s">
        <v>8349</v>
      </c>
      <c r="S2457" s="12">
        <f t="shared" si="154"/>
        <v>41675.711111111115</v>
      </c>
      <c r="T2457" s="12">
        <f t="shared" si="155"/>
        <v>41646.378032407403</v>
      </c>
    </row>
    <row r="2458" spans="1:20" ht="60" x14ac:dyDescent="0.25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8218</v>
      </c>
      <c r="G2458" t="s">
        <v>8223</v>
      </c>
      <c r="H2458" t="s">
        <v>8245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8279</v>
      </c>
      <c r="O2458" s="5">
        <f t="shared" si="152"/>
        <v>1.0309292094387414</v>
      </c>
      <c r="P2458">
        <f t="shared" si="153"/>
        <v>69.666666666666671</v>
      </c>
      <c r="Q2458" s="8" t="s">
        <v>8315</v>
      </c>
      <c r="R2458" s="8" t="s">
        <v>8354</v>
      </c>
      <c r="S2458" s="12">
        <f t="shared" si="154"/>
        <v>41934.784108796295</v>
      </c>
      <c r="T2458" s="12">
        <f t="shared" si="155"/>
        <v>41904.784108796295</v>
      </c>
    </row>
    <row r="2459" spans="1:20" ht="30" x14ac:dyDescent="0.25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8218</v>
      </c>
      <c r="G2459" t="s">
        <v>8223</v>
      </c>
      <c r="H2459" t="s">
        <v>8245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8278</v>
      </c>
      <c r="O2459" s="5">
        <f t="shared" si="152"/>
        <v>1.031372549019608</v>
      </c>
      <c r="P2459">
        <f t="shared" si="153"/>
        <v>77.352941176470594</v>
      </c>
      <c r="Q2459" s="8" t="s">
        <v>8315</v>
      </c>
      <c r="R2459" s="8" t="s">
        <v>8330</v>
      </c>
      <c r="S2459" s="12">
        <f t="shared" si="154"/>
        <v>41401.3980787037</v>
      </c>
      <c r="T2459" s="12">
        <f t="shared" si="155"/>
        <v>41371.3980787037</v>
      </c>
    </row>
    <row r="2460" spans="1:20" ht="45" x14ac:dyDescent="0.25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8218</v>
      </c>
      <c r="G2460" t="s">
        <v>8224</v>
      </c>
      <c r="H2460" t="s">
        <v>8246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8270</v>
      </c>
      <c r="O2460" s="5">
        <f t="shared" si="152"/>
        <v>1.0315000000000001</v>
      </c>
      <c r="P2460">
        <f t="shared" si="153"/>
        <v>44.847826086956523</v>
      </c>
      <c r="Q2460" s="8" t="s">
        <v>8323</v>
      </c>
      <c r="R2460" s="8" t="s">
        <v>8343</v>
      </c>
      <c r="S2460" s="12">
        <f t="shared" si="154"/>
        <v>42279.5</v>
      </c>
      <c r="T2460" s="12">
        <f t="shared" si="155"/>
        <v>42248.390162037038</v>
      </c>
    </row>
    <row r="2461" spans="1:20" ht="45" x14ac:dyDescent="0.25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8218</v>
      </c>
      <c r="G2461" t="s">
        <v>8223</v>
      </c>
      <c r="H2461" t="s">
        <v>8245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8278</v>
      </c>
      <c r="O2461" s="5">
        <f t="shared" si="152"/>
        <v>1.0316400000000001</v>
      </c>
      <c r="P2461">
        <f t="shared" si="153"/>
        <v>28.65666666666667</v>
      </c>
      <c r="Q2461" s="8" t="s">
        <v>8315</v>
      </c>
      <c r="R2461" s="8" t="s">
        <v>8330</v>
      </c>
      <c r="S2461" s="12">
        <f t="shared" si="154"/>
        <v>41052.82471064815</v>
      </c>
      <c r="T2461" s="12">
        <f t="shared" si="155"/>
        <v>41022.82471064815</v>
      </c>
    </row>
    <row r="2462" spans="1:20" ht="60" x14ac:dyDescent="0.25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8218</v>
      </c>
      <c r="G2462" t="s">
        <v>8224</v>
      </c>
      <c r="H2462" t="s">
        <v>8246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8270</v>
      </c>
      <c r="O2462" s="5">
        <f t="shared" si="152"/>
        <v>1.0317033333333334</v>
      </c>
      <c r="P2462">
        <f t="shared" si="153"/>
        <v>53.363965517241382</v>
      </c>
      <c r="Q2462" s="8" t="s">
        <v>8323</v>
      </c>
      <c r="R2462" s="8" t="s">
        <v>8343</v>
      </c>
      <c r="S2462" s="12">
        <f t="shared" si="154"/>
        <v>42203.720127314809</v>
      </c>
      <c r="T2462" s="12">
        <f t="shared" si="155"/>
        <v>42173.720127314809</v>
      </c>
    </row>
    <row r="2463" spans="1:20" ht="45" x14ac:dyDescent="0.25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8218</v>
      </c>
      <c r="G2463" t="s">
        <v>8223</v>
      </c>
      <c r="H2463" t="s">
        <v>8245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8302</v>
      </c>
      <c r="O2463" s="5">
        <f t="shared" si="152"/>
        <v>1.0317647058823529</v>
      </c>
      <c r="P2463">
        <f t="shared" si="153"/>
        <v>87.7</v>
      </c>
      <c r="Q2463" s="8" t="s">
        <v>8323</v>
      </c>
      <c r="R2463" s="8" t="s">
        <v>8324</v>
      </c>
      <c r="S2463" s="12">
        <f t="shared" si="154"/>
        <v>41800.916666666664</v>
      </c>
      <c r="T2463" s="12">
        <f t="shared" si="155"/>
        <v>41785.47729166667</v>
      </c>
    </row>
    <row r="2464" spans="1:20" ht="60" x14ac:dyDescent="0.25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8218</v>
      </c>
      <c r="G2464" t="s">
        <v>8223</v>
      </c>
      <c r="H2464" t="s">
        <v>8245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8278</v>
      </c>
      <c r="O2464" s="5">
        <f t="shared" si="152"/>
        <v>1.032</v>
      </c>
      <c r="P2464">
        <f t="shared" si="153"/>
        <v>51.6</v>
      </c>
      <c r="Q2464" s="8" t="s">
        <v>8315</v>
      </c>
      <c r="R2464" s="8" t="s">
        <v>8330</v>
      </c>
      <c r="S2464" s="12">
        <f t="shared" si="154"/>
        <v>40558.827083333337</v>
      </c>
      <c r="T2464" s="12">
        <f t="shared" si="155"/>
        <v>40542.589282407411</v>
      </c>
    </row>
    <row r="2465" spans="1:20" ht="60" x14ac:dyDescent="0.25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8218</v>
      </c>
      <c r="G2465" t="s">
        <v>8223</v>
      </c>
      <c r="H2465" t="s">
        <v>8245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8304</v>
      </c>
      <c r="O2465" s="5">
        <f t="shared" si="152"/>
        <v>1.032</v>
      </c>
      <c r="P2465">
        <f t="shared" si="153"/>
        <v>175.51020408163265</v>
      </c>
      <c r="Q2465" s="8" t="s">
        <v>8323</v>
      </c>
      <c r="R2465" s="8" t="s">
        <v>8325</v>
      </c>
      <c r="S2465" s="12">
        <f t="shared" si="154"/>
        <v>42132.915972222225</v>
      </c>
      <c r="T2465" s="12">
        <f t="shared" si="155"/>
        <v>42103.306828703702</v>
      </c>
    </row>
    <row r="2466" spans="1:20" ht="60" x14ac:dyDescent="0.25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8218</v>
      </c>
      <c r="G2466" t="s">
        <v>8223</v>
      </c>
      <c r="H2466" t="s">
        <v>8245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8270</v>
      </c>
      <c r="O2466" s="5">
        <f t="shared" si="152"/>
        <v>1.0320666666666667</v>
      </c>
      <c r="P2466">
        <f t="shared" si="153"/>
        <v>85.530386740331494</v>
      </c>
      <c r="Q2466" s="8" t="s">
        <v>8323</v>
      </c>
      <c r="R2466" s="8" t="s">
        <v>8343</v>
      </c>
      <c r="S2466" s="12">
        <f t="shared" si="154"/>
        <v>42552.097812499997</v>
      </c>
      <c r="T2466" s="12">
        <f t="shared" si="155"/>
        <v>42522.097812499997</v>
      </c>
    </row>
    <row r="2467" spans="1:20" ht="60" x14ac:dyDescent="0.25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8218</v>
      </c>
      <c r="G2467" t="s">
        <v>8223</v>
      </c>
      <c r="H2467" t="s">
        <v>8245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8268</v>
      </c>
      <c r="O2467" s="5">
        <f t="shared" si="152"/>
        <v>1.0321061999999999</v>
      </c>
      <c r="P2467">
        <f t="shared" si="153"/>
        <v>115.44812080536913</v>
      </c>
      <c r="Q2467" s="8" t="s">
        <v>8309</v>
      </c>
      <c r="R2467" s="8" t="s">
        <v>8349</v>
      </c>
      <c r="S2467" s="12">
        <f t="shared" si="154"/>
        <v>41085.918900462959</v>
      </c>
      <c r="T2467" s="12">
        <f t="shared" si="155"/>
        <v>41050.918900462959</v>
      </c>
    </row>
    <row r="2468" spans="1:20" ht="60" x14ac:dyDescent="0.25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8218</v>
      </c>
      <c r="G2468" t="s">
        <v>8223</v>
      </c>
      <c r="H2468" t="s">
        <v>8245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8278</v>
      </c>
      <c r="O2468" s="5">
        <f t="shared" si="152"/>
        <v>1.0325</v>
      </c>
      <c r="P2468">
        <f t="shared" si="153"/>
        <v>50.365853658536587</v>
      </c>
      <c r="Q2468" s="8" t="s">
        <v>8315</v>
      </c>
      <c r="R2468" s="8" t="s">
        <v>8330</v>
      </c>
      <c r="S2468" s="12">
        <f t="shared" si="154"/>
        <v>40828.748599537037</v>
      </c>
      <c r="T2468" s="12">
        <f t="shared" si="155"/>
        <v>40793.748599537037</v>
      </c>
    </row>
    <row r="2469" spans="1:20" ht="60" x14ac:dyDescent="0.25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8218</v>
      </c>
      <c r="G2469" t="s">
        <v>8223</v>
      </c>
      <c r="H2469" t="s">
        <v>8245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8302</v>
      </c>
      <c r="O2469" s="5">
        <f t="shared" si="152"/>
        <v>1.0329411764705883</v>
      </c>
      <c r="P2469">
        <f t="shared" si="153"/>
        <v>94.408602150537632</v>
      </c>
      <c r="Q2469" s="8" t="s">
        <v>8323</v>
      </c>
      <c r="R2469" s="8" t="s">
        <v>8324</v>
      </c>
      <c r="S2469" s="12">
        <f t="shared" si="154"/>
        <v>42762.587152777778</v>
      </c>
      <c r="T2469" s="12">
        <f t="shared" si="155"/>
        <v>42740.587152777778</v>
      </c>
    </row>
    <row r="2470" spans="1:20" ht="45" x14ac:dyDescent="0.25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8218</v>
      </c>
      <c r="G2470" t="s">
        <v>8224</v>
      </c>
      <c r="H2470" t="s">
        <v>8246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8265</v>
      </c>
      <c r="O2470" s="5">
        <f t="shared" si="152"/>
        <v>1.0329622222222221</v>
      </c>
      <c r="P2470">
        <f t="shared" si="153"/>
        <v>43.040092592592593</v>
      </c>
      <c r="Q2470" s="8" t="s">
        <v>8309</v>
      </c>
      <c r="R2470" s="8" t="s">
        <v>8348</v>
      </c>
      <c r="S2470" s="12">
        <f t="shared" si="154"/>
        <v>41720.75</v>
      </c>
      <c r="T2470" s="12">
        <f t="shared" si="155"/>
        <v>41701.651817129634</v>
      </c>
    </row>
    <row r="2471" spans="1:20" ht="60" x14ac:dyDescent="0.25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8218</v>
      </c>
      <c r="G2471" t="s">
        <v>8223</v>
      </c>
      <c r="H2471" t="s">
        <v>8245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8265</v>
      </c>
      <c r="O2471" s="5">
        <f t="shared" si="152"/>
        <v>1.0333333333333334</v>
      </c>
      <c r="P2471">
        <f t="shared" si="153"/>
        <v>88.571428571428569</v>
      </c>
      <c r="Q2471" s="8" t="s">
        <v>8309</v>
      </c>
      <c r="R2471" s="8" t="s">
        <v>8348</v>
      </c>
      <c r="S2471" s="12">
        <f t="shared" si="154"/>
        <v>40921.02416666667</v>
      </c>
      <c r="T2471" s="12">
        <f t="shared" si="155"/>
        <v>40861.02416666667</v>
      </c>
    </row>
    <row r="2472" spans="1:20" ht="60" x14ac:dyDescent="0.25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8218</v>
      </c>
      <c r="G2472" t="s">
        <v>8223</v>
      </c>
      <c r="H2472" t="s">
        <v>8245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8275</v>
      </c>
      <c r="O2472" s="5">
        <f t="shared" si="152"/>
        <v>1.0333333333333334</v>
      </c>
      <c r="P2472">
        <f t="shared" si="153"/>
        <v>28.181818181818183</v>
      </c>
      <c r="Q2472" s="8" t="s">
        <v>8315</v>
      </c>
      <c r="R2472" s="8" t="s">
        <v>8350</v>
      </c>
      <c r="S2472" s="12">
        <f t="shared" si="154"/>
        <v>40953.575694444444</v>
      </c>
      <c r="T2472" s="12">
        <f t="shared" si="155"/>
        <v>40927.223460648151</v>
      </c>
    </row>
    <row r="2473" spans="1:20" x14ac:dyDescent="0.25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8218</v>
      </c>
      <c r="G2473" t="s">
        <v>8223</v>
      </c>
      <c r="H2473" t="s">
        <v>8245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8278</v>
      </c>
      <c r="O2473" s="5">
        <f t="shared" si="152"/>
        <v>1.0333333333333334</v>
      </c>
      <c r="P2473">
        <f t="shared" si="153"/>
        <v>56.363636363636367</v>
      </c>
      <c r="Q2473" s="8" t="s">
        <v>8315</v>
      </c>
      <c r="R2473" s="8" t="s">
        <v>8330</v>
      </c>
      <c r="S2473" s="12">
        <f t="shared" si="154"/>
        <v>40975.957638888889</v>
      </c>
      <c r="T2473" s="12">
        <f t="shared" si="155"/>
        <v>40960.611562500002</v>
      </c>
    </row>
    <row r="2474" spans="1:20" ht="45" x14ac:dyDescent="0.25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8218</v>
      </c>
      <c r="G2474" t="s">
        <v>8223</v>
      </c>
      <c r="H2474" t="s">
        <v>8245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8294</v>
      </c>
      <c r="O2474" s="5">
        <f t="shared" si="152"/>
        <v>1.0333333333333334</v>
      </c>
      <c r="P2474">
        <f t="shared" si="153"/>
        <v>18.235294117647058</v>
      </c>
      <c r="Q2474" s="8" t="s">
        <v>8311</v>
      </c>
      <c r="R2474" s="8" t="s">
        <v>8357</v>
      </c>
      <c r="S2474" s="12">
        <f t="shared" si="154"/>
        <v>42074.74018518519</v>
      </c>
      <c r="T2474" s="12">
        <f t="shared" si="155"/>
        <v>42044.781851851847</v>
      </c>
    </row>
    <row r="2475" spans="1:20" ht="60" x14ac:dyDescent="0.25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8218</v>
      </c>
      <c r="G2475" t="s">
        <v>8224</v>
      </c>
      <c r="H2475" t="s">
        <v>8246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8270</v>
      </c>
      <c r="O2475" s="5">
        <f t="shared" si="152"/>
        <v>1.0333333333333334</v>
      </c>
      <c r="P2475">
        <f t="shared" si="153"/>
        <v>60.784313725490193</v>
      </c>
      <c r="Q2475" s="8" t="s">
        <v>8323</v>
      </c>
      <c r="R2475" s="8" t="s">
        <v>8343</v>
      </c>
      <c r="S2475" s="12">
        <f t="shared" si="154"/>
        <v>42342.542662037042</v>
      </c>
      <c r="T2475" s="12">
        <f t="shared" si="155"/>
        <v>42312.542662037042</v>
      </c>
    </row>
    <row r="2476" spans="1:20" ht="60" x14ac:dyDescent="0.25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8218</v>
      </c>
      <c r="G2476" t="s">
        <v>8223</v>
      </c>
      <c r="H2476" t="s">
        <v>8245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8304</v>
      </c>
      <c r="O2476" s="5">
        <f t="shared" si="152"/>
        <v>1.0334000000000001</v>
      </c>
      <c r="P2476">
        <f t="shared" si="153"/>
        <v>172.23333333333332</v>
      </c>
      <c r="Q2476" s="8" t="s">
        <v>8323</v>
      </c>
      <c r="R2476" s="8" t="s">
        <v>8325</v>
      </c>
      <c r="S2476" s="12">
        <f t="shared" si="154"/>
        <v>42157.75</v>
      </c>
      <c r="T2476" s="12">
        <f t="shared" si="155"/>
        <v>42128.574074074073</v>
      </c>
    </row>
    <row r="2477" spans="1:20" ht="60" x14ac:dyDescent="0.25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8218</v>
      </c>
      <c r="G2477" t="s">
        <v>8223</v>
      </c>
      <c r="H2477" t="s">
        <v>8245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8268</v>
      </c>
      <c r="O2477" s="5">
        <f t="shared" si="152"/>
        <v>1.033501</v>
      </c>
      <c r="P2477">
        <f t="shared" si="153"/>
        <v>86.84882352941176</v>
      </c>
      <c r="Q2477" s="8" t="s">
        <v>8309</v>
      </c>
      <c r="R2477" s="8" t="s">
        <v>8349</v>
      </c>
      <c r="S2477" s="12">
        <f t="shared" si="154"/>
        <v>41394.957638888889</v>
      </c>
      <c r="T2477" s="12">
        <f t="shared" si="155"/>
        <v>41355.327291666668</v>
      </c>
    </row>
    <row r="2478" spans="1:20" ht="60" x14ac:dyDescent="0.25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8218</v>
      </c>
      <c r="G2478" t="s">
        <v>8223</v>
      </c>
      <c r="H2478" t="s">
        <v>8245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8284</v>
      </c>
      <c r="O2478" s="5">
        <f t="shared" si="152"/>
        <v>1.033638888888889</v>
      </c>
      <c r="P2478">
        <f t="shared" si="153"/>
        <v>64.156896551724131</v>
      </c>
      <c r="Q2478" s="8" t="s">
        <v>8334</v>
      </c>
      <c r="R2478" s="8" t="s">
        <v>8338</v>
      </c>
      <c r="S2478" s="12">
        <f t="shared" si="154"/>
        <v>41810.665972222225</v>
      </c>
      <c r="T2478" s="12">
        <f t="shared" si="155"/>
        <v>41782.491701388892</v>
      </c>
    </row>
    <row r="2479" spans="1:20" ht="45" x14ac:dyDescent="0.25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8218</v>
      </c>
      <c r="G2479" t="s">
        <v>8228</v>
      </c>
      <c r="H2479" t="s">
        <v>8250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8270</v>
      </c>
      <c r="O2479" s="5">
        <f t="shared" si="152"/>
        <v>1.0338000000000001</v>
      </c>
      <c r="P2479">
        <f t="shared" si="153"/>
        <v>90.684210526315795</v>
      </c>
      <c r="Q2479" s="8" t="s">
        <v>8323</v>
      </c>
      <c r="R2479" s="8" t="s">
        <v>8343</v>
      </c>
      <c r="S2479" s="12">
        <f t="shared" si="154"/>
        <v>42653.915972222225</v>
      </c>
      <c r="T2479" s="12">
        <f t="shared" si="155"/>
        <v>42612.668807870374</v>
      </c>
    </row>
    <row r="2480" spans="1:20" x14ac:dyDescent="0.25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8218</v>
      </c>
      <c r="G2480" t="s">
        <v>8226</v>
      </c>
      <c r="H2480" t="s">
        <v>8248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8270</v>
      </c>
      <c r="O2480" s="5">
        <f t="shared" si="152"/>
        <v>1.0339285714285715</v>
      </c>
      <c r="P2480">
        <f t="shared" si="153"/>
        <v>173.7</v>
      </c>
      <c r="Q2480" s="8" t="s">
        <v>8323</v>
      </c>
      <c r="R2480" s="8" t="s">
        <v>8343</v>
      </c>
      <c r="S2480" s="12">
        <f t="shared" si="154"/>
        <v>42711.10157407407</v>
      </c>
      <c r="T2480" s="12">
        <f t="shared" si="155"/>
        <v>42681.10157407407</v>
      </c>
    </row>
    <row r="2481" spans="1:20" ht="60" x14ac:dyDescent="0.25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8218</v>
      </c>
      <c r="G2481" t="s">
        <v>8223</v>
      </c>
      <c r="H2481" t="s">
        <v>8245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8299</v>
      </c>
      <c r="O2481" s="5">
        <f t="shared" si="152"/>
        <v>1.034</v>
      </c>
      <c r="P2481">
        <f t="shared" si="153"/>
        <v>95.740740740740748</v>
      </c>
      <c r="Q2481" s="8" t="s">
        <v>8315</v>
      </c>
      <c r="R2481" s="8" t="s">
        <v>8355</v>
      </c>
      <c r="S2481" s="12">
        <f t="shared" si="154"/>
        <v>40845.425011574072</v>
      </c>
      <c r="T2481" s="12">
        <f t="shared" si="155"/>
        <v>40785.425011574072</v>
      </c>
    </row>
    <row r="2482" spans="1:20" ht="60" x14ac:dyDescent="0.25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8218</v>
      </c>
      <c r="G2482" t="s">
        <v>8224</v>
      </c>
      <c r="H2482" t="s">
        <v>8246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8270</v>
      </c>
      <c r="O2482" s="5">
        <f t="shared" si="152"/>
        <v>1.034</v>
      </c>
      <c r="P2482">
        <f t="shared" si="153"/>
        <v>76.029411764705884</v>
      </c>
      <c r="Q2482" s="8" t="s">
        <v>8323</v>
      </c>
      <c r="R2482" s="8" t="s">
        <v>8343</v>
      </c>
      <c r="S2482" s="12">
        <f t="shared" si="154"/>
        <v>42154.598414351851</v>
      </c>
      <c r="T2482" s="12">
        <f t="shared" si="155"/>
        <v>42124.598414351851</v>
      </c>
    </row>
    <row r="2483" spans="1:20" ht="60" x14ac:dyDescent="0.25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8218</v>
      </c>
      <c r="G2483" t="s">
        <v>8224</v>
      </c>
      <c r="H2483" t="s">
        <v>8246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8270</v>
      </c>
      <c r="O2483" s="5">
        <f t="shared" si="152"/>
        <v>1.0342499999999999</v>
      </c>
      <c r="P2483">
        <f t="shared" si="153"/>
        <v>36.610619469026545</v>
      </c>
      <c r="Q2483" s="8" t="s">
        <v>8323</v>
      </c>
      <c r="R2483" s="8" t="s">
        <v>8343</v>
      </c>
      <c r="S2483" s="12">
        <f t="shared" si="154"/>
        <v>42190.446793981479</v>
      </c>
      <c r="T2483" s="12">
        <f t="shared" si="155"/>
        <v>42155.446793981479</v>
      </c>
    </row>
    <row r="2484" spans="1:20" ht="60" x14ac:dyDescent="0.25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8218</v>
      </c>
      <c r="G2484" t="s">
        <v>8223</v>
      </c>
      <c r="H2484" t="s">
        <v>8245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8301</v>
      </c>
      <c r="O2484" s="5">
        <f t="shared" si="152"/>
        <v>1.0342857142857143</v>
      </c>
      <c r="P2484">
        <f t="shared" si="153"/>
        <v>174.03846153846155</v>
      </c>
      <c r="Q2484" s="8" t="s">
        <v>8311</v>
      </c>
      <c r="R2484" s="8" t="s">
        <v>8344</v>
      </c>
      <c r="S2484" s="12">
        <f t="shared" si="154"/>
        <v>42347.040972222225</v>
      </c>
      <c r="T2484" s="12">
        <f t="shared" si="155"/>
        <v>42312.77542824074</v>
      </c>
    </row>
    <row r="2485" spans="1:20" ht="45" x14ac:dyDescent="0.25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8218</v>
      </c>
      <c r="G2485" t="s">
        <v>8223</v>
      </c>
      <c r="H2485" t="s">
        <v>8245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8276</v>
      </c>
      <c r="O2485" s="5">
        <f t="shared" si="152"/>
        <v>1.0344827586206897</v>
      </c>
      <c r="P2485">
        <f t="shared" si="153"/>
        <v>31.914893617021278</v>
      </c>
      <c r="Q2485" s="8" t="s">
        <v>8315</v>
      </c>
      <c r="R2485" s="8" t="s">
        <v>8351</v>
      </c>
      <c r="S2485" s="12">
        <f t="shared" si="154"/>
        <v>42574.875196759254</v>
      </c>
      <c r="T2485" s="12">
        <f t="shared" si="155"/>
        <v>42544.875196759254</v>
      </c>
    </row>
    <row r="2486" spans="1:20" ht="60" x14ac:dyDescent="0.25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8218</v>
      </c>
      <c r="G2486" t="s">
        <v>8223</v>
      </c>
      <c r="H2486" t="s">
        <v>8245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8270</v>
      </c>
      <c r="O2486" s="5">
        <f t="shared" si="152"/>
        <v>1.0346657233816767</v>
      </c>
      <c r="P2486">
        <f t="shared" si="153"/>
        <v>83.571428571428569</v>
      </c>
      <c r="Q2486" s="8" t="s">
        <v>8323</v>
      </c>
      <c r="R2486" s="8" t="s">
        <v>8343</v>
      </c>
      <c r="S2486" s="12">
        <f t="shared" si="154"/>
        <v>41813.5</v>
      </c>
      <c r="T2486" s="12">
        <f t="shared" si="155"/>
        <v>41792.292986111112</v>
      </c>
    </row>
    <row r="2487" spans="1:20" ht="45" x14ac:dyDescent="0.25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8218</v>
      </c>
      <c r="G2487" t="s">
        <v>8223</v>
      </c>
      <c r="H2487" t="s">
        <v>8245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8284</v>
      </c>
      <c r="O2487" s="5">
        <f t="shared" si="152"/>
        <v>1.0347222222222223</v>
      </c>
      <c r="P2487">
        <f t="shared" si="153"/>
        <v>111.52694610778443</v>
      </c>
      <c r="Q2487" s="8" t="s">
        <v>8334</v>
      </c>
      <c r="R2487" s="8" t="s">
        <v>8338</v>
      </c>
      <c r="S2487" s="12">
        <f t="shared" si="154"/>
        <v>41991.916666666672</v>
      </c>
      <c r="T2487" s="12">
        <f t="shared" si="155"/>
        <v>41955.607789351852</v>
      </c>
    </row>
    <row r="2488" spans="1:20" ht="45" x14ac:dyDescent="0.25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8218</v>
      </c>
      <c r="G2488" t="s">
        <v>8228</v>
      </c>
      <c r="H2488" t="s">
        <v>8250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8275</v>
      </c>
      <c r="O2488" s="5">
        <f t="shared" si="152"/>
        <v>1.0349999999999999</v>
      </c>
      <c r="P2488">
        <f t="shared" si="153"/>
        <v>76.666666666666671</v>
      </c>
      <c r="Q2488" s="8" t="s">
        <v>8315</v>
      </c>
      <c r="R2488" s="8" t="s">
        <v>8350</v>
      </c>
      <c r="S2488" s="12">
        <f t="shared" si="154"/>
        <v>41882.480219907404</v>
      </c>
      <c r="T2488" s="12">
        <f t="shared" si="155"/>
        <v>41852.480219907404</v>
      </c>
    </row>
    <row r="2489" spans="1:20" ht="45" x14ac:dyDescent="0.25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8218</v>
      </c>
      <c r="G2489" t="s">
        <v>8223</v>
      </c>
      <c r="H2489" t="s">
        <v>8245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8270</v>
      </c>
      <c r="O2489" s="5">
        <f t="shared" si="152"/>
        <v>1.0349999999999999</v>
      </c>
      <c r="P2489">
        <f t="shared" si="153"/>
        <v>63.109756097560975</v>
      </c>
      <c r="Q2489" s="8" t="s">
        <v>8323</v>
      </c>
      <c r="R2489" s="8" t="s">
        <v>8343</v>
      </c>
      <c r="S2489" s="12">
        <f t="shared" si="154"/>
        <v>41848.355057870373</v>
      </c>
      <c r="T2489" s="12">
        <f t="shared" si="155"/>
        <v>41827.355057870373</v>
      </c>
    </row>
    <row r="2490" spans="1:20" ht="45" x14ac:dyDescent="0.25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8218</v>
      </c>
      <c r="G2490" t="s">
        <v>8223</v>
      </c>
      <c r="H2490" t="s">
        <v>8245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8270</v>
      </c>
      <c r="O2490" s="5">
        <f t="shared" si="152"/>
        <v>1.0349999999999999</v>
      </c>
      <c r="P2490">
        <f t="shared" si="153"/>
        <v>38.333333333333336</v>
      </c>
      <c r="Q2490" s="8" t="s">
        <v>8323</v>
      </c>
      <c r="R2490" s="8" t="s">
        <v>8343</v>
      </c>
      <c r="S2490" s="12">
        <f t="shared" si="154"/>
        <v>41875.957638888889</v>
      </c>
      <c r="T2490" s="12">
        <f t="shared" si="155"/>
        <v>41855.298101851848</v>
      </c>
    </row>
    <row r="2491" spans="1:20" ht="45" x14ac:dyDescent="0.25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8218</v>
      </c>
      <c r="G2491" t="s">
        <v>8223</v>
      </c>
      <c r="H2491" t="s">
        <v>8245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8270</v>
      </c>
      <c r="O2491" s="5">
        <f t="shared" si="152"/>
        <v>1.0349999999999999</v>
      </c>
      <c r="P2491">
        <f t="shared" si="153"/>
        <v>70.568181818181813</v>
      </c>
      <c r="Q2491" s="8" t="s">
        <v>8323</v>
      </c>
      <c r="R2491" s="8" t="s">
        <v>8343</v>
      </c>
      <c r="S2491" s="12">
        <f t="shared" si="154"/>
        <v>42705.082638888889</v>
      </c>
      <c r="T2491" s="12">
        <f t="shared" si="155"/>
        <v>42675.582465277781</v>
      </c>
    </row>
    <row r="2492" spans="1:20" ht="60" x14ac:dyDescent="0.25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8218</v>
      </c>
      <c r="G2492" t="s">
        <v>8225</v>
      </c>
      <c r="H2492" t="s">
        <v>8247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8270</v>
      </c>
      <c r="O2492" s="5">
        <f t="shared" si="152"/>
        <v>1.0349999999999999</v>
      </c>
      <c r="P2492">
        <f t="shared" si="153"/>
        <v>43.125</v>
      </c>
      <c r="Q2492" s="8" t="s">
        <v>8323</v>
      </c>
      <c r="R2492" s="8" t="s">
        <v>8343</v>
      </c>
      <c r="S2492" s="12">
        <f t="shared" si="154"/>
        <v>42216.123611111107</v>
      </c>
      <c r="T2492" s="12">
        <f t="shared" si="155"/>
        <v>42193.846157407403</v>
      </c>
    </row>
    <row r="2493" spans="1:20" ht="60" x14ac:dyDescent="0.25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8218</v>
      </c>
      <c r="G2493" t="s">
        <v>8223</v>
      </c>
      <c r="H2493" t="s">
        <v>8245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8270</v>
      </c>
      <c r="O2493" s="5">
        <f t="shared" si="152"/>
        <v>1.0349999999999999</v>
      </c>
      <c r="P2493">
        <f t="shared" si="153"/>
        <v>36.964285714285715</v>
      </c>
      <c r="Q2493" s="8" t="s">
        <v>8323</v>
      </c>
      <c r="R2493" s="8" t="s">
        <v>8343</v>
      </c>
      <c r="S2493" s="12">
        <f t="shared" si="154"/>
        <v>42208.522916666669</v>
      </c>
      <c r="T2493" s="12">
        <f t="shared" si="155"/>
        <v>42185.306157407409</v>
      </c>
    </row>
    <row r="2494" spans="1:20" ht="60" x14ac:dyDescent="0.25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8218</v>
      </c>
      <c r="G2494" t="s">
        <v>8223</v>
      </c>
      <c r="H2494" t="s">
        <v>8245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8304</v>
      </c>
      <c r="O2494" s="5">
        <f t="shared" si="152"/>
        <v>1.0351999999999999</v>
      </c>
      <c r="P2494">
        <f t="shared" si="153"/>
        <v>99.538461538461533</v>
      </c>
      <c r="Q2494" s="8" t="s">
        <v>8323</v>
      </c>
      <c r="R2494" s="8" t="s">
        <v>8325</v>
      </c>
      <c r="S2494" s="12">
        <f t="shared" si="154"/>
        <v>42415.999305555553</v>
      </c>
      <c r="T2494" s="12">
        <f t="shared" si="155"/>
        <v>42395.456435185188</v>
      </c>
    </row>
    <row r="2495" spans="1:20" ht="60" x14ac:dyDescent="0.25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8218</v>
      </c>
      <c r="G2495" t="s">
        <v>8223</v>
      </c>
      <c r="H2495" t="s">
        <v>8245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8278</v>
      </c>
      <c r="O2495" s="5">
        <f t="shared" si="152"/>
        <v>1.0353333333333334</v>
      </c>
      <c r="P2495">
        <f t="shared" si="153"/>
        <v>62.12</v>
      </c>
      <c r="Q2495" s="8" t="s">
        <v>8315</v>
      </c>
      <c r="R2495" s="8" t="s">
        <v>8330</v>
      </c>
      <c r="S2495" s="12">
        <f t="shared" si="154"/>
        <v>40793.954375000001</v>
      </c>
      <c r="T2495" s="12">
        <f t="shared" si="155"/>
        <v>40763.954375000001</v>
      </c>
    </row>
    <row r="2496" spans="1:20" ht="45" x14ac:dyDescent="0.25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8218</v>
      </c>
      <c r="G2496" t="s">
        <v>8223</v>
      </c>
      <c r="H2496" t="s">
        <v>8245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8275</v>
      </c>
      <c r="O2496" s="5">
        <f t="shared" si="152"/>
        <v>1.0355555555555556</v>
      </c>
      <c r="P2496">
        <f t="shared" si="153"/>
        <v>53.5632183908046</v>
      </c>
      <c r="Q2496" s="8" t="s">
        <v>8315</v>
      </c>
      <c r="R2496" s="8" t="s">
        <v>8350</v>
      </c>
      <c r="S2496" s="12">
        <f t="shared" si="154"/>
        <v>40705.916666666664</v>
      </c>
      <c r="T2496" s="12">
        <f t="shared" si="155"/>
        <v>40662.83666666667</v>
      </c>
    </row>
    <row r="2497" spans="1:20" ht="60" x14ac:dyDescent="0.25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8218</v>
      </c>
      <c r="G2497" t="s">
        <v>8223</v>
      </c>
      <c r="H2497" t="s">
        <v>8245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8270</v>
      </c>
      <c r="O2497" s="5">
        <f t="shared" si="152"/>
        <v>1.0356666666666667</v>
      </c>
      <c r="P2497">
        <f t="shared" si="153"/>
        <v>199.16666666666666</v>
      </c>
      <c r="Q2497" s="8" t="s">
        <v>8323</v>
      </c>
      <c r="R2497" s="8" t="s">
        <v>8343</v>
      </c>
      <c r="S2497" s="12">
        <f t="shared" si="154"/>
        <v>42284.772824074069</v>
      </c>
      <c r="T2497" s="12">
        <f t="shared" si="155"/>
        <v>42264.772824074069</v>
      </c>
    </row>
    <row r="2498" spans="1:20" ht="45" x14ac:dyDescent="0.25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8218</v>
      </c>
      <c r="G2498" t="s">
        <v>8223</v>
      </c>
      <c r="H2498" t="s">
        <v>8245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8299</v>
      </c>
      <c r="O2498" s="5">
        <f t="shared" ref="O2498:O2561" si="156">E2498/D2498</f>
        <v>1.0357142857142858</v>
      </c>
      <c r="P2498">
        <f t="shared" si="153"/>
        <v>55.769230769230766</v>
      </c>
      <c r="Q2498" s="8" t="s">
        <v>8315</v>
      </c>
      <c r="R2498" s="8" t="s">
        <v>8355</v>
      </c>
      <c r="S2498" s="12">
        <f t="shared" si="154"/>
        <v>41547.915972222225</v>
      </c>
      <c r="T2498" s="12">
        <f t="shared" si="155"/>
        <v>41509.176585648151</v>
      </c>
    </row>
    <row r="2499" spans="1:20" ht="60" x14ac:dyDescent="0.25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8218</v>
      </c>
      <c r="G2499" t="s">
        <v>8235</v>
      </c>
      <c r="H2499" t="s">
        <v>8248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8284</v>
      </c>
      <c r="O2499" s="5">
        <f t="shared" si="156"/>
        <v>1.0358125</v>
      </c>
      <c r="P2499">
        <f t="shared" ref="P2499:P2562" si="157">E2499/L2499</f>
        <v>48.037681159420288</v>
      </c>
      <c r="Q2499" s="8" t="s">
        <v>8334</v>
      </c>
      <c r="R2499" s="8" t="s">
        <v>8338</v>
      </c>
      <c r="S2499" s="12">
        <f t="shared" ref="S2499:S2562" si="158">(I2499/86400)+25569+(-6/24)</f>
        <v>42451.584027777775</v>
      </c>
      <c r="T2499" s="12">
        <f t="shared" ref="T2499:T2562" si="159">(J2499/86400)+25569+(-6/24)</f>
        <v>42414.19332175926</v>
      </c>
    </row>
    <row r="2500" spans="1:20" ht="60" x14ac:dyDescent="0.25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8218</v>
      </c>
      <c r="G2500" t="s">
        <v>8223</v>
      </c>
      <c r="H2500" t="s">
        <v>8245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8302</v>
      </c>
      <c r="O2500" s="5">
        <f t="shared" si="156"/>
        <v>1.0358333333333334</v>
      </c>
      <c r="P2500">
        <f t="shared" si="157"/>
        <v>125.97972972972973</v>
      </c>
      <c r="Q2500" s="8" t="s">
        <v>8323</v>
      </c>
      <c r="R2500" s="8" t="s">
        <v>8324</v>
      </c>
      <c r="S2500" s="12">
        <f t="shared" si="158"/>
        <v>42493.708333333328</v>
      </c>
      <c r="T2500" s="12">
        <f t="shared" si="159"/>
        <v>42465.346585648149</v>
      </c>
    </row>
    <row r="2501" spans="1:20" ht="60" x14ac:dyDescent="0.25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8218</v>
      </c>
      <c r="G2501" t="s">
        <v>8223</v>
      </c>
      <c r="H2501" t="s">
        <v>8245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8270</v>
      </c>
      <c r="O2501" s="5">
        <f t="shared" si="156"/>
        <v>1.0358333333333334</v>
      </c>
      <c r="P2501">
        <f t="shared" si="157"/>
        <v>81.776315789473685</v>
      </c>
      <c r="Q2501" s="8" t="s">
        <v>8323</v>
      </c>
      <c r="R2501" s="8" t="s">
        <v>8343</v>
      </c>
      <c r="S2501" s="12">
        <f t="shared" si="158"/>
        <v>42040.040972222225</v>
      </c>
      <c r="T2501" s="12">
        <f t="shared" si="159"/>
        <v>42018.426898148144</v>
      </c>
    </row>
    <row r="2502" spans="1:20" ht="45" x14ac:dyDescent="0.25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8218</v>
      </c>
      <c r="G2502" t="s">
        <v>8223</v>
      </c>
      <c r="H2502" t="s">
        <v>8245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8268</v>
      </c>
      <c r="O2502" s="5">
        <f t="shared" si="156"/>
        <v>1.036144</v>
      </c>
      <c r="P2502">
        <f t="shared" si="157"/>
        <v>156.04578313253012</v>
      </c>
      <c r="Q2502" s="8" t="s">
        <v>8309</v>
      </c>
      <c r="R2502" s="8" t="s">
        <v>8349</v>
      </c>
      <c r="S2502" s="12">
        <f t="shared" si="158"/>
        <v>42308.916666666672</v>
      </c>
      <c r="T2502" s="12">
        <f t="shared" si="159"/>
        <v>42278.696620370371</v>
      </c>
    </row>
    <row r="2503" spans="1:20" ht="60" x14ac:dyDescent="0.25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8218</v>
      </c>
      <c r="G2503" t="s">
        <v>8224</v>
      </c>
      <c r="H2503" t="s">
        <v>8246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8270</v>
      </c>
      <c r="O2503" s="5">
        <f t="shared" si="156"/>
        <v>1.0365</v>
      </c>
      <c r="P2503">
        <f t="shared" si="157"/>
        <v>54.55263157894737</v>
      </c>
      <c r="Q2503" s="8" t="s">
        <v>8323</v>
      </c>
      <c r="R2503" s="8" t="s">
        <v>8343</v>
      </c>
      <c r="S2503" s="12">
        <f t="shared" si="158"/>
        <v>42242.708333333328</v>
      </c>
      <c r="T2503" s="12">
        <f t="shared" si="159"/>
        <v>42225.263888888891</v>
      </c>
    </row>
    <row r="2504" spans="1:20" ht="30" x14ac:dyDescent="0.25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8218</v>
      </c>
      <c r="G2504" t="s">
        <v>8223</v>
      </c>
      <c r="H2504" t="s">
        <v>8245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8275</v>
      </c>
      <c r="O2504" s="5">
        <f t="shared" si="156"/>
        <v>1.0366666666666666</v>
      </c>
      <c r="P2504">
        <f t="shared" si="157"/>
        <v>77.75</v>
      </c>
      <c r="Q2504" s="8" t="s">
        <v>8315</v>
      </c>
      <c r="R2504" s="8" t="s">
        <v>8350</v>
      </c>
      <c r="S2504" s="12">
        <f t="shared" si="158"/>
        <v>41562.75335648148</v>
      </c>
      <c r="T2504" s="12">
        <f t="shared" si="159"/>
        <v>41547.75335648148</v>
      </c>
    </row>
    <row r="2505" spans="1:20" ht="30" x14ac:dyDescent="0.25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8218</v>
      </c>
      <c r="G2505" t="s">
        <v>8223</v>
      </c>
      <c r="H2505" t="s">
        <v>8245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8275</v>
      </c>
      <c r="O2505" s="5">
        <f t="shared" si="156"/>
        <v>1.0366666666666666</v>
      </c>
      <c r="P2505">
        <f t="shared" si="157"/>
        <v>75.853658536585371</v>
      </c>
      <c r="Q2505" s="8" t="s">
        <v>8315</v>
      </c>
      <c r="R2505" s="8" t="s">
        <v>8350</v>
      </c>
      <c r="S2505" s="12">
        <f t="shared" si="158"/>
        <v>41690.617280092592</v>
      </c>
      <c r="T2505" s="12">
        <f t="shared" si="159"/>
        <v>41645.617280092592</v>
      </c>
    </row>
    <row r="2506" spans="1:20" ht="60" x14ac:dyDescent="0.25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8218</v>
      </c>
      <c r="G2506" t="s">
        <v>8223</v>
      </c>
      <c r="H2506" t="s">
        <v>8245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8268</v>
      </c>
      <c r="O2506" s="5">
        <f t="shared" si="156"/>
        <v>1.0371999999999999</v>
      </c>
      <c r="P2506">
        <f t="shared" si="157"/>
        <v>54.020833333333336</v>
      </c>
      <c r="Q2506" s="8" t="s">
        <v>8309</v>
      </c>
      <c r="R2506" s="8" t="s">
        <v>8349</v>
      </c>
      <c r="S2506" s="12">
        <f t="shared" si="158"/>
        <v>41136.803067129629</v>
      </c>
      <c r="T2506" s="12">
        <f t="shared" si="159"/>
        <v>41106.803067129629</v>
      </c>
    </row>
    <row r="2507" spans="1:20" ht="60" x14ac:dyDescent="0.25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8218</v>
      </c>
      <c r="G2507" t="s">
        <v>8223</v>
      </c>
      <c r="H2507" t="s">
        <v>8245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8302</v>
      </c>
      <c r="O2507" s="5">
        <f t="shared" si="156"/>
        <v>1.0373000000000001</v>
      </c>
      <c r="P2507">
        <f t="shared" si="157"/>
        <v>90.2</v>
      </c>
      <c r="Q2507" s="8" t="s">
        <v>8323</v>
      </c>
      <c r="R2507" s="8" t="s">
        <v>8324</v>
      </c>
      <c r="S2507" s="12">
        <f t="shared" si="158"/>
        <v>42792.957638888889</v>
      </c>
      <c r="T2507" s="12">
        <f t="shared" si="159"/>
        <v>42775.483715277776</v>
      </c>
    </row>
    <row r="2508" spans="1:20" ht="45" x14ac:dyDescent="0.25">
      <c r="A2508">
        <v>2703</v>
      </c>
      <c r="B2508" s="3" t="s">
        <v>2703</v>
      </c>
      <c r="C2508" s="3" t="s">
        <v>6813</v>
      </c>
      <c r="D2508">
        <v>40000</v>
      </c>
      <c r="E2508">
        <v>41500</v>
      </c>
      <c r="F2508" t="s">
        <v>8221</v>
      </c>
      <c r="G2508" t="s">
        <v>8237</v>
      </c>
      <c r="H2508" t="s">
        <v>8255</v>
      </c>
      <c r="I2508">
        <v>1490196830</v>
      </c>
      <c r="J2508">
        <v>1485016430</v>
      </c>
      <c r="K2508" t="b">
        <v>0</v>
      </c>
      <c r="L2508">
        <v>45</v>
      </c>
      <c r="M2508" t="b">
        <v>0</v>
      </c>
      <c r="N2508" t="s">
        <v>8302</v>
      </c>
      <c r="O2508" s="5">
        <f t="shared" si="156"/>
        <v>1.0375000000000001</v>
      </c>
      <c r="P2508">
        <f t="shared" si="157"/>
        <v>922.22222222222217</v>
      </c>
      <c r="Q2508" s="8" t="s">
        <v>8323</v>
      </c>
      <c r="R2508" s="8" t="s">
        <v>8324</v>
      </c>
      <c r="S2508" s="12">
        <f t="shared" si="158"/>
        <v>42816.398495370369</v>
      </c>
      <c r="T2508" s="12">
        <f t="shared" si="159"/>
        <v>42756.440162037034</v>
      </c>
    </row>
    <row r="2509" spans="1:20" ht="60" x14ac:dyDescent="0.25">
      <c r="A2509">
        <v>754</v>
      </c>
      <c r="B2509" s="3" t="s">
        <v>755</v>
      </c>
      <c r="C2509" s="3" t="s">
        <v>4864</v>
      </c>
      <c r="D2509">
        <v>2000</v>
      </c>
      <c r="E2509">
        <v>2075</v>
      </c>
      <c r="F2509" t="s">
        <v>8218</v>
      </c>
      <c r="G2509" t="s">
        <v>8223</v>
      </c>
      <c r="H2509" t="s">
        <v>8245</v>
      </c>
      <c r="I2509">
        <v>1357408721</v>
      </c>
      <c r="J2509">
        <v>1354816721</v>
      </c>
      <c r="K2509" t="b">
        <v>0</v>
      </c>
      <c r="L2509">
        <v>49</v>
      </c>
      <c r="M2509" t="b">
        <v>1</v>
      </c>
      <c r="N2509" t="s">
        <v>8273</v>
      </c>
      <c r="O2509" s="5">
        <f t="shared" si="156"/>
        <v>1.0375000000000001</v>
      </c>
      <c r="P2509">
        <f t="shared" si="157"/>
        <v>42.346938775510203</v>
      </c>
      <c r="Q2509" s="8" t="s">
        <v>8318</v>
      </c>
      <c r="R2509" s="8" t="s">
        <v>8352</v>
      </c>
      <c r="S2509" s="12">
        <f t="shared" si="158"/>
        <v>41279.499085648145</v>
      </c>
      <c r="T2509" s="12">
        <f t="shared" si="159"/>
        <v>41249.499085648145</v>
      </c>
    </row>
    <row r="2510" spans="1:20" ht="45" x14ac:dyDescent="0.25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8218</v>
      </c>
      <c r="G2510" t="s">
        <v>8224</v>
      </c>
      <c r="H2510" t="s">
        <v>8246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8270</v>
      </c>
      <c r="O2510" s="5">
        <f t="shared" si="156"/>
        <v>1.0375000000000001</v>
      </c>
      <c r="P2510">
        <f t="shared" si="157"/>
        <v>27.065217391304348</v>
      </c>
      <c r="Q2510" s="8" t="s">
        <v>8323</v>
      </c>
      <c r="R2510" s="8" t="s">
        <v>8343</v>
      </c>
      <c r="S2510" s="12">
        <f t="shared" si="158"/>
        <v>42056.670428240745</v>
      </c>
      <c r="T2510" s="12">
        <f t="shared" si="159"/>
        <v>42026.670428240745</v>
      </c>
    </row>
    <row r="2511" spans="1:20" ht="90" x14ac:dyDescent="0.25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8218</v>
      </c>
      <c r="G2511" t="s">
        <v>8223</v>
      </c>
      <c r="H2511" t="s">
        <v>8245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8270</v>
      </c>
      <c r="O2511" s="5">
        <f t="shared" si="156"/>
        <v>1.0376000000000001</v>
      </c>
      <c r="P2511">
        <f t="shared" si="157"/>
        <v>66.512820512820511</v>
      </c>
      <c r="Q2511" s="8" t="s">
        <v>8323</v>
      </c>
      <c r="R2511" s="8" t="s">
        <v>8343</v>
      </c>
      <c r="S2511" s="12">
        <f t="shared" si="158"/>
        <v>41771.916666666664</v>
      </c>
      <c r="T2511" s="12">
        <f t="shared" si="159"/>
        <v>41760.685706018521</v>
      </c>
    </row>
    <row r="2512" spans="1:20" ht="45" x14ac:dyDescent="0.25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8218</v>
      </c>
      <c r="G2512" t="s">
        <v>8235</v>
      </c>
      <c r="H2512" t="s">
        <v>8248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8284</v>
      </c>
      <c r="O2512" s="5">
        <f t="shared" si="156"/>
        <v>1.0376666666666667</v>
      </c>
      <c r="P2512">
        <f t="shared" si="157"/>
        <v>111.17857142857143</v>
      </c>
      <c r="Q2512" s="8" t="s">
        <v>8334</v>
      </c>
      <c r="R2512" s="8" t="s">
        <v>8338</v>
      </c>
      <c r="S2512" s="12">
        <f t="shared" si="158"/>
        <v>42241.378611111111</v>
      </c>
      <c r="T2512" s="12">
        <f t="shared" si="159"/>
        <v>42211.378611111111</v>
      </c>
    </row>
    <row r="2513" spans="1:20" ht="45" x14ac:dyDescent="0.25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8218</v>
      </c>
      <c r="G2513" t="s">
        <v>8223</v>
      </c>
      <c r="H2513" t="s">
        <v>8245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8275</v>
      </c>
      <c r="O2513" s="5">
        <f t="shared" si="156"/>
        <v>1.03775</v>
      </c>
      <c r="P2513">
        <f t="shared" si="157"/>
        <v>79.82692307692308</v>
      </c>
      <c r="Q2513" s="8" t="s">
        <v>8315</v>
      </c>
      <c r="R2513" s="8" t="s">
        <v>8350</v>
      </c>
      <c r="S2513" s="12">
        <f t="shared" si="158"/>
        <v>41658.583680555559</v>
      </c>
      <c r="T2513" s="12">
        <f t="shared" si="159"/>
        <v>41628.583680555559</v>
      </c>
    </row>
    <row r="2514" spans="1:20" x14ac:dyDescent="0.25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8218</v>
      </c>
      <c r="G2514" t="s">
        <v>8223</v>
      </c>
      <c r="H2514" t="s">
        <v>8245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8299</v>
      </c>
      <c r="O2514" s="5">
        <f t="shared" si="156"/>
        <v>1.03775</v>
      </c>
      <c r="P2514">
        <f t="shared" si="157"/>
        <v>266.08974358974359</v>
      </c>
      <c r="Q2514" s="8" t="s">
        <v>8315</v>
      </c>
      <c r="R2514" s="8" t="s">
        <v>8355</v>
      </c>
      <c r="S2514" s="12">
        <f t="shared" si="158"/>
        <v>41974.582696759258</v>
      </c>
      <c r="T2514" s="12">
        <f t="shared" si="159"/>
        <v>41943.541030092594</v>
      </c>
    </row>
    <row r="2515" spans="1:20" ht="45" x14ac:dyDescent="0.25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8218</v>
      </c>
      <c r="G2515" t="s">
        <v>8223</v>
      </c>
      <c r="H2515" t="s">
        <v>8245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8275</v>
      </c>
      <c r="O2515" s="5">
        <f t="shared" si="156"/>
        <v>1.038</v>
      </c>
      <c r="P2515">
        <f t="shared" si="157"/>
        <v>46.133333333333333</v>
      </c>
      <c r="Q2515" s="8" t="s">
        <v>8315</v>
      </c>
      <c r="R2515" s="8" t="s">
        <v>8350</v>
      </c>
      <c r="S2515" s="12">
        <f t="shared" si="158"/>
        <v>41386.625</v>
      </c>
      <c r="T2515" s="12">
        <f t="shared" si="159"/>
        <v>41355.575497685189</v>
      </c>
    </row>
    <row r="2516" spans="1:20" ht="45" x14ac:dyDescent="0.25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8218</v>
      </c>
      <c r="G2516" t="s">
        <v>8223</v>
      </c>
      <c r="H2516" t="s">
        <v>8245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8275</v>
      </c>
      <c r="O2516" s="5">
        <f t="shared" si="156"/>
        <v>1.038</v>
      </c>
      <c r="P2516">
        <f t="shared" si="157"/>
        <v>34.6</v>
      </c>
      <c r="Q2516" s="8" t="s">
        <v>8315</v>
      </c>
      <c r="R2516" s="8" t="s">
        <v>8350</v>
      </c>
      <c r="S2516" s="12">
        <f t="shared" si="158"/>
        <v>40178.735416666663</v>
      </c>
      <c r="T2516" s="12">
        <f t="shared" si="159"/>
        <v>40122.501620370371</v>
      </c>
    </row>
    <row r="2517" spans="1:20" ht="60" x14ac:dyDescent="0.25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8218</v>
      </c>
      <c r="G2517" t="s">
        <v>8223</v>
      </c>
      <c r="H2517" t="s">
        <v>8245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8278</v>
      </c>
      <c r="O2517" s="5">
        <f t="shared" si="156"/>
        <v>1.038</v>
      </c>
      <c r="P2517">
        <f t="shared" si="157"/>
        <v>90.523255813953483</v>
      </c>
      <c r="Q2517" s="8" t="s">
        <v>8315</v>
      </c>
      <c r="R2517" s="8" t="s">
        <v>8330</v>
      </c>
      <c r="S2517" s="12">
        <f t="shared" si="158"/>
        <v>40816.875</v>
      </c>
      <c r="T2517" s="12">
        <f t="shared" si="159"/>
        <v>40783.762696759259</v>
      </c>
    </row>
    <row r="2518" spans="1:20" ht="60" x14ac:dyDescent="0.25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8218</v>
      </c>
      <c r="G2518" t="s">
        <v>8224</v>
      </c>
      <c r="H2518" t="s">
        <v>8246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8270</v>
      </c>
      <c r="O2518" s="5">
        <f t="shared" si="156"/>
        <v>1.038</v>
      </c>
      <c r="P2518">
        <f t="shared" si="157"/>
        <v>34.6</v>
      </c>
      <c r="Q2518" s="8" t="s">
        <v>8323</v>
      </c>
      <c r="R2518" s="8" t="s">
        <v>8343</v>
      </c>
      <c r="S2518" s="12">
        <f t="shared" si="158"/>
        <v>42173.211122685185</v>
      </c>
      <c r="T2518" s="12">
        <f t="shared" si="159"/>
        <v>42143.211122685185</v>
      </c>
    </row>
    <row r="2519" spans="1:20" ht="60" x14ac:dyDescent="0.25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8218</v>
      </c>
      <c r="G2519" t="s">
        <v>8223</v>
      </c>
      <c r="H2519" t="s">
        <v>8245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8268</v>
      </c>
      <c r="O2519" s="5">
        <f t="shared" si="156"/>
        <v>1.0381199999999999</v>
      </c>
      <c r="P2519">
        <f t="shared" si="157"/>
        <v>711.04109589041093</v>
      </c>
      <c r="Q2519" s="8" t="s">
        <v>8309</v>
      </c>
      <c r="R2519" s="8" t="s">
        <v>8349</v>
      </c>
      <c r="S2519" s="12">
        <f t="shared" si="158"/>
        <v>40762.592245370368</v>
      </c>
      <c r="T2519" s="12">
        <f t="shared" si="159"/>
        <v>40732.592245370368</v>
      </c>
    </row>
    <row r="2520" spans="1:20" ht="60" x14ac:dyDescent="0.25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8218</v>
      </c>
      <c r="G2520" t="s">
        <v>8223</v>
      </c>
      <c r="H2520" t="s">
        <v>8245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8287</v>
      </c>
      <c r="O2520" s="5">
        <f t="shared" si="156"/>
        <v>1.03840625</v>
      </c>
      <c r="P2520">
        <f t="shared" si="157"/>
        <v>96.877551020408163</v>
      </c>
      <c r="Q2520" s="8" t="s">
        <v>8318</v>
      </c>
      <c r="R2520" s="8" t="s">
        <v>8358</v>
      </c>
      <c r="S2520" s="12">
        <f t="shared" si="158"/>
        <v>42103.707569444443</v>
      </c>
      <c r="T2520" s="12">
        <f t="shared" si="159"/>
        <v>42073.707569444443</v>
      </c>
    </row>
    <row r="2521" spans="1:20" ht="60" x14ac:dyDescent="0.25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8218</v>
      </c>
      <c r="G2521" t="s">
        <v>8223</v>
      </c>
      <c r="H2521" t="s">
        <v>8245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8275</v>
      </c>
      <c r="O2521" s="5">
        <f t="shared" si="156"/>
        <v>1.0386666666666666</v>
      </c>
      <c r="P2521">
        <f t="shared" si="157"/>
        <v>60.859375</v>
      </c>
      <c r="Q2521" s="8" t="s">
        <v>8315</v>
      </c>
      <c r="R2521" s="8" t="s">
        <v>8350</v>
      </c>
      <c r="S2521" s="12">
        <f t="shared" si="158"/>
        <v>41590.999305555553</v>
      </c>
      <c r="T2521" s="12">
        <f t="shared" si="159"/>
        <v>41557.530624999999</v>
      </c>
    </row>
    <row r="2522" spans="1:20" ht="30" x14ac:dyDescent="0.25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8218</v>
      </c>
      <c r="G2522" t="s">
        <v>8223</v>
      </c>
      <c r="H2522" t="s">
        <v>8245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8264</v>
      </c>
      <c r="O2522" s="5">
        <f t="shared" si="156"/>
        <v>1.0389999999999999</v>
      </c>
      <c r="P2522">
        <f t="shared" si="157"/>
        <v>69.266666666666666</v>
      </c>
      <c r="Q2522" s="8" t="s">
        <v>8309</v>
      </c>
      <c r="R2522" s="8" t="s">
        <v>8347</v>
      </c>
      <c r="S2522" s="12">
        <f t="shared" si="158"/>
        <v>41858.265127314815</v>
      </c>
      <c r="T2522" s="12">
        <f t="shared" si="159"/>
        <v>41828.265127314815</v>
      </c>
    </row>
    <row r="2523" spans="1:20" ht="45" x14ac:dyDescent="0.25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8218</v>
      </c>
      <c r="G2523" t="s">
        <v>8240</v>
      </c>
      <c r="H2523" t="s">
        <v>8248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8270</v>
      </c>
      <c r="O2523" s="5">
        <f t="shared" si="156"/>
        <v>1.0389999999999999</v>
      </c>
      <c r="P2523">
        <f t="shared" si="157"/>
        <v>96.203703703703709</v>
      </c>
      <c r="Q2523" s="8" t="s">
        <v>8323</v>
      </c>
      <c r="R2523" s="8" t="s">
        <v>8343</v>
      </c>
      <c r="S2523" s="12">
        <f t="shared" si="158"/>
        <v>42749.791435185187</v>
      </c>
      <c r="T2523" s="12">
        <f t="shared" si="159"/>
        <v>42689.791435185187</v>
      </c>
    </row>
    <row r="2524" spans="1:20" ht="60" x14ac:dyDescent="0.25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8218</v>
      </c>
      <c r="G2524" t="s">
        <v>8223</v>
      </c>
      <c r="H2524" t="s">
        <v>8245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8268</v>
      </c>
      <c r="O2524" s="5">
        <f t="shared" si="156"/>
        <v>1.0390027322404372</v>
      </c>
      <c r="P2524">
        <f t="shared" si="157"/>
        <v>56.460043668122275</v>
      </c>
      <c r="Q2524" s="8" t="s">
        <v>8309</v>
      </c>
      <c r="R2524" s="8" t="s">
        <v>8349</v>
      </c>
      <c r="S2524" s="12">
        <f t="shared" si="158"/>
        <v>40421.905555555553</v>
      </c>
      <c r="T2524" s="12">
        <f t="shared" si="159"/>
        <v>40379.526435185187</v>
      </c>
    </row>
    <row r="2525" spans="1:20" ht="60" x14ac:dyDescent="0.25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8218</v>
      </c>
      <c r="G2525" t="s">
        <v>8223</v>
      </c>
      <c r="H2525" t="s">
        <v>8245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8268</v>
      </c>
      <c r="O2525" s="5">
        <f t="shared" si="156"/>
        <v>1.0394285714285714</v>
      </c>
      <c r="P2525">
        <f t="shared" si="157"/>
        <v>125.44827586206897</v>
      </c>
      <c r="Q2525" s="8" t="s">
        <v>8309</v>
      </c>
      <c r="R2525" s="8" t="s">
        <v>8349</v>
      </c>
      <c r="S2525" s="12">
        <f t="shared" si="158"/>
        <v>42468.536122685182</v>
      </c>
      <c r="T2525" s="12">
        <f t="shared" si="159"/>
        <v>42438.577789351853</v>
      </c>
    </row>
    <row r="2526" spans="1:20" ht="60" x14ac:dyDescent="0.25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8218</v>
      </c>
      <c r="G2526" t="s">
        <v>8223</v>
      </c>
      <c r="H2526" t="s">
        <v>8245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8284</v>
      </c>
      <c r="O2526" s="5">
        <f t="shared" si="156"/>
        <v>1.0395714285714286</v>
      </c>
      <c r="P2526">
        <f t="shared" si="157"/>
        <v>79.967032967032964</v>
      </c>
      <c r="Q2526" s="8" t="s">
        <v>8334</v>
      </c>
      <c r="R2526" s="8" t="s">
        <v>8338</v>
      </c>
      <c r="S2526" s="12">
        <f t="shared" si="158"/>
        <v>42469.484409722223</v>
      </c>
      <c r="T2526" s="12">
        <f t="shared" si="159"/>
        <v>42409.526076388887</v>
      </c>
    </row>
    <row r="2527" spans="1:20" ht="45" x14ac:dyDescent="0.25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8218</v>
      </c>
      <c r="G2527" t="s">
        <v>8224</v>
      </c>
      <c r="H2527" t="s">
        <v>8246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8268</v>
      </c>
      <c r="O2527" s="5">
        <f t="shared" si="156"/>
        <v>1.0397333333333334</v>
      </c>
      <c r="P2527">
        <f t="shared" si="157"/>
        <v>239.93846153846152</v>
      </c>
      <c r="Q2527" s="8" t="s">
        <v>8309</v>
      </c>
      <c r="R2527" s="8" t="s">
        <v>8349</v>
      </c>
      <c r="S2527" s="12">
        <f t="shared" si="158"/>
        <v>41698.356469907405</v>
      </c>
      <c r="T2527" s="12">
        <f t="shared" si="159"/>
        <v>41668.356469907405</v>
      </c>
    </row>
    <row r="2528" spans="1:20" ht="30" x14ac:dyDescent="0.25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8218</v>
      </c>
      <c r="G2528" t="s">
        <v>8223</v>
      </c>
      <c r="H2528" t="s">
        <v>8245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8304</v>
      </c>
      <c r="O2528" s="5">
        <f t="shared" si="156"/>
        <v>1.0398000000000001</v>
      </c>
      <c r="P2528">
        <f t="shared" si="157"/>
        <v>135.62608695652173</v>
      </c>
      <c r="Q2528" s="8" t="s">
        <v>8323</v>
      </c>
      <c r="R2528" s="8" t="s">
        <v>8325</v>
      </c>
      <c r="S2528" s="12">
        <f t="shared" si="158"/>
        <v>42455.443749999999</v>
      </c>
      <c r="T2528" s="12">
        <f t="shared" si="159"/>
        <v>42425.485416666663</v>
      </c>
    </row>
    <row r="2529" spans="1:20" ht="60" x14ac:dyDescent="0.25">
      <c r="A2529">
        <v>1001</v>
      </c>
      <c r="B2529" s="3" t="s">
        <v>1002</v>
      </c>
      <c r="C2529" s="3" t="s">
        <v>5111</v>
      </c>
      <c r="D2529">
        <v>5000</v>
      </c>
      <c r="E2529">
        <v>5200</v>
      </c>
      <c r="F2529" t="s">
        <v>8219</v>
      </c>
      <c r="G2529" t="s">
        <v>8224</v>
      </c>
      <c r="H2529" t="s">
        <v>8246</v>
      </c>
      <c r="I2529">
        <v>1485796613</v>
      </c>
      <c r="J2529">
        <v>1481908613</v>
      </c>
      <c r="K2529" t="b">
        <v>0</v>
      </c>
      <c r="L2529">
        <v>4</v>
      </c>
      <c r="M2529" t="b">
        <v>0</v>
      </c>
      <c r="N2529" t="s">
        <v>8272</v>
      </c>
      <c r="O2529" s="5">
        <f t="shared" si="156"/>
        <v>1.04</v>
      </c>
      <c r="P2529">
        <f t="shared" si="157"/>
        <v>1300</v>
      </c>
      <c r="Q2529" s="8" t="s">
        <v>8311</v>
      </c>
      <c r="R2529" s="8" t="s">
        <v>8317</v>
      </c>
      <c r="S2529" s="12">
        <f t="shared" si="158"/>
        <v>42765.470057870371</v>
      </c>
      <c r="T2529" s="12">
        <f t="shared" si="159"/>
        <v>42720.470057870371</v>
      </c>
    </row>
    <row r="2530" spans="1:20" ht="45" x14ac:dyDescent="0.25">
      <c r="A2530">
        <v>94</v>
      </c>
      <c r="B2530" s="3" t="s">
        <v>96</v>
      </c>
      <c r="C2530" s="3" t="s">
        <v>4205</v>
      </c>
      <c r="D2530">
        <v>250</v>
      </c>
      <c r="E2530">
        <v>260</v>
      </c>
      <c r="F2530" t="s">
        <v>8218</v>
      </c>
      <c r="G2530" t="s">
        <v>8224</v>
      </c>
      <c r="H2530" t="s">
        <v>8246</v>
      </c>
      <c r="I2530">
        <v>1396890822</v>
      </c>
      <c r="J2530">
        <v>1395162822</v>
      </c>
      <c r="K2530" t="b">
        <v>0</v>
      </c>
      <c r="L2530">
        <v>12</v>
      </c>
      <c r="M2530" t="b">
        <v>1</v>
      </c>
      <c r="N2530" t="s">
        <v>8265</v>
      </c>
      <c r="O2530" s="5">
        <f t="shared" si="156"/>
        <v>1.04</v>
      </c>
      <c r="P2530">
        <f t="shared" si="157"/>
        <v>21.666666666666668</v>
      </c>
      <c r="Q2530" s="8" t="s">
        <v>8309</v>
      </c>
      <c r="R2530" s="8" t="s">
        <v>8348</v>
      </c>
      <c r="S2530" s="12">
        <f t="shared" si="158"/>
        <v>41736.467847222222</v>
      </c>
      <c r="T2530" s="12">
        <f t="shared" si="159"/>
        <v>41716.467847222222</v>
      </c>
    </row>
    <row r="2531" spans="1:20" ht="60" x14ac:dyDescent="0.25">
      <c r="A2531">
        <v>112</v>
      </c>
      <c r="B2531" s="3" t="s">
        <v>114</v>
      </c>
      <c r="C2531" s="3" t="s">
        <v>4223</v>
      </c>
      <c r="D2531">
        <v>5000</v>
      </c>
      <c r="E2531">
        <v>5200</v>
      </c>
      <c r="F2531" t="s">
        <v>8218</v>
      </c>
      <c r="G2531" t="s">
        <v>8223</v>
      </c>
      <c r="H2531" t="s">
        <v>8245</v>
      </c>
      <c r="I2531">
        <v>1397354400</v>
      </c>
      <c r="J2531">
        <v>1395277318</v>
      </c>
      <c r="K2531" t="b">
        <v>0</v>
      </c>
      <c r="L2531">
        <v>81</v>
      </c>
      <c r="M2531" t="b">
        <v>1</v>
      </c>
      <c r="N2531" t="s">
        <v>8265</v>
      </c>
      <c r="O2531" s="5">
        <f t="shared" si="156"/>
        <v>1.04</v>
      </c>
      <c r="P2531">
        <f t="shared" si="157"/>
        <v>64.197530864197532</v>
      </c>
      <c r="Q2531" s="8" t="s">
        <v>8309</v>
      </c>
      <c r="R2531" s="8" t="s">
        <v>8348</v>
      </c>
      <c r="S2531" s="12">
        <f t="shared" si="158"/>
        <v>41741.833333333336</v>
      </c>
      <c r="T2531" s="12">
        <f t="shared" si="159"/>
        <v>41717.793032407411</v>
      </c>
    </row>
    <row r="2532" spans="1:20" ht="45" x14ac:dyDescent="0.25">
      <c r="A2532">
        <v>780</v>
      </c>
      <c r="B2532" s="3" t="s">
        <v>781</v>
      </c>
      <c r="C2532" s="3" t="s">
        <v>4890</v>
      </c>
      <c r="D2532">
        <v>1000</v>
      </c>
      <c r="E2532">
        <v>1040</v>
      </c>
      <c r="F2532" t="s">
        <v>8218</v>
      </c>
      <c r="G2532" t="s">
        <v>8223</v>
      </c>
      <c r="H2532" t="s">
        <v>8245</v>
      </c>
      <c r="I2532">
        <v>1304439025</v>
      </c>
      <c r="J2532">
        <v>1301847025</v>
      </c>
      <c r="K2532" t="b">
        <v>0</v>
      </c>
      <c r="L2532">
        <v>27</v>
      </c>
      <c r="M2532" t="b">
        <v>1</v>
      </c>
      <c r="N2532" t="s">
        <v>8275</v>
      </c>
      <c r="O2532" s="5">
        <f t="shared" si="156"/>
        <v>1.04</v>
      </c>
      <c r="P2532">
        <f t="shared" si="157"/>
        <v>38.518518518518519</v>
      </c>
      <c r="Q2532" s="8" t="s">
        <v>8315</v>
      </c>
      <c r="R2532" s="8" t="s">
        <v>8350</v>
      </c>
      <c r="S2532" s="12">
        <f t="shared" si="158"/>
        <v>40666.423900462964</v>
      </c>
      <c r="T2532" s="12">
        <f t="shared" si="159"/>
        <v>40636.423900462964</v>
      </c>
    </row>
    <row r="2533" spans="1:20" ht="45" x14ac:dyDescent="0.25">
      <c r="A2533">
        <v>811</v>
      </c>
      <c r="B2533" s="3" t="s">
        <v>812</v>
      </c>
      <c r="C2533" s="3" t="s">
        <v>4921</v>
      </c>
      <c r="D2533">
        <v>1000</v>
      </c>
      <c r="E2533">
        <v>1040</v>
      </c>
      <c r="F2533" t="s">
        <v>8218</v>
      </c>
      <c r="G2533" t="s">
        <v>8223</v>
      </c>
      <c r="H2533" t="s">
        <v>8245</v>
      </c>
      <c r="I2533">
        <v>1373475120</v>
      </c>
      <c r="J2533">
        <v>1371569202</v>
      </c>
      <c r="K2533" t="b">
        <v>0</v>
      </c>
      <c r="L2533">
        <v>12</v>
      </c>
      <c r="M2533" t="b">
        <v>1</v>
      </c>
      <c r="N2533" t="s">
        <v>8275</v>
      </c>
      <c r="O2533" s="5">
        <f t="shared" si="156"/>
        <v>1.04</v>
      </c>
      <c r="P2533">
        <f t="shared" si="157"/>
        <v>86.666666666666671</v>
      </c>
      <c r="Q2533" s="8" t="s">
        <v>8315</v>
      </c>
      <c r="R2533" s="8" t="s">
        <v>8350</v>
      </c>
      <c r="S2533" s="12">
        <f t="shared" si="158"/>
        <v>41465.452777777777</v>
      </c>
      <c r="T2533" s="12">
        <f t="shared" si="159"/>
        <v>41443.393541666665</v>
      </c>
    </row>
    <row r="2534" spans="1:20" ht="60" x14ac:dyDescent="0.25">
      <c r="A2534">
        <v>829</v>
      </c>
      <c r="B2534" s="3" t="s">
        <v>830</v>
      </c>
      <c r="C2534" s="3" t="s">
        <v>4939</v>
      </c>
      <c r="D2534">
        <v>500</v>
      </c>
      <c r="E2534">
        <v>520</v>
      </c>
      <c r="F2534" t="s">
        <v>8218</v>
      </c>
      <c r="G2534" t="s">
        <v>8224</v>
      </c>
      <c r="H2534" t="s">
        <v>8246</v>
      </c>
      <c r="I2534">
        <v>1468437240</v>
      </c>
      <c r="J2534">
        <v>1463253240</v>
      </c>
      <c r="K2534" t="b">
        <v>0</v>
      </c>
      <c r="L2534">
        <v>16</v>
      </c>
      <c r="M2534" t="b">
        <v>1</v>
      </c>
      <c r="N2534" t="s">
        <v>8275</v>
      </c>
      <c r="O2534" s="5">
        <f t="shared" si="156"/>
        <v>1.04</v>
      </c>
      <c r="P2534">
        <f t="shared" si="157"/>
        <v>32.5</v>
      </c>
      <c r="Q2534" s="8" t="s">
        <v>8315</v>
      </c>
      <c r="R2534" s="8" t="s">
        <v>8350</v>
      </c>
      <c r="S2534" s="12">
        <f t="shared" si="158"/>
        <v>42564.551388888889</v>
      </c>
      <c r="T2534" s="12">
        <f t="shared" si="159"/>
        <v>42504.551388888889</v>
      </c>
    </row>
    <row r="2535" spans="1:20" ht="75" x14ac:dyDescent="0.25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8218</v>
      </c>
      <c r="G2535" t="s">
        <v>8224</v>
      </c>
      <c r="H2535" t="s">
        <v>8246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8275</v>
      </c>
      <c r="O2535" s="5">
        <f t="shared" si="156"/>
        <v>1.04</v>
      </c>
      <c r="P2535">
        <f t="shared" si="157"/>
        <v>47.272727272727273</v>
      </c>
      <c r="Q2535" s="8" t="s">
        <v>8315</v>
      </c>
      <c r="R2535" s="8" t="s">
        <v>8350</v>
      </c>
      <c r="S2535" s="12">
        <f t="shared" si="158"/>
        <v>42460.410543981481</v>
      </c>
      <c r="T2535" s="12">
        <f t="shared" si="159"/>
        <v>42430.452210648145</v>
      </c>
    </row>
    <row r="2536" spans="1:20" ht="45" x14ac:dyDescent="0.25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8218</v>
      </c>
      <c r="G2536" t="s">
        <v>8223</v>
      </c>
      <c r="H2536" t="s">
        <v>8245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8278</v>
      </c>
      <c r="O2536" s="5">
        <f t="shared" si="156"/>
        <v>1.04</v>
      </c>
      <c r="P2536">
        <f t="shared" si="157"/>
        <v>57.777777777777779</v>
      </c>
      <c r="Q2536" s="8" t="s">
        <v>8315</v>
      </c>
      <c r="R2536" s="8" t="s">
        <v>8330</v>
      </c>
      <c r="S2536" s="12">
        <f t="shared" si="158"/>
        <v>40648.915972222225</v>
      </c>
      <c r="T2536" s="12">
        <f t="shared" si="159"/>
        <v>40632.69195601852</v>
      </c>
    </row>
    <row r="2537" spans="1:20" ht="45" x14ac:dyDescent="0.25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8278</v>
      </c>
      <c r="O2537" s="5">
        <f t="shared" si="156"/>
        <v>1.04</v>
      </c>
      <c r="P2537">
        <f t="shared" si="157"/>
        <v>18.90909090909091</v>
      </c>
      <c r="Q2537" s="8" t="s">
        <v>8315</v>
      </c>
      <c r="R2537" s="8" t="s">
        <v>8330</v>
      </c>
      <c r="S2537" s="12">
        <f t="shared" si="158"/>
        <v>40223.958333333336</v>
      </c>
      <c r="T2537" s="12">
        <f t="shared" si="159"/>
        <v>40192.292233796295</v>
      </c>
    </row>
    <row r="2538" spans="1:20" ht="60" x14ac:dyDescent="0.25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8218</v>
      </c>
      <c r="G2538" t="s">
        <v>8224</v>
      </c>
      <c r="H2538" t="s">
        <v>8246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8270</v>
      </c>
      <c r="O2538" s="5">
        <f t="shared" si="156"/>
        <v>1.04</v>
      </c>
      <c r="P2538">
        <f t="shared" si="157"/>
        <v>19.696969696969695</v>
      </c>
      <c r="Q2538" s="8" t="s">
        <v>8323</v>
      </c>
      <c r="R2538" s="8" t="s">
        <v>8343</v>
      </c>
      <c r="S2538" s="12">
        <f t="shared" si="158"/>
        <v>42081.458333333328</v>
      </c>
      <c r="T2538" s="12">
        <f t="shared" si="159"/>
        <v>42059.785636574074</v>
      </c>
    </row>
    <row r="2539" spans="1:20" ht="60" x14ac:dyDescent="0.25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8218</v>
      </c>
      <c r="G2539" t="s">
        <v>8223</v>
      </c>
      <c r="H2539" t="s">
        <v>8245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8270</v>
      </c>
      <c r="O2539" s="5">
        <f t="shared" si="156"/>
        <v>1.04</v>
      </c>
      <c r="P2539">
        <f t="shared" si="157"/>
        <v>52</v>
      </c>
      <c r="Q2539" s="8" t="s">
        <v>8323</v>
      </c>
      <c r="R2539" s="8" t="s">
        <v>8343</v>
      </c>
      <c r="S2539" s="12">
        <f t="shared" si="158"/>
        <v>41249.833333333336</v>
      </c>
      <c r="T2539" s="12">
        <f t="shared" si="159"/>
        <v>41225.767361111109</v>
      </c>
    </row>
    <row r="2540" spans="1:20" ht="60" x14ac:dyDescent="0.25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8218</v>
      </c>
      <c r="G2540" t="s">
        <v>8223</v>
      </c>
      <c r="H2540" t="s">
        <v>8245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8270</v>
      </c>
      <c r="O2540" s="5">
        <f t="shared" si="156"/>
        <v>1.04</v>
      </c>
      <c r="P2540">
        <f t="shared" si="157"/>
        <v>866.66666666666663</v>
      </c>
      <c r="Q2540" s="8" t="s">
        <v>8323</v>
      </c>
      <c r="R2540" s="8" t="s">
        <v>8343</v>
      </c>
      <c r="S2540" s="12">
        <f t="shared" si="158"/>
        <v>42350.851759259254</v>
      </c>
      <c r="T2540" s="12">
        <f t="shared" si="159"/>
        <v>42320.851759259254</v>
      </c>
    </row>
    <row r="2541" spans="1:20" ht="60" x14ac:dyDescent="0.25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8218</v>
      </c>
      <c r="G2541" t="s">
        <v>8223</v>
      </c>
      <c r="H2541" t="s">
        <v>8245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8270</v>
      </c>
      <c r="O2541" s="5">
        <f t="shared" si="156"/>
        <v>1.04</v>
      </c>
      <c r="P2541">
        <f t="shared" si="157"/>
        <v>52</v>
      </c>
      <c r="Q2541" s="8" t="s">
        <v>8323</v>
      </c>
      <c r="R2541" s="8" t="s">
        <v>8343</v>
      </c>
      <c r="S2541" s="12">
        <f t="shared" si="158"/>
        <v>41938.875</v>
      </c>
      <c r="T2541" s="12">
        <f t="shared" si="159"/>
        <v>41921.029976851853</v>
      </c>
    </row>
    <row r="2542" spans="1:20" ht="45" x14ac:dyDescent="0.25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8218</v>
      </c>
      <c r="G2542" t="s">
        <v>8228</v>
      </c>
      <c r="H2542" t="s">
        <v>8250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8270</v>
      </c>
      <c r="O2542" s="5">
        <f t="shared" si="156"/>
        <v>1.04</v>
      </c>
      <c r="P2542">
        <f t="shared" si="157"/>
        <v>97.5</v>
      </c>
      <c r="Q2542" s="8" t="s">
        <v>8323</v>
      </c>
      <c r="R2542" s="8" t="s">
        <v>8343</v>
      </c>
      <c r="S2542" s="12">
        <f t="shared" si="158"/>
        <v>41806.462893518517</v>
      </c>
      <c r="T2542" s="12">
        <f t="shared" si="159"/>
        <v>41780.462893518517</v>
      </c>
    </row>
    <row r="2543" spans="1:20" ht="45" x14ac:dyDescent="0.25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8218</v>
      </c>
      <c r="G2543" t="s">
        <v>8223</v>
      </c>
      <c r="H2543" t="s">
        <v>8245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8270</v>
      </c>
      <c r="O2543" s="5">
        <f t="shared" si="156"/>
        <v>1.04</v>
      </c>
      <c r="P2543">
        <f t="shared" si="157"/>
        <v>57.777777777777779</v>
      </c>
      <c r="Q2543" s="8" t="s">
        <v>8323</v>
      </c>
      <c r="R2543" s="8" t="s">
        <v>8343</v>
      </c>
      <c r="S2543" s="12">
        <f t="shared" si="158"/>
        <v>41861.415972222225</v>
      </c>
      <c r="T2543" s="12">
        <f t="shared" si="159"/>
        <v>41828.396319444444</v>
      </c>
    </row>
    <row r="2544" spans="1:20" ht="60" x14ac:dyDescent="0.25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8218</v>
      </c>
      <c r="G2544" t="s">
        <v>8224</v>
      </c>
      <c r="H2544" t="s">
        <v>8246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8270</v>
      </c>
      <c r="O2544" s="5">
        <f t="shared" si="156"/>
        <v>1.04</v>
      </c>
      <c r="P2544">
        <f t="shared" si="157"/>
        <v>26</v>
      </c>
      <c r="Q2544" s="8" t="s">
        <v>8323</v>
      </c>
      <c r="R2544" s="8" t="s">
        <v>8343</v>
      </c>
      <c r="S2544" s="12">
        <f t="shared" si="158"/>
        <v>42725.243402777778</v>
      </c>
      <c r="T2544" s="12">
        <f t="shared" si="159"/>
        <v>42665.201736111107</v>
      </c>
    </row>
    <row r="2545" spans="1:20" ht="60" x14ac:dyDescent="0.25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8218</v>
      </c>
      <c r="G2545" t="s">
        <v>8223</v>
      </c>
      <c r="H2545" t="s">
        <v>8245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8278</v>
      </c>
      <c r="O2545" s="5">
        <f t="shared" si="156"/>
        <v>1.0404266666666666</v>
      </c>
      <c r="P2545">
        <f t="shared" si="157"/>
        <v>78.031999999999996</v>
      </c>
      <c r="Q2545" s="8" t="s">
        <v>8315</v>
      </c>
      <c r="R2545" s="8" t="s">
        <v>8330</v>
      </c>
      <c r="S2545" s="12">
        <f t="shared" si="158"/>
        <v>40156.516666666663</v>
      </c>
      <c r="T2545" s="12">
        <f t="shared" si="159"/>
        <v>40079.475115740745</v>
      </c>
    </row>
    <row r="2546" spans="1:20" ht="60" x14ac:dyDescent="0.25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8218</v>
      </c>
      <c r="G2546" t="s">
        <v>8223</v>
      </c>
      <c r="H2546" t="s">
        <v>8245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8273</v>
      </c>
      <c r="O2546" s="5">
        <f t="shared" si="156"/>
        <v>1.0405</v>
      </c>
      <c r="P2546">
        <f t="shared" si="157"/>
        <v>66.698717948717942</v>
      </c>
      <c r="Q2546" s="8" t="s">
        <v>8318</v>
      </c>
      <c r="R2546" s="8" t="s">
        <v>8352</v>
      </c>
      <c r="S2546" s="12">
        <f t="shared" si="158"/>
        <v>42363.763124999998</v>
      </c>
      <c r="T2546" s="12">
        <f t="shared" si="159"/>
        <v>42333.763124999998</v>
      </c>
    </row>
    <row r="2547" spans="1:20" ht="45" x14ac:dyDescent="0.25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8218</v>
      </c>
      <c r="G2547" t="s">
        <v>8223</v>
      </c>
      <c r="H2547" t="s">
        <v>8245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8275</v>
      </c>
      <c r="O2547" s="5">
        <f t="shared" si="156"/>
        <v>1.0406666666666666</v>
      </c>
      <c r="P2547">
        <f t="shared" si="157"/>
        <v>53.827586206896555</v>
      </c>
      <c r="Q2547" s="8" t="s">
        <v>8315</v>
      </c>
      <c r="R2547" s="8" t="s">
        <v>8350</v>
      </c>
      <c r="S2547" s="12">
        <f t="shared" si="158"/>
        <v>40148.458333333336</v>
      </c>
      <c r="T2547" s="12">
        <f t="shared" si="159"/>
        <v>40070.003819444442</v>
      </c>
    </row>
    <row r="2548" spans="1:20" ht="45" x14ac:dyDescent="0.25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8218</v>
      </c>
      <c r="G2548" t="s">
        <v>8223</v>
      </c>
      <c r="H2548" t="s">
        <v>8245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8268</v>
      </c>
      <c r="O2548" s="5">
        <f t="shared" si="156"/>
        <v>1.0410165</v>
      </c>
      <c r="P2548">
        <f t="shared" si="157"/>
        <v>138.8022</v>
      </c>
      <c r="Q2548" s="8" t="s">
        <v>8309</v>
      </c>
      <c r="R2548" s="8" t="s">
        <v>8349</v>
      </c>
      <c r="S2548" s="12">
        <f t="shared" si="158"/>
        <v>40909.082638888889</v>
      </c>
      <c r="T2548" s="12">
        <f t="shared" si="159"/>
        <v>40867.969814814816</v>
      </c>
    </row>
    <row r="2549" spans="1:20" ht="45" x14ac:dyDescent="0.25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8218</v>
      </c>
      <c r="G2549" t="s">
        <v>8223</v>
      </c>
      <c r="H2549" t="s">
        <v>8245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8278</v>
      </c>
      <c r="O2549" s="5">
        <f t="shared" si="156"/>
        <v>1.0411111111111111</v>
      </c>
      <c r="P2549">
        <f t="shared" si="157"/>
        <v>90.09615384615384</v>
      </c>
      <c r="Q2549" s="8" t="s">
        <v>8315</v>
      </c>
      <c r="R2549" s="8" t="s">
        <v>8330</v>
      </c>
      <c r="S2549" s="12">
        <f t="shared" si="158"/>
        <v>41765.754502314812</v>
      </c>
      <c r="T2549" s="12">
        <f t="shared" si="159"/>
        <v>41735.754502314812</v>
      </c>
    </row>
    <row r="2550" spans="1:20" ht="60" x14ac:dyDescent="0.25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8218</v>
      </c>
      <c r="G2550" t="s">
        <v>8223</v>
      </c>
      <c r="H2550" t="s">
        <v>8245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8268</v>
      </c>
      <c r="O2550" s="5">
        <f t="shared" si="156"/>
        <v>1.04112</v>
      </c>
      <c r="P2550">
        <f t="shared" si="157"/>
        <v>81.84905660377359</v>
      </c>
      <c r="Q2550" s="8" t="s">
        <v>8309</v>
      </c>
      <c r="R2550" s="8" t="s">
        <v>8349</v>
      </c>
      <c r="S2550" s="12">
        <f t="shared" si="158"/>
        <v>42078.313912037032</v>
      </c>
      <c r="T2550" s="12">
        <f t="shared" si="159"/>
        <v>42043.355578703704</v>
      </c>
    </row>
    <row r="2551" spans="1:20" ht="60" x14ac:dyDescent="0.25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8218</v>
      </c>
      <c r="G2551" t="s">
        <v>8223</v>
      </c>
      <c r="H2551" t="s">
        <v>8245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8284</v>
      </c>
      <c r="O2551" s="5">
        <f t="shared" si="156"/>
        <v>1.0412571428571429</v>
      </c>
      <c r="P2551">
        <f t="shared" si="157"/>
        <v>130.15714285714284</v>
      </c>
      <c r="Q2551" s="8" t="s">
        <v>8334</v>
      </c>
      <c r="R2551" s="8" t="s">
        <v>8338</v>
      </c>
      <c r="S2551" s="12">
        <f t="shared" si="158"/>
        <v>42141.5</v>
      </c>
      <c r="T2551" s="12">
        <f t="shared" si="159"/>
        <v>42109.644942129627</v>
      </c>
    </row>
    <row r="2552" spans="1:20" ht="45" x14ac:dyDescent="0.25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8218</v>
      </c>
      <c r="G2552" t="s">
        <v>8223</v>
      </c>
      <c r="H2552" t="s">
        <v>8245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8268</v>
      </c>
      <c r="O2552" s="5">
        <f t="shared" si="156"/>
        <v>1.04129</v>
      </c>
      <c r="P2552">
        <f t="shared" si="157"/>
        <v>28.924722222222222</v>
      </c>
      <c r="Q2552" s="8" t="s">
        <v>8309</v>
      </c>
      <c r="R2552" s="8" t="s">
        <v>8349</v>
      </c>
      <c r="S2552" s="12">
        <f t="shared" si="158"/>
        <v>40835.833333333336</v>
      </c>
      <c r="T2552" s="12">
        <f t="shared" si="159"/>
        <v>40820.933136574073</v>
      </c>
    </row>
    <row r="2553" spans="1:20" ht="45" x14ac:dyDescent="0.25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8218</v>
      </c>
      <c r="G2553" t="s">
        <v>8225</v>
      </c>
      <c r="H2553" t="s">
        <v>8247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8264</v>
      </c>
      <c r="O2553" s="5">
        <f t="shared" si="156"/>
        <v>1.0416666666666667</v>
      </c>
      <c r="P2553">
        <f t="shared" si="157"/>
        <v>194.44444444444446</v>
      </c>
      <c r="Q2553" s="8" t="s">
        <v>8309</v>
      </c>
      <c r="R2553" s="8" t="s">
        <v>8347</v>
      </c>
      <c r="S2553" s="12">
        <f t="shared" si="158"/>
        <v>42353.71497685185</v>
      </c>
      <c r="T2553" s="12">
        <f t="shared" si="159"/>
        <v>42323.71497685185</v>
      </c>
    </row>
    <row r="2554" spans="1:20" ht="45" x14ac:dyDescent="0.25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8218</v>
      </c>
      <c r="G2554" t="s">
        <v>8224</v>
      </c>
      <c r="H2554" t="s">
        <v>8246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8270</v>
      </c>
      <c r="O2554" s="5">
        <f t="shared" si="156"/>
        <v>1.0416666666666667</v>
      </c>
      <c r="P2554">
        <f t="shared" si="157"/>
        <v>59.523809523809526</v>
      </c>
      <c r="Q2554" s="8" t="s">
        <v>8323</v>
      </c>
      <c r="R2554" s="8" t="s">
        <v>8343</v>
      </c>
      <c r="S2554" s="12">
        <f t="shared" si="158"/>
        <v>42307.333472222221</v>
      </c>
      <c r="T2554" s="12">
        <f t="shared" si="159"/>
        <v>42277.333472222221</v>
      </c>
    </row>
    <row r="2555" spans="1:20" ht="30" x14ac:dyDescent="0.25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8218</v>
      </c>
      <c r="G2555" t="s">
        <v>8236</v>
      </c>
      <c r="H2555" t="s">
        <v>8248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8284</v>
      </c>
      <c r="O2555" s="5">
        <f t="shared" si="156"/>
        <v>1.0416766467065868</v>
      </c>
      <c r="P2555">
        <f t="shared" si="157"/>
        <v>123.37588652482269</v>
      </c>
      <c r="Q2555" s="8" t="s">
        <v>8334</v>
      </c>
      <c r="R2555" s="8" t="s">
        <v>8338</v>
      </c>
      <c r="S2555" s="12">
        <f t="shared" si="158"/>
        <v>42460.166666666672</v>
      </c>
      <c r="T2555" s="12">
        <f t="shared" si="159"/>
        <v>42430.180243055554</v>
      </c>
    </row>
    <row r="2556" spans="1:20" ht="45" x14ac:dyDescent="0.25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8218</v>
      </c>
      <c r="G2556" t="s">
        <v>8223</v>
      </c>
      <c r="H2556" t="s">
        <v>8245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8275</v>
      </c>
      <c r="O2556" s="5">
        <f t="shared" si="156"/>
        <v>1.042</v>
      </c>
      <c r="P2556">
        <f t="shared" si="157"/>
        <v>66.369426751592357</v>
      </c>
      <c r="Q2556" s="8" t="s">
        <v>8315</v>
      </c>
      <c r="R2556" s="8" t="s">
        <v>8350</v>
      </c>
      <c r="S2556" s="12">
        <f t="shared" si="158"/>
        <v>41235.666666666664</v>
      </c>
      <c r="T2556" s="12">
        <f t="shared" si="159"/>
        <v>41194.465520833335</v>
      </c>
    </row>
    <row r="2557" spans="1:20" ht="60" x14ac:dyDescent="0.25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8218</v>
      </c>
      <c r="G2557" t="s">
        <v>8224</v>
      </c>
      <c r="H2557" t="s">
        <v>8246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8270</v>
      </c>
      <c r="O2557" s="5">
        <f t="shared" si="156"/>
        <v>1.042</v>
      </c>
      <c r="P2557">
        <f t="shared" si="157"/>
        <v>186.07142857142858</v>
      </c>
      <c r="Q2557" s="8" t="s">
        <v>8323</v>
      </c>
      <c r="R2557" s="8" t="s">
        <v>8343</v>
      </c>
      <c r="S2557" s="12">
        <f t="shared" si="158"/>
        <v>42126.625</v>
      </c>
      <c r="T2557" s="12">
        <f t="shared" si="159"/>
        <v>42100.677858796298</v>
      </c>
    </row>
    <row r="2558" spans="1:20" ht="45" x14ac:dyDescent="0.25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8218</v>
      </c>
      <c r="G2558" t="s">
        <v>8223</v>
      </c>
      <c r="H2558" t="s">
        <v>8245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8300</v>
      </c>
      <c r="O2558" s="5">
        <f t="shared" si="156"/>
        <v>1.0421799999999999</v>
      </c>
      <c r="P2558">
        <f t="shared" si="157"/>
        <v>64.933333333333323</v>
      </c>
      <c r="Q2558" s="8" t="s">
        <v>8311</v>
      </c>
      <c r="R2558" s="8" t="s">
        <v>8341</v>
      </c>
      <c r="S2558" s="12">
        <f t="shared" si="158"/>
        <v>41027.801192129627</v>
      </c>
      <c r="T2558" s="12">
        <f t="shared" si="159"/>
        <v>40997.801192129627</v>
      </c>
    </row>
    <row r="2559" spans="1:20" ht="45" x14ac:dyDescent="0.25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8218</v>
      </c>
      <c r="G2559" t="s">
        <v>8223</v>
      </c>
      <c r="H2559" t="s">
        <v>8245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8275</v>
      </c>
      <c r="O2559" s="5">
        <f t="shared" si="156"/>
        <v>1.0424</v>
      </c>
      <c r="P2559">
        <f t="shared" si="157"/>
        <v>27.145833333333332</v>
      </c>
      <c r="Q2559" s="8" t="s">
        <v>8315</v>
      </c>
      <c r="R2559" s="8" t="s">
        <v>8350</v>
      </c>
      <c r="S2559" s="12">
        <f t="shared" si="158"/>
        <v>41798.915972222225</v>
      </c>
      <c r="T2559" s="12">
        <f t="shared" si="159"/>
        <v>41766.720648148148</v>
      </c>
    </row>
    <row r="2560" spans="1:20" ht="30" x14ac:dyDescent="0.25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8218</v>
      </c>
      <c r="G2560" t="s">
        <v>8223</v>
      </c>
      <c r="H2560" t="s">
        <v>8245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8299</v>
      </c>
      <c r="O2560" s="5">
        <f t="shared" si="156"/>
        <v>1.0428333333333333</v>
      </c>
      <c r="P2560">
        <f t="shared" si="157"/>
        <v>82.328947368421055</v>
      </c>
      <c r="Q2560" s="8" t="s">
        <v>8315</v>
      </c>
      <c r="R2560" s="8" t="s">
        <v>8355</v>
      </c>
      <c r="S2560" s="12">
        <f t="shared" si="158"/>
        <v>40992.7890625</v>
      </c>
      <c r="T2560" s="12">
        <f t="shared" si="159"/>
        <v>40947.830729166664</v>
      </c>
    </row>
    <row r="2561" spans="1:20" ht="45" x14ac:dyDescent="0.25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8218</v>
      </c>
      <c r="G2561" t="s">
        <v>8223</v>
      </c>
      <c r="H2561" t="s">
        <v>8245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8270</v>
      </c>
      <c r="O2561" s="5">
        <f t="shared" si="156"/>
        <v>1.0428571428571429</v>
      </c>
      <c r="P2561">
        <f t="shared" si="157"/>
        <v>36.5</v>
      </c>
      <c r="Q2561" s="8" t="s">
        <v>8323</v>
      </c>
      <c r="R2561" s="8" t="s">
        <v>8343</v>
      </c>
      <c r="S2561" s="12">
        <f t="shared" si="158"/>
        <v>41796.708333333336</v>
      </c>
      <c r="T2561" s="12">
        <f t="shared" si="159"/>
        <v>41780.275937500002</v>
      </c>
    </row>
    <row r="2562" spans="1:20" ht="60" x14ac:dyDescent="0.25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8218</v>
      </c>
      <c r="G2562" t="s">
        <v>8223</v>
      </c>
      <c r="H2562" t="s">
        <v>8245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8294</v>
      </c>
      <c r="O2562" s="5">
        <f t="shared" ref="O2562:O2625" si="160">E2562/D2562</f>
        <v>1.0430333333333333</v>
      </c>
      <c r="P2562">
        <f t="shared" si="157"/>
        <v>845.70270270270271</v>
      </c>
      <c r="Q2562" s="8" t="s">
        <v>8311</v>
      </c>
      <c r="R2562" s="8" t="s">
        <v>8357</v>
      </c>
      <c r="S2562" s="12">
        <f t="shared" si="158"/>
        <v>41929.916666666664</v>
      </c>
      <c r="T2562" s="12">
        <f t="shared" si="159"/>
        <v>41872.275717592594</v>
      </c>
    </row>
    <row r="2563" spans="1:20" ht="45" x14ac:dyDescent="0.25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8218</v>
      </c>
      <c r="G2563" t="s">
        <v>8223</v>
      </c>
      <c r="H2563" t="s">
        <v>8245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8270</v>
      </c>
      <c r="O2563" s="5">
        <f t="shared" si="160"/>
        <v>1.043047619047619</v>
      </c>
      <c r="P2563">
        <f t="shared" ref="P2563:P2626" si="161">E2563/L2563</f>
        <v>81.125925925925927</v>
      </c>
      <c r="Q2563" s="8" t="s">
        <v>8323</v>
      </c>
      <c r="R2563" s="8" t="s">
        <v>8343</v>
      </c>
      <c r="S2563" s="12">
        <f t="shared" ref="S2563:S2626" si="162">(I2563/86400)+25569+(-6/24)</f>
        <v>42166.833333333328</v>
      </c>
      <c r="T2563" s="12">
        <f t="shared" ref="T2563:T2626" si="163">(J2563/86400)+25569+(-6/24)</f>
        <v>42135.35020833333</v>
      </c>
    </row>
    <row r="2564" spans="1:20" ht="45" x14ac:dyDescent="0.25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8218</v>
      </c>
      <c r="G2564" t="s">
        <v>8228</v>
      </c>
      <c r="H2564" t="s">
        <v>8250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8276</v>
      </c>
      <c r="O2564" s="5">
        <f t="shared" si="160"/>
        <v>1.0431999999999999</v>
      </c>
      <c r="P2564">
        <f t="shared" si="161"/>
        <v>66.871794871794876</v>
      </c>
      <c r="Q2564" s="8" t="s">
        <v>8315</v>
      </c>
      <c r="R2564" s="8" t="s">
        <v>8351</v>
      </c>
      <c r="S2564" s="12">
        <f t="shared" si="162"/>
        <v>41560.915972222225</v>
      </c>
      <c r="T2564" s="12">
        <f t="shared" si="163"/>
        <v>41526.34239583333</v>
      </c>
    </row>
    <row r="2565" spans="1:20" ht="45" x14ac:dyDescent="0.25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8218</v>
      </c>
      <c r="G2565" t="s">
        <v>8223</v>
      </c>
      <c r="H2565" t="s">
        <v>8245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8270</v>
      </c>
      <c r="O2565" s="5">
        <f t="shared" si="160"/>
        <v>1.0433333333333332</v>
      </c>
      <c r="P2565">
        <f t="shared" si="161"/>
        <v>55.892857142857146</v>
      </c>
      <c r="Q2565" s="8" t="s">
        <v>8323</v>
      </c>
      <c r="R2565" s="8" t="s">
        <v>8343</v>
      </c>
      <c r="S2565" s="12">
        <f t="shared" si="162"/>
        <v>41790.915972222225</v>
      </c>
      <c r="T2565" s="12">
        <f t="shared" si="163"/>
        <v>41764.196631944447</v>
      </c>
    </row>
    <row r="2566" spans="1:20" ht="45" x14ac:dyDescent="0.25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8218</v>
      </c>
      <c r="G2566" t="s">
        <v>8223</v>
      </c>
      <c r="H2566" t="s">
        <v>8245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8270</v>
      </c>
      <c r="O2566" s="5">
        <f t="shared" si="160"/>
        <v>1.0435000000000001</v>
      </c>
      <c r="P2566">
        <f t="shared" si="161"/>
        <v>177.61702127659575</v>
      </c>
      <c r="Q2566" s="8" t="s">
        <v>8323</v>
      </c>
      <c r="R2566" s="8" t="s">
        <v>8343</v>
      </c>
      <c r="S2566" s="12">
        <f t="shared" si="162"/>
        <v>42579.415717592594</v>
      </c>
      <c r="T2566" s="12">
        <f t="shared" si="163"/>
        <v>42549.415717592594</v>
      </c>
    </row>
    <row r="2567" spans="1:20" ht="45" x14ac:dyDescent="0.25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8218</v>
      </c>
      <c r="G2567" t="s">
        <v>8224</v>
      </c>
      <c r="H2567" t="s">
        <v>8246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8270</v>
      </c>
      <c r="O2567" s="5">
        <f t="shared" si="160"/>
        <v>1.0435000000000001</v>
      </c>
      <c r="P2567">
        <f t="shared" si="161"/>
        <v>39.377358490566039</v>
      </c>
      <c r="Q2567" s="8" t="s">
        <v>8323</v>
      </c>
      <c r="R2567" s="8" t="s">
        <v>8343</v>
      </c>
      <c r="S2567" s="12">
        <f t="shared" si="162"/>
        <v>42020.74863425926</v>
      </c>
      <c r="T2567" s="12">
        <f t="shared" si="163"/>
        <v>41990.74863425926</v>
      </c>
    </row>
    <row r="2568" spans="1:20" ht="45" x14ac:dyDescent="0.25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8218</v>
      </c>
      <c r="G2568" t="s">
        <v>8223</v>
      </c>
      <c r="H2568" t="s">
        <v>8245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8275</v>
      </c>
      <c r="O2568" s="5">
        <f t="shared" si="160"/>
        <v>1.043625</v>
      </c>
      <c r="P2568">
        <f t="shared" si="161"/>
        <v>56.412162162162161</v>
      </c>
      <c r="Q2568" s="8" t="s">
        <v>8315</v>
      </c>
      <c r="R2568" s="8" t="s">
        <v>8350</v>
      </c>
      <c r="S2568" s="12">
        <f t="shared" si="162"/>
        <v>41400.550185185188</v>
      </c>
      <c r="T2568" s="12">
        <f t="shared" si="163"/>
        <v>41370.550185185188</v>
      </c>
    </row>
    <row r="2569" spans="1:20" ht="45" x14ac:dyDescent="0.25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8218</v>
      </c>
      <c r="G2569" t="s">
        <v>8223</v>
      </c>
      <c r="H2569" t="s">
        <v>8245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8268</v>
      </c>
      <c r="O2569" s="5">
        <f t="shared" si="160"/>
        <v>1.04396</v>
      </c>
      <c r="P2569">
        <f t="shared" si="161"/>
        <v>70.921195652173907</v>
      </c>
      <c r="Q2569" s="8" t="s">
        <v>8309</v>
      </c>
      <c r="R2569" s="8" t="s">
        <v>8349</v>
      </c>
      <c r="S2569" s="12">
        <f t="shared" si="162"/>
        <v>42723.937881944439</v>
      </c>
      <c r="T2569" s="12">
        <f t="shared" si="163"/>
        <v>42688.937881944439</v>
      </c>
    </row>
    <row r="2570" spans="1:20" ht="45" x14ac:dyDescent="0.25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8270</v>
      </c>
      <c r="O2570" s="5">
        <f t="shared" si="160"/>
        <v>1.044</v>
      </c>
      <c r="P2570">
        <f t="shared" si="161"/>
        <v>145</v>
      </c>
      <c r="Q2570" s="8" t="s">
        <v>8323</v>
      </c>
      <c r="R2570" s="8" t="s">
        <v>8343</v>
      </c>
      <c r="S2570" s="12">
        <f t="shared" si="162"/>
        <v>42521.67288194444</v>
      </c>
      <c r="T2570" s="12">
        <f t="shared" si="163"/>
        <v>42491.67288194444</v>
      </c>
    </row>
    <row r="2571" spans="1:20" ht="30" x14ac:dyDescent="0.25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8218</v>
      </c>
      <c r="G2571" t="s">
        <v>8223</v>
      </c>
      <c r="H2571" t="s">
        <v>8245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8275</v>
      </c>
      <c r="O2571" s="5">
        <f t="shared" si="160"/>
        <v>1.0442100000000001</v>
      </c>
      <c r="P2571">
        <f t="shared" si="161"/>
        <v>46.06808823529412</v>
      </c>
      <c r="Q2571" s="8" t="s">
        <v>8315</v>
      </c>
      <c r="R2571" s="8" t="s">
        <v>8350</v>
      </c>
      <c r="S2571" s="12">
        <f t="shared" si="162"/>
        <v>40056.916666666664</v>
      </c>
      <c r="T2571" s="12">
        <f t="shared" si="163"/>
        <v>40007.454247685186</v>
      </c>
    </row>
    <row r="2572" spans="1:20" ht="60" x14ac:dyDescent="0.25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8218</v>
      </c>
      <c r="G2572" t="s">
        <v>8242</v>
      </c>
      <c r="H2572" t="s">
        <v>8248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8270</v>
      </c>
      <c r="O2572" s="5">
        <f t="shared" si="160"/>
        <v>1.0442857142857143</v>
      </c>
      <c r="P2572">
        <f t="shared" si="161"/>
        <v>71.666666666666671</v>
      </c>
      <c r="Q2572" s="8" t="s">
        <v>8323</v>
      </c>
      <c r="R2572" s="8" t="s">
        <v>8343</v>
      </c>
      <c r="S2572" s="12">
        <f t="shared" si="162"/>
        <v>42337.708333333328</v>
      </c>
      <c r="T2572" s="12">
        <f t="shared" si="163"/>
        <v>42302.451516203699</v>
      </c>
    </row>
    <row r="2573" spans="1:20" ht="60" x14ac:dyDescent="0.25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8218</v>
      </c>
      <c r="G2573" t="s">
        <v>8223</v>
      </c>
      <c r="H2573" t="s">
        <v>8245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8270</v>
      </c>
      <c r="O2573" s="5">
        <f t="shared" si="160"/>
        <v>1.0443333333333333</v>
      </c>
      <c r="P2573">
        <f t="shared" si="161"/>
        <v>111.89285714285714</v>
      </c>
      <c r="Q2573" s="8" t="s">
        <v>8323</v>
      </c>
      <c r="R2573" s="8" t="s">
        <v>8343</v>
      </c>
      <c r="S2573" s="12">
        <f t="shared" si="162"/>
        <v>41972.745115740741</v>
      </c>
      <c r="T2573" s="12">
        <f t="shared" si="163"/>
        <v>41937.703449074077</v>
      </c>
    </row>
    <row r="2574" spans="1:20" ht="30" x14ac:dyDescent="0.25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8218</v>
      </c>
      <c r="G2574" t="s">
        <v>8223</v>
      </c>
      <c r="H2574" t="s">
        <v>8245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8275</v>
      </c>
      <c r="O2574" s="5">
        <f t="shared" si="160"/>
        <v>1.0443750000000001</v>
      </c>
      <c r="P2574">
        <f t="shared" si="161"/>
        <v>117.67605633802818</v>
      </c>
      <c r="Q2574" s="8" t="s">
        <v>8315</v>
      </c>
      <c r="R2574" s="8" t="s">
        <v>8350</v>
      </c>
      <c r="S2574" s="12">
        <f t="shared" si="162"/>
        <v>40793.441423611112</v>
      </c>
      <c r="T2574" s="12">
        <f t="shared" si="163"/>
        <v>40763.441423611112</v>
      </c>
    </row>
    <row r="2575" spans="1:20" ht="45" x14ac:dyDescent="0.25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8218</v>
      </c>
      <c r="G2575" t="s">
        <v>8223</v>
      </c>
      <c r="H2575" t="s">
        <v>8245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8275</v>
      </c>
      <c r="O2575" s="5">
        <f t="shared" si="160"/>
        <v>1.0444</v>
      </c>
      <c r="P2575">
        <f t="shared" si="161"/>
        <v>64.46913580246914</v>
      </c>
      <c r="Q2575" s="8" t="s">
        <v>8315</v>
      </c>
      <c r="R2575" s="8" t="s">
        <v>8350</v>
      </c>
      <c r="S2575" s="12">
        <f t="shared" si="162"/>
        <v>41097.490868055553</v>
      </c>
      <c r="T2575" s="12">
        <f t="shared" si="163"/>
        <v>41067.490868055553</v>
      </c>
    </row>
    <row r="2576" spans="1:20" ht="30" x14ac:dyDescent="0.25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8218</v>
      </c>
      <c r="G2576" t="s">
        <v>8223</v>
      </c>
      <c r="H2576" t="s">
        <v>8245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8294</v>
      </c>
      <c r="O2576" s="5">
        <f t="shared" si="160"/>
        <v>1.0444</v>
      </c>
      <c r="P2576">
        <f t="shared" si="161"/>
        <v>340.56521739130437</v>
      </c>
      <c r="Q2576" s="8" t="s">
        <v>8311</v>
      </c>
      <c r="R2576" s="8" t="s">
        <v>8357</v>
      </c>
      <c r="S2576" s="12">
        <f t="shared" si="162"/>
        <v>42124.990706018521</v>
      </c>
      <c r="T2576" s="12">
        <f t="shared" si="163"/>
        <v>42094.990706018521</v>
      </c>
    </row>
    <row r="2577" spans="1:20" ht="45" x14ac:dyDescent="0.25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8218</v>
      </c>
      <c r="G2577" t="s">
        <v>8223</v>
      </c>
      <c r="H2577" t="s">
        <v>8245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8296</v>
      </c>
      <c r="O2577" s="5">
        <f t="shared" si="160"/>
        <v>1.0445405405405406</v>
      </c>
      <c r="P2577">
        <f t="shared" si="161"/>
        <v>50.852631578947367</v>
      </c>
      <c r="Q2577" s="8" t="s">
        <v>8331</v>
      </c>
      <c r="R2577" s="8" t="s">
        <v>8356</v>
      </c>
      <c r="S2577" s="12">
        <f t="shared" si="162"/>
        <v>42214.416261574079</v>
      </c>
      <c r="T2577" s="12">
        <f t="shared" si="163"/>
        <v>42200.416261574079</v>
      </c>
    </row>
    <row r="2578" spans="1:20" ht="60" x14ac:dyDescent="0.25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8218</v>
      </c>
      <c r="G2578" t="s">
        <v>8223</v>
      </c>
      <c r="H2578" t="s">
        <v>8245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8272</v>
      </c>
      <c r="O2578" s="5">
        <f t="shared" si="160"/>
        <v>1.0446206037108834</v>
      </c>
      <c r="P2578">
        <f t="shared" si="161"/>
        <v>109.33695652173913</v>
      </c>
      <c r="Q2578" s="8" t="s">
        <v>8311</v>
      </c>
      <c r="R2578" s="8" t="s">
        <v>8317</v>
      </c>
      <c r="S2578" s="12">
        <f t="shared" si="162"/>
        <v>42211.5</v>
      </c>
      <c r="T2578" s="12">
        <f t="shared" si="163"/>
        <v>42178.910752314812</v>
      </c>
    </row>
    <row r="2579" spans="1:20" ht="45" x14ac:dyDescent="0.25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8218</v>
      </c>
      <c r="G2579" t="s">
        <v>8223</v>
      </c>
      <c r="H2579" t="s">
        <v>8245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8302</v>
      </c>
      <c r="O2579" s="5">
        <f t="shared" si="160"/>
        <v>1.0449999999999999</v>
      </c>
      <c r="P2579">
        <f t="shared" si="161"/>
        <v>48.984375</v>
      </c>
      <c r="Q2579" s="8" t="s">
        <v>8323</v>
      </c>
      <c r="R2579" s="8" t="s">
        <v>8324</v>
      </c>
      <c r="S2579" s="12">
        <f t="shared" si="162"/>
        <v>42652.517476851848</v>
      </c>
      <c r="T2579" s="12">
        <f t="shared" si="163"/>
        <v>42622.517476851848</v>
      </c>
    </row>
    <row r="2580" spans="1:20" ht="30" x14ac:dyDescent="0.25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8218</v>
      </c>
      <c r="G2580" t="s">
        <v>8223</v>
      </c>
      <c r="H2580" t="s">
        <v>8245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8270</v>
      </c>
      <c r="O2580" s="5">
        <f t="shared" si="160"/>
        <v>1.0451515151515152</v>
      </c>
      <c r="P2580">
        <f t="shared" si="161"/>
        <v>86.224999999999994</v>
      </c>
      <c r="Q2580" s="8" t="s">
        <v>8323</v>
      </c>
      <c r="R2580" s="8" t="s">
        <v>8343</v>
      </c>
      <c r="S2580" s="12">
        <f t="shared" si="162"/>
        <v>42187.743125000001</v>
      </c>
      <c r="T2580" s="12">
        <f t="shared" si="163"/>
        <v>42165.743125000001</v>
      </c>
    </row>
    <row r="2581" spans="1:20" ht="45" x14ac:dyDescent="0.25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8218</v>
      </c>
      <c r="G2581" t="s">
        <v>8223</v>
      </c>
      <c r="H2581" t="s">
        <v>8245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8270</v>
      </c>
      <c r="O2581" s="5">
        <f t="shared" si="160"/>
        <v>1.0451666666666666</v>
      </c>
      <c r="P2581">
        <f t="shared" si="161"/>
        <v>89.585714285714289</v>
      </c>
      <c r="Q2581" s="8" t="s">
        <v>8323</v>
      </c>
      <c r="R2581" s="8" t="s">
        <v>8343</v>
      </c>
      <c r="S2581" s="12">
        <f t="shared" si="162"/>
        <v>42726.374444444446</v>
      </c>
      <c r="T2581" s="12">
        <f t="shared" si="163"/>
        <v>42696.374444444446</v>
      </c>
    </row>
    <row r="2582" spans="1:20" ht="60" x14ac:dyDescent="0.25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8218</v>
      </c>
      <c r="G2582" t="s">
        <v>8223</v>
      </c>
      <c r="H2582" t="s">
        <v>8245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8270</v>
      </c>
      <c r="O2582" s="5">
        <f t="shared" si="160"/>
        <v>1.0451999999999999</v>
      </c>
      <c r="P2582">
        <f t="shared" si="161"/>
        <v>80.400000000000006</v>
      </c>
      <c r="Q2582" s="8" t="s">
        <v>8323</v>
      </c>
      <c r="R2582" s="8" t="s">
        <v>8343</v>
      </c>
      <c r="S2582" s="12">
        <f t="shared" si="162"/>
        <v>42283.447754629626</v>
      </c>
      <c r="T2582" s="12">
        <f t="shared" si="163"/>
        <v>42248.447754629626</v>
      </c>
    </row>
    <row r="2583" spans="1:20" ht="60" x14ac:dyDescent="0.25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8218</v>
      </c>
      <c r="G2583" t="s">
        <v>8223</v>
      </c>
      <c r="H2583" t="s">
        <v>8245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8270</v>
      </c>
      <c r="O2583" s="5">
        <f t="shared" si="160"/>
        <v>1.0454285714285714</v>
      </c>
      <c r="P2583">
        <f t="shared" si="161"/>
        <v>79.543478260869563</v>
      </c>
      <c r="Q2583" s="8" t="s">
        <v>8323</v>
      </c>
      <c r="R2583" s="8" t="s">
        <v>8343</v>
      </c>
      <c r="S2583" s="12">
        <f t="shared" si="162"/>
        <v>42372.930636574078</v>
      </c>
      <c r="T2583" s="12">
        <f t="shared" si="163"/>
        <v>42340.930636574078</v>
      </c>
    </row>
    <row r="2584" spans="1:20" ht="60" x14ac:dyDescent="0.25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8218</v>
      </c>
      <c r="G2584" t="s">
        <v>8223</v>
      </c>
      <c r="H2584" t="s">
        <v>8245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8265</v>
      </c>
      <c r="O2584" s="5">
        <f t="shared" si="160"/>
        <v>1.0455692307692308</v>
      </c>
      <c r="P2584">
        <f t="shared" si="161"/>
        <v>91.840540540540545</v>
      </c>
      <c r="Q2584" s="8" t="s">
        <v>8309</v>
      </c>
      <c r="R2584" s="8" t="s">
        <v>8348</v>
      </c>
      <c r="S2584" s="12">
        <f t="shared" si="162"/>
        <v>40768.708333333336</v>
      </c>
      <c r="T2584" s="12">
        <f t="shared" si="163"/>
        <v>40738.819282407407</v>
      </c>
    </row>
    <row r="2585" spans="1:20" ht="60" x14ac:dyDescent="0.25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8218</v>
      </c>
      <c r="G2585" t="s">
        <v>8223</v>
      </c>
      <c r="H2585" t="s">
        <v>8245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8270</v>
      </c>
      <c r="O2585" s="5">
        <f t="shared" si="160"/>
        <v>1.0457142857142858</v>
      </c>
      <c r="P2585">
        <f t="shared" si="161"/>
        <v>32.972972972972975</v>
      </c>
      <c r="Q2585" s="8" t="s">
        <v>8323</v>
      </c>
      <c r="R2585" s="8" t="s">
        <v>8343</v>
      </c>
      <c r="S2585" s="12">
        <f t="shared" si="162"/>
        <v>42170.426851851851</v>
      </c>
      <c r="T2585" s="12">
        <f t="shared" si="163"/>
        <v>42148.426851851851</v>
      </c>
    </row>
    <row r="2586" spans="1:20" ht="60" x14ac:dyDescent="0.25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8218</v>
      </c>
      <c r="G2586" t="s">
        <v>8228</v>
      </c>
      <c r="H2586" t="s">
        <v>8250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8301</v>
      </c>
      <c r="O2586" s="5">
        <f t="shared" si="160"/>
        <v>1.0459624999999999</v>
      </c>
      <c r="P2586">
        <f t="shared" si="161"/>
        <v>373.55803571428572</v>
      </c>
      <c r="Q2586" s="8" t="s">
        <v>8311</v>
      </c>
      <c r="R2586" s="8" t="s">
        <v>8344</v>
      </c>
      <c r="S2586" s="12">
        <f t="shared" si="162"/>
        <v>42251.375</v>
      </c>
      <c r="T2586" s="12">
        <f t="shared" si="163"/>
        <v>42222.372766203705</v>
      </c>
    </row>
    <row r="2587" spans="1:20" ht="45" x14ac:dyDescent="0.25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8218</v>
      </c>
      <c r="G2587" t="s">
        <v>8223</v>
      </c>
      <c r="H2587" t="s">
        <v>8245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8265</v>
      </c>
      <c r="O2587" s="5">
        <f t="shared" si="160"/>
        <v>1.046</v>
      </c>
      <c r="P2587">
        <f t="shared" si="161"/>
        <v>104.6</v>
      </c>
      <c r="Q2587" s="8" t="s">
        <v>8309</v>
      </c>
      <c r="R2587" s="8" t="s">
        <v>8348</v>
      </c>
      <c r="S2587" s="12">
        <f t="shared" si="162"/>
        <v>40331.820138888885</v>
      </c>
      <c r="T2587" s="12">
        <f t="shared" si="163"/>
        <v>40322.289386574077</v>
      </c>
    </row>
    <row r="2588" spans="1:20" ht="45" x14ac:dyDescent="0.25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8218</v>
      </c>
      <c r="G2588" t="s">
        <v>8223</v>
      </c>
      <c r="H2588" t="s">
        <v>8245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8270</v>
      </c>
      <c r="O2588" s="5">
        <f t="shared" si="160"/>
        <v>1.046</v>
      </c>
      <c r="P2588">
        <f t="shared" si="161"/>
        <v>45.478260869565219</v>
      </c>
      <c r="Q2588" s="8" t="s">
        <v>8323</v>
      </c>
      <c r="R2588" s="8" t="s">
        <v>8343</v>
      </c>
      <c r="S2588" s="12">
        <f t="shared" si="162"/>
        <v>42004.958333333328</v>
      </c>
      <c r="T2588" s="12">
        <f t="shared" si="163"/>
        <v>41968.949756944443</v>
      </c>
    </row>
    <row r="2589" spans="1:20" ht="60" x14ac:dyDescent="0.25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8218</v>
      </c>
      <c r="G2589" t="s">
        <v>8223</v>
      </c>
      <c r="H2589" t="s">
        <v>8245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8268</v>
      </c>
      <c r="O2589" s="5">
        <f t="shared" si="160"/>
        <v>1.0462615</v>
      </c>
      <c r="P2589">
        <f t="shared" si="161"/>
        <v>55.066394736842106</v>
      </c>
      <c r="Q2589" s="8" t="s">
        <v>8309</v>
      </c>
      <c r="R2589" s="8" t="s">
        <v>8349</v>
      </c>
      <c r="S2589" s="12">
        <f t="shared" si="162"/>
        <v>40929.488194444442</v>
      </c>
      <c r="T2589" s="12">
        <f t="shared" si="163"/>
        <v>40904.488194444442</v>
      </c>
    </row>
    <row r="2590" spans="1:20" ht="60" x14ac:dyDescent="0.25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8218</v>
      </c>
      <c r="G2590" t="s">
        <v>8223</v>
      </c>
      <c r="H2590" t="s">
        <v>8245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8270</v>
      </c>
      <c r="O2590" s="5">
        <f t="shared" si="160"/>
        <v>1.0464</v>
      </c>
      <c r="P2590">
        <f t="shared" si="161"/>
        <v>93.428571428571431</v>
      </c>
      <c r="Q2590" s="8" t="s">
        <v>8323</v>
      </c>
      <c r="R2590" s="8" t="s">
        <v>8343</v>
      </c>
      <c r="S2590" s="12">
        <f t="shared" si="162"/>
        <v>42674.957638888889</v>
      </c>
      <c r="T2590" s="12">
        <f t="shared" si="163"/>
        <v>42645.842812499999</v>
      </c>
    </row>
    <row r="2591" spans="1:20" ht="60" x14ac:dyDescent="0.25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8218</v>
      </c>
      <c r="G2591" t="s">
        <v>8224</v>
      </c>
      <c r="H2591" t="s">
        <v>8246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8270</v>
      </c>
      <c r="O2591" s="5">
        <f t="shared" si="160"/>
        <v>1.0465</v>
      </c>
      <c r="P2591">
        <f t="shared" si="161"/>
        <v>63.424242424242422</v>
      </c>
      <c r="Q2591" s="8" t="s">
        <v>8323</v>
      </c>
      <c r="R2591" s="8" t="s">
        <v>8343</v>
      </c>
      <c r="S2591" s="12">
        <f t="shared" si="162"/>
        <v>42488.430925925924</v>
      </c>
      <c r="T2591" s="12">
        <f t="shared" si="163"/>
        <v>42458.430925925924</v>
      </c>
    </row>
    <row r="2592" spans="1:20" ht="60" x14ac:dyDescent="0.25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8218</v>
      </c>
      <c r="G2592" t="s">
        <v>8233</v>
      </c>
      <c r="H2592" t="s">
        <v>8253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8270</v>
      </c>
      <c r="O2592" s="5">
        <f t="shared" si="160"/>
        <v>1.0466666666666666</v>
      </c>
      <c r="P2592">
        <f t="shared" si="161"/>
        <v>327.08333333333331</v>
      </c>
      <c r="Q2592" s="8" t="s">
        <v>8323</v>
      </c>
      <c r="R2592" s="8" t="s">
        <v>8343</v>
      </c>
      <c r="S2592" s="12">
        <f t="shared" si="162"/>
        <v>42309.708333333328</v>
      </c>
      <c r="T2592" s="12">
        <f t="shared" si="163"/>
        <v>42270.560995370368</v>
      </c>
    </row>
    <row r="2593" spans="1:20" ht="45" x14ac:dyDescent="0.25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8218</v>
      </c>
      <c r="G2593" t="s">
        <v>8235</v>
      </c>
      <c r="H2593" t="s">
        <v>8248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8270</v>
      </c>
      <c r="O2593" s="5">
        <f t="shared" si="160"/>
        <v>1.0466666666666666</v>
      </c>
      <c r="P2593">
        <f t="shared" si="161"/>
        <v>54.137931034482762</v>
      </c>
      <c r="Q2593" s="8" t="s">
        <v>8323</v>
      </c>
      <c r="R2593" s="8" t="s">
        <v>8343</v>
      </c>
      <c r="S2593" s="12">
        <f t="shared" si="162"/>
        <v>42180.505312499998</v>
      </c>
      <c r="T2593" s="12">
        <f t="shared" si="163"/>
        <v>42150.505312499998</v>
      </c>
    </row>
    <row r="2594" spans="1:20" ht="60" x14ac:dyDescent="0.25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8218</v>
      </c>
      <c r="G2594" t="s">
        <v>8223</v>
      </c>
      <c r="H2594" t="s">
        <v>8245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8270</v>
      </c>
      <c r="O2594" s="5">
        <f t="shared" si="160"/>
        <v>1.0466666666666666</v>
      </c>
      <c r="P2594">
        <f t="shared" si="161"/>
        <v>139.55555555555554</v>
      </c>
      <c r="Q2594" s="8" t="s">
        <v>8323</v>
      </c>
      <c r="R2594" s="8" t="s">
        <v>8343</v>
      </c>
      <c r="S2594" s="12">
        <f t="shared" si="162"/>
        <v>42419.864988425921</v>
      </c>
      <c r="T2594" s="12">
        <f t="shared" si="163"/>
        <v>42374.864988425921</v>
      </c>
    </row>
    <row r="2595" spans="1:20" ht="45" x14ac:dyDescent="0.25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8218</v>
      </c>
      <c r="G2595" t="s">
        <v>8223</v>
      </c>
      <c r="H2595" t="s">
        <v>8245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8276</v>
      </c>
      <c r="O2595" s="5">
        <f t="shared" si="160"/>
        <v>1.0467500000000001</v>
      </c>
      <c r="P2595">
        <f t="shared" si="161"/>
        <v>42.724489795918366</v>
      </c>
      <c r="Q2595" s="8" t="s">
        <v>8315</v>
      </c>
      <c r="R2595" s="8" t="s">
        <v>8351</v>
      </c>
      <c r="S2595" s="12">
        <f t="shared" si="162"/>
        <v>42158.75</v>
      </c>
      <c r="T2595" s="12">
        <f t="shared" si="163"/>
        <v>42128.570231481484</v>
      </c>
    </row>
    <row r="2596" spans="1:20" ht="60" x14ac:dyDescent="0.25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8218</v>
      </c>
      <c r="G2596" t="s">
        <v>8223</v>
      </c>
      <c r="H2596" t="s">
        <v>8245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8268</v>
      </c>
      <c r="O2596" s="5">
        <f t="shared" si="160"/>
        <v>1.0468</v>
      </c>
      <c r="P2596">
        <f t="shared" si="161"/>
        <v>109.42160278745645</v>
      </c>
      <c r="Q2596" s="8" t="s">
        <v>8309</v>
      </c>
      <c r="R2596" s="8" t="s">
        <v>8349</v>
      </c>
      <c r="S2596" s="12">
        <f t="shared" si="162"/>
        <v>41641.083333333336</v>
      </c>
      <c r="T2596" s="12">
        <f t="shared" si="163"/>
        <v>41611.850243055553</v>
      </c>
    </row>
    <row r="2597" spans="1:20" ht="45" x14ac:dyDescent="0.25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8218</v>
      </c>
      <c r="G2597" t="s">
        <v>8223</v>
      </c>
      <c r="H2597" t="s">
        <v>8245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8270</v>
      </c>
      <c r="O2597" s="5">
        <f t="shared" si="160"/>
        <v>1.0468</v>
      </c>
      <c r="P2597">
        <f t="shared" si="161"/>
        <v>36.859154929577464</v>
      </c>
      <c r="Q2597" s="8" t="s">
        <v>8323</v>
      </c>
      <c r="R2597" s="8" t="s">
        <v>8343</v>
      </c>
      <c r="S2597" s="12">
        <f t="shared" si="162"/>
        <v>42587.625</v>
      </c>
      <c r="T2597" s="12">
        <f t="shared" si="163"/>
        <v>42557.939432870371</v>
      </c>
    </row>
    <row r="2598" spans="1:20" ht="60" x14ac:dyDescent="0.25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8218</v>
      </c>
      <c r="G2598" t="s">
        <v>8223</v>
      </c>
      <c r="H2598" t="s">
        <v>8245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8278</v>
      </c>
      <c r="O2598" s="5">
        <f t="shared" si="160"/>
        <v>1.0469999999999999</v>
      </c>
      <c r="P2598">
        <f t="shared" si="161"/>
        <v>35.612244897959187</v>
      </c>
      <c r="Q2598" s="8" t="s">
        <v>8315</v>
      </c>
      <c r="R2598" s="8" t="s">
        <v>8330</v>
      </c>
      <c r="S2598" s="12">
        <f t="shared" si="162"/>
        <v>40520.957638888889</v>
      </c>
      <c r="T2598" s="12">
        <f t="shared" si="163"/>
        <v>40458.565625000003</v>
      </c>
    </row>
    <row r="2599" spans="1:20" ht="45" x14ac:dyDescent="0.25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8218</v>
      </c>
      <c r="G2599" t="s">
        <v>8223</v>
      </c>
      <c r="H2599" t="s">
        <v>8245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8291</v>
      </c>
      <c r="O2599" s="5">
        <f t="shared" si="160"/>
        <v>1.0471999999999999</v>
      </c>
      <c r="P2599">
        <f t="shared" si="161"/>
        <v>113.82608695652173</v>
      </c>
      <c r="Q2599" s="8" t="s">
        <v>8315</v>
      </c>
      <c r="R2599" s="8" t="s">
        <v>8353</v>
      </c>
      <c r="S2599" s="12">
        <f t="shared" si="162"/>
        <v>41069.159456018519</v>
      </c>
      <c r="T2599" s="12">
        <f t="shared" si="163"/>
        <v>41039.159456018519</v>
      </c>
    </row>
    <row r="2600" spans="1:20" ht="30" x14ac:dyDescent="0.25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8218</v>
      </c>
      <c r="G2600" t="s">
        <v>8223</v>
      </c>
      <c r="H2600" t="s">
        <v>8245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8278</v>
      </c>
      <c r="O2600" s="5">
        <f t="shared" si="160"/>
        <v>1.0471999999999999</v>
      </c>
      <c r="P2600">
        <f t="shared" si="161"/>
        <v>32.320987654320987</v>
      </c>
      <c r="Q2600" s="8" t="s">
        <v>8315</v>
      </c>
      <c r="R2600" s="8" t="s">
        <v>8330</v>
      </c>
      <c r="S2600" s="12">
        <f t="shared" si="162"/>
        <v>40369.666666666664</v>
      </c>
      <c r="T2600" s="12">
        <f t="shared" si="163"/>
        <v>40310.037673611107</v>
      </c>
    </row>
    <row r="2601" spans="1:20" ht="45" x14ac:dyDescent="0.25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8218</v>
      </c>
      <c r="G2601" t="s">
        <v>8223</v>
      </c>
      <c r="H2601" t="s">
        <v>8245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8268</v>
      </c>
      <c r="O2601" s="5">
        <f t="shared" si="160"/>
        <v>1.0472999999999999</v>
      </c>
      <c r="P2601">
        <f t="shared" si="161"/>
        <v>104.31274900398407</v>
      </c>
      <c r="Q2601" s="8" t="s">
        <v>8309</v>
      </c>
      <c r="R2601" s="8" t="s">
        <v>8349</v>
      </c>
      <c r="S2601" s="12">
        <f t="shared" si="162"/>
        <v>41119.958333333336</v>
      </c>
      <c r="T2601" s="12">
        <f t="shared" si="163"/>
        <v>41085.448113425926</v>
      </c>
    </row>
    <row r="2602" spans="1:20" ht="60" x14ac:dyDescent="0.25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8218</v>
      </c>
      <c r="G2602" t="s">
        <v>8223</v>
      </c>
      <c r="H2602" t="s">
        <v>8245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8268</v>
      </c>
      <c r="O2602" s="5">
        <f t="shared" si="160"/>
        <v>1.0473529411764706</v>
      </c>
      <c r="P2602">
        <f t="shared" si="161"/>
        <v>80.202702702702709</v>
      </c>
      <c r="Q2602" s="8" t="s">
        <v>8309</v>
      </c>
      <c r="R2602" s="8" t="s">
        <v>8349</v>
      </c>
      <c r="S2602" s="12">
        <f t="shared" si="162"/>
        <v>40401.415972222225</v>
      </c>
      <c r="T2602" s="12">
        <f t="shared" si="163"/>
        <v>40356.977939814817</v>
      </c>
    </row>
    <row r="2603" spans="1:20" ht="60" x14ac:dyDescent="0.25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8218</v>
      </c>
      <c r="G2603" t="s">
        <v>8224</v>
      </c>
      <c r="H2603" t="s">
        <v>8246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8270</v>
      </c>
      <c r="O2603" s="5">
        <f t="shared" si="160"/>
        <v>1.0475000000000001</v>
      </c>
      <c r="P2603">
        <f t="shared" si="161"/>
        <v>17.829787234042552</v>
      </c>
      <c r="Q2603" s="8" t="s">
        <v>8323</v>
      </c>
      <c r="R2603" s="8" t="s">
        <v>8343</v>
      </c>
      <c r="S2603" s="12">
        <f t="shared" si="162"/>
        <v>42410.625</v>
      </c>
      <c r="T2603" s="12">
        <f t="shared" si="163"/>
        <v>42379.49418981481</v>
      </c>
    </row>
    <row r="2604" spans="1:20" ht="60" x14ac:dyDescent="0.25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8218</v>
      </c>
      <c r="G2604" t="s">
        <v>8224</v>
      </c>
      <c r="H2604" t="s">
        <v>8246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8270</v>
      </c>
      <c r="O2604" s="5">
        <f t="shared" si="160"/>
        <v>1.0475000000000001</v>
      </c>
      <c r="P2604">
        <f t="shared" si="161"/>
        <v>55.131578947368418</v>
      </c>
      <c r="Q2604" s="8" t="s">
        <v>8323</v>
      </c>
      <c r="R2604" s="8" t="s">
        <v>8343</v>
      </c>
      <c r="S2604" s="12">
        <f t="shared" si="162"/>
        <v>42027.257905092592</v>
      </c>
      <c r="T2604" s="12">
        <f t="shared" si="163"/>
        <v>41997.257905092592</v>
      </c>
    </row>
    <row r="2605" spans="1:20" ht="60" x14ac:dyDescent="0.25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8218</v>
      </c>
      <c r="G2605" t="s">
        <v>8224</v>
      </c>
      <c r="H2605" t="s">
        <v>8246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8270</v>
      </c>
      <c r="O2605" s="5">
        <f t="shared" si="160"/>
        <v>1.048</v>
      </c>
      <c r="P2605">
        <f t="shared" si="161"/>
        <v>50.384615384615387</v>
      </c>
      <c r="Q2605" s="8" t="s">
        <v>8323</v>
      </c>
      <c r="R2605" s="8" t="s">
        <v>8343</v>
      </c>
      <c r="S2605" s="12">
        <f t="shared" si="162"/>
        <v>42169.275567129633</v>
      </c>
      <c r="T2605" s="12">
        <f t="shared" si="163"/>
        <v>42139.275567129633</v>
      </c>
    </row>
    <row r="2606" spans="1:20" ht="60" x14ac:dyDescent="0.25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8218</v>
      </c>
      <c r="G2606" t="s">
        <v>8224</v>
      </c>
      <c r="H2606" t="s">
        <v>8246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8270</v>
      </c>
      <c r="O2606" s="5">
        <f t="shared" si="160"/>
        <v>1.048</v>
      </c>
      <c r="P2606">
        <f t="shared" si="161"/>
        <v>40.9375</v>
      </c>
      <c r="Q2606" s="8" t="s">
        <v>8323</v>
      </c>
      <c r="R2606" s="8" t="s">
        <v>8343</v>
      </c>
      <c r="S2606" s="12">
        <f t="shared" si="162"/>
        <v>42492.643495370372</v>
      </c>
      <c r="T2606" s="12">
        <f t="shared" si="163"/>
        <v>42462.643495370372</v>
      </c>
    </row>
    <row r="2607" spans="1:20" ht="45" x14ac:dyDescent="0.25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8218</v>
      </c>
      <c r="G2607" t="s">
        <v>8223</v>
      </c>
      <c r="H2607" t="s">
        <v>8245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8278</v>
      </c>
      <c r="O2607" s="5">
        <f t="shared" si="160"/>
        <v>1.0480480480480481</v>
      </c>
      <c r="P2607">
        <f t="shared" si="161"/>
        <v>32.71875</v>
      </c>
      <c r="Q2607" s="8" t="s">
        <v>8315</v>
      </c>
      <c r="R2607" s="8" t="s">
        <v>8330</v>
      </c>
      <c r="S2607" s="12">
        <f t="shared" si="162"/>
        <v>41007.656342592592</v>
      </c>
      <c r="T2607" s="12">
        <f t="shared" si="163"/>
        <v>40977.698009259257</v>
      </c>
    </row>
    <row r="2608" spans="1:20" ht="60" x14ac:dyDescent="0.25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8218</v>
      </c>
      <c r="G2608" t="s">
        <v>8224</v>
      </c>
      <c r="H2608" t="s">
        <v>8246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8268</v>
      </c>
      <c r="O2608" s="5">
        <f t="shared" si="160"/>
        <v>1.0482</v>
      </c>
      <c r="P2608">
        <f t="shared" si="161"/>
        <v>67.771551724137936</v>
      </c>
      <c r="Q2608" s="8" t="s">
        <v>8309</v>
      </c>
      <c r="R2608" s="8" t="s">
        <v>8349</v>
      </c>
      <c r="S2608" s="12">
        <f t="shared" si="162"/>
        <v>41580.206412037034</v>
      </c>
      <c r="T2608" s="12">
        <f t="shared" si="163"/>
        <v>41550.206412037034</v>
      </c>
    </row>
    <row r="2609" spans="1:20" ht="45" x14ac:dyDescent="0.25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8218</v>
      </c>
      <c r="G2609" t="s">
        <v>8223</v>
      </c>
      <c r="H2609" t="s">
        <v>8245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8268</v>
      </c>
      <c r="O2609" s="5">
        <f t="shared" si="160"/>
        <v>1.0485537190082646</v>
      </c>
      <c r="P2609">
        <f t="shared" si="161"/>
        <v>84.023178807947019</v>
      </c>
      <c r="Q2609" s="8" t="s">
        <v>8309</v>
      </c>
      <c r="R2609" s="8" t="s">
        <v>8349</v>
      </c>
      <c r="S2609" s="12">
        <f t="shared" si="162"/>
        <v>41956.966666666667</v>
      </c>
      <c r="T2609" s="12">
        <f t="shared" si="163"/>
        <v>41934.820486111115</v>
      </c>
    </row>
    <row r="2610" spans="1:20" ht="30" x14ac:dyDescent="0.25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8218</v>
      </c>
      <c r="G2610" t="s">
        <v>8223</v>
      </c>
      <c r="H2610" t="s">
        <v>8245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8278</v>
      </c>
      <c r="O2610" s="5">
        <f t="shared" si="160"/>
        <v>1.0485714285714285</v>
      </c>
      <c r="P2610">
        <f t="shared" si="161"/>
        <v>68.598130841121488</v>
      </c>
      <c r="Q2610" s="8" t="s">
        <v>8315</v>
      </c>
      <c r="R2610" s="8" t="s">
        <v>8330</v>
      </c>
      <c r="S2610" s="12">
        <f t="shared" si="162"/>
        <v>41905.61546296296</v>
      </c>
      <c r="T2610" s="12">
        <f t="shared" si="163"/>
        <v>41870.61546296296</v>
      </c>
    </row>
    <row r="2611" spans="1:20" ht="60" x14ac:dyDescent="0.25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8218</v>
      </c>
      <c r="G2611" t="s">
        <v>8223</v>
      </c>
      <c r="H2611" t="s">
        <v>8245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8270</v>
      </c>
      <c r="O2611" s="5">
        <f t="shared" si="160"/>
        <v>1.0492727272727274</v>
      </c>
      <c r="P2611">
        <f t="shared" si="161"/>
        <v>65.579545454545453</v>
      </c>
      <c r="Q2611" s="8" t="s">
        <v>8323</v>
      </c>
      <c r="R2611" s="8" t="s">
        <v>8343</v>
      </c>
      <c r="S2611" s="12">
        <f t="shared" si="162"/>
        <v>42175.496689814812</v>
      </c>
      <c r="T2611" s="12">
        <f t="shared" si="163"/>
        <v>42145.496689814812</v>
      </c>
    </row>
    <row r="2612" spans="1:20" ht="75" x14ac:dyDescent="0.25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8218</v>
      </c>
      <c r="G2612" t="s">
        <v>8223</v>
      </c>
      <c r="H2612" t="s">
        <v>8245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8270</v>
      </c>
      <c r="O2612" s="5">
        <f t="shared" si="160"/>
        <v>1.0493333333333332</v>
      </c>
      <c r="P2612">
        <f t="shared" si="161"/>
        <v>80.717948717948715</v>
      </c>
      <c r="Q2612" s="8" t="s">
        <v>8323</v>
      </c>
      <c r="R2612" s="8" t="s">
        <v>8343</v>
      </c>
      <c r="S2612" s="12">
        <f t="shared" si="162"/>
        <v>42605.524189814816</v>
      </c>
      <c r="T2612" s="12">
        <f t="shared" si="163"/>
        <v>42545.524189814816</v>
      </c>
    </row>
    <row r="2613" spans="1:20" ht="60" x14ac:dyDescent="0.25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8218</v>
      </c>
      <c r="G2613" t="s">
        <v>8223</v>
      </c>
      <c r="H2613" t="s">
        <v>8245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8291</v>
      </c>
      <c r="O2613" s="5">
        <f t="shared" si="160"/>
        <v>1.0493380000000001</v>
      </c>
      <c r="P2613">
        <f t="shared" si="161"/>
        <v>118.70339366515837</v>
      </c>
      <c r="Q2613" s="8" t="s">
        <v>8315</v>
      </c>
      <c r="R2613" s="8" t="s">
        <v>8353</v>
      </c>
      <c r="S2613" s="12">
        <f t="shared" si="162"/>
        <v>41053.532037037039</v>
      </c>
      <c r="T2613" s="12">
        <f t="shared" si="163"/>
        <v>41023.532037037039</v>
      </c>
    </row>
    <row r="2614" spans="1:20" ht="60" x14ac:dyDescent="0.25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8218</v>
      </c>
      <c r="G2614" t="s">
        <v>8224</v>
      </c>
      <c r="H2614" t="s">
        <v>8246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8284</v>
      </c>
      <c r="O2614" s="5">
        <f t="shared" si="160"/>
        <v>1.0493636363636363</v>
      </c>
      <c r="P2614">
        <f t="shared" si="161"/>
        <v>61.562666666666665</v>
      </c>
      <c r="Q2614" s="8" t="s">
        <v>8334</v>
      </c>
      <c r="R2614" s="8" t="s">
        <v>8338</v>
      </c>
      <c r="S2614" s="12">
        <f t="shared" si="162"/>
        <v>42772.349664351852</v>
      </c>
      <c r="T2614" s="12">
        <f t="shared" si="163"/>
        <v>42741.349664351852</v>
      </c>
    </row>
    <row r="2615" spans="1:20" ht="60" x14ac:dyDescent="0.25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8218</v>
      </c>
      <c r="G2615" t="s">
        <v>8224</v>
      </c>
      <c r="H2615" t="s">
        <v>8246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8284</v>
      </c>
      <c r="O2615" s="5">
        <f t="shared" si="160"/>
        <v>1.0495555555555556</v>
      </c>
      <c r="P2615">
        <f t="shared" si="161"/>
        <v>59.408805031446541</v>
      </c>
      <c r="Q2615" s="8" t="s">
        <v>8334</v>
      </c>
      <c r="R2615" s="8" t="s">
        <v>8338</v>
      </c>
      <c r="S2615" s="12">
        <f t="shared" si="162"/>
        <v>42321.375</v>
      </c>
      <c r="T2615" s="12">
        <f t="shared" si="163"/>
        <v>42292.185532407406</v>
      </c>
    </row>
    <row r="2616" spans="1:20" ht="60" x14ac:dyDescent="0.25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8218</v>
      </c>
      <c r="G2616" t="s">
        <v>8223</v>
      </c>
      <c r="H2616" t="s">
        <v>8245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8302</v>
      </c>
      <c r="O2616" s="5">
        <f t="shared" si="160"/>
        <v>1.0496000000000001</v>
      </c>
      <c r="P2616">
        <f t="shared" si="161"/>
        <v>63.2289156626506</v>
      </c>
      <c r="Q2616" s="8" t="s">
        <v>8323</v>
      </c>
      <c r="R2616" s="8" t="s">
        <v>8324</v>
      </c>
      <c r="S2616" s="12">
        <f t="shared" si="162"/>
        <v>42754.415173611109</v>
      </c>
      <c r="T2616" s="12">
        <f t="shared" si="163"/>
        <v>42724.415173611109</v>
      </c>
    </row>
    <row r="2617" spans="1:20" ht="30" x14ac:dyDescent="0.25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8218</v>
      </c>
      <c r="G2617" t="s">
        <v>8223</v>
      </c>
      <c r="H2617" t="s">
        <v>8245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8276</v>
      </c>
      <c r="O2617" s="5">
        <f t="shared" si="160"/>
        <v>1.0497142857142858</v>
      </c>
      <c r="P2617">
        <f t="shared" si="161"/>
        <v>59.258064516129032</v>
      </c>
      <c r="Q2617" s="8" t="s">
        <v>8315</v>
      </c>
      <c r="R2617" s="8" t="s">
        <v>8351</v>
      </c>
      <c r="S2617" s="12">
        <f t="shared" si="162"/>
        <v>42667.625</v>
      </c>
      <c r="T2617" s="12">
        <f t="shared" si="163"/>
        <v>42656.555497685185</v>
      </c>
    </row>
    <row r="2618" spans="1:20" ht="45" x14ac:dyDescent="0.25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8218</v>
      </c>
      <c r="G2618" t="s">
        <v>8224</v>
      </c>
      <c r="H2618" t="s">
        <v>8246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8264</v>
      </c>
      <c r="O2618" s="5">
        <f t="shared" si="160"/>
        <v>1.05</v>
      </c>
      <c r="P2618">
        <f t="shared" si="161"/>
        <v>15</v>
      </c>
      <c r="Q2618" s="8" t="s">
        <v>8309</v>
      </c>
      <c r="R2618" s="8" t="s">
        <v>8347</v>
      </c>
      <c r="S2618" s="12">
        <f t="shared" si="162"/>
        <v>42415.452349537038</v>
      </c>
      <c r="T2618" s="12">
        <f t="shared" si="163"/>
        <v>42405.452349537038</v>
      </c>
    </row>
    <row r="2619" spans="1:20" ht="45" x14ac:dyDescent="0.25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8218</v>
      </c>
      <c r="G2619" t="s">
        <v>8223</v>
      </c>
      <c r="H2619" t="s">
        <v>8245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8275</v>
      </c>
      <c r="O2619" s="5">
        <f t="shared" si="160"/>
        <v>1.05</v>
      </c>
      <c r="P2619">
        <f t="shared" si="161"/>
        <v>58.333333333333336</v>
      </c>
      <c r="Q2619" s="8" t="s">
        <v>8315</v>
      </c>
      <c r="R2619" s="8" t="s">
        <v>8350</v>
      </c>
      <c r="S2619" s="12">
        <f t="shared" si="162"/>
        <v>40740.708333333336</v>
      </c>
      <c r="T2619" s="12">
        <f t="shared" si="163"/>
        <v>40690.573055555556</v>
      </c>
    </row>
    <row r="2620" spans="1:20" ht="60" x14ac:dyDescent="0.25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8218</v>
      </c>
      <c r="G2620" t="s">
        <v>8223</v>
      </c>
      <c r="H2620" t="s">
        <v>8245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8275</v>
      </c>
      <c r="O2620" s="5">
        <f t="shared" si="160"/>
        <v>1.05</v>
      </c>
      <c r="P2620">
        <f t="shared" si="161"/>
        <v>58.333333333333336</v>
      </c>
      <c r="Q2620" s="8" t="s">
        <v>8315</v>
      </c>
      <c r="R2620" s="8" t="s">
        <v>8350</v>
      </c>
      <c r="S2620" s="12">
        <f t="shared" si="162"/>
        <v>41152.806273148148</v>
      </c>
      <c r="T2620" s="12">
        <f t="shared" si="163"/>
        <v>41122.806273148148</v>
      </c>
    </row>
    <row r="2621" spans="1:20" ht="30" x14ac:dyDescent="0.25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8218</v>
      </c>
      <c r="G2621" t="s">
        <v>8223</v>
      </c>
      <c r="H2621" t="s">
        <v>8245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8275</v>
      </c>
      <c r="O2621" s="5">
        <f t="shared" si="160"/>
        <v>1.05</v>
      </c>
      <c r="P2621">
        <f t="shared" si="161"/>
        <v>38.888888888888886</v>
      </c>
      <c r="Q2621" s="8" t="s">
        <v>8315</v>
      </c>
      <c r="R2621" s="8" t="s">
        <v>8350</v>
      </c>
      <c r="S2621" s="12">
        <f t="shared" si="162"/>
        <v>41333.642361111109</v>
      </c>
      <c r="T2621" s="12">
        <f t="shared" si="163"/>
        <v>41288.43712962963</v>
      </c>
    </row>
    <row r="2622" spans="1:20" ht="75" x14ac:dyDescent="0.25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8218</v>
      </c>
      <c r="G2622" t="s">
        <v>8223</v>
      </c>
      <c r="H2622" t="s">
        <v>8245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8299</v>
      </c>
      <c r="O2622" s="5">
        <f t="shared" si="160"/>
        <v>1.05</v>
      </c>
      <c r="P2622">
        <f t="shared" si="161"/>
        <v>150</v>
      </c>
      <c r="Q2622" s="8" t="s">
        <v>8315</v>
      </c>
      <c r="R2622" s="8" t="s">
        <v>8355</v>
      </c>
      <c r="S2622" s="12">
        <f t="shared" si="162"/>
        <v>40179</v>
      </c>
      <c r="T2622" s="12">
        <f t="shared" si="163"/>
        <v>40127.450370370367</v>
      </c>
    </row>
    <row r="2623" spans="1:20" ht="60" x14ac:dyDescent="0.25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8218</v>
      </c>
      <c r="G2623" t="s">
        <v>8223</v>
      </c>
      <c r="H2623" t="s">
        <v>8245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8270</v>
      </c>
      <c r="O2623" s="5">
        <f t="shared" si="160"/>
        <v>1.05</v>
      </c>
      <c r="P2623">
        <f t="shared" si="161"/>
        <v>51.219512195121951</v>
      </c>
      <c r="Q2623" s="8" t="s">
        <v>8323</v>
      </c>
      <c r="R2623" s="8" t="s">
        <v>8343</v>
      </c>
      <c r="S2623" s="12">
        <f t="shared" si="162"/>
        <v>41976.394745370373</v>
      </c>
      <c r="T2623" s="12">
        <f t="shared" si="163"/>
        <v>41946.394745370373</v>
      </c>
    </row>
    <row r="2624" spans="1:20" ht="60" x14ac:dyDescent="0.25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8218</v>
      </c>
      <c r="G2624" t="s">
        <v>8224</v>
      </c>
      <c r="H2624" t="s">
        <v>8246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8270</v>
      </c>
      <c r="O2624" s="5">
        <f t="shared" si="160"/>
        <v>1.05</v>
      </c>
      <c r="P2624">
        <f t="shared" si="161"/>
        <v>39.375</v>
      </c>
      <c r="Q2624" s="8" t="s">
        <v>8323</v>
      </c>
      <c r="R2624" s="8" t="s">
        <v>8343</v>
      </c>
      <c r="S2624" s="12">
        <f t="shared" si="162"/>
        <v>42247.480034722219</v>
      </c>
      <c r="T2624" s="12">
        <f t="shared" si="163"/>
        <v>42222.480034722219</v>
      </c>
    </row>
    <row r="2625" spans="1:20" ht="45" x14ac:dyDescent="0.25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8218</v>
      </c>
      <c r="G2625" t="s">
        <v>8223</v>
      </c>
      <c r="H2625" t="s">
        <v>8245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8304</v>
      </c>
      <c r="O2625" s="5">
        <f t="shared" si="160"/>
        <v>1.05</v>
      </c>
      <c r="P2625">
        <f t="shared" si="161"/>
        <v>75</v>
      </c>
      <c r="Q2625" s="8" t="s">
        <v>8323</v>
      </c>
      <c r="R2625" s="8" t="s">
        <v>8325</v>
      </c>
      <c r="S2625" s="12">
        <f t="shared" si="162"/>
        <v>42488.915972222225</v>
      </c>
      <c r="T2625" s="12">
        <f t="shared" si="163"/>
        <v>42457.877175925925</v>
      </c>
    </row>
    <row r="2626" spans="1:20" ht="45" x14ac:dyDescent="0.25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8218</v>
      </c>
      <c r="G2626" t="s">
        <v>8223</v>
      </c>
      <c r="H2626" t="s">
        <v>8245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8275</v>
      </c>
      <c r="O2626" s="5">
        <f t="shared" ref="O2626:O2689" si="164">E2626/D2626</f>
        <v>1.0501</v>
      </c>
      <c r="P2626">
        <f t="shared" si="161"/>
        <v>201.94230769230768</v>
      </c>
      <c r="Q2626" s="8" t="s">
        <v>8315</v>
      </c>
      <c r="R2626" s="8" t="s">
        <v>8350</v>
      </c>
      <c r="S2626" s="12">
        <f t="shared" si="162"/>
        <v>42734.70177083333</v>
      </c>
      <c r="T2626" s="12">
        <f t="shared" si="163"/>
        <v>42704.70177083333</v>
      </c>
    </row>
    <row r="2627" spans="1:20" ht="45" x14ac:dyDescent="0.25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8218</v>
      </c>
      <c r="G2627" t="s">
        <v>8223</v>
      </c>
      <c r="H2627" t="s">
        <v>8245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8278</v>
      </c>
      <c r="O2627" s="5">
        <f t="shared" si="164"/>
        <v>1.050225</v>
      </c>
      <c r="P2627">
        <f t="shared" ref="P2627:P2690" si="165">E2627/L2627</f>
        <v>61.103999999999999</v>
      </c>
      <c r="Q2627" s="8" t="s">
        <v>8315</v>
      </c>
      <c r="R2627" s="8" t="s">
        <v>8330</v>
      </c>
      <c r="S2627" s="12">
        <f t="shared" ref="S2627:S2690" si="166">(I2627/86400)+25569+(-6/24)</f>
        <v>41946.120023148149</v>
      </c>
      <c r="T2627" s="12">
        <f t="shared" ref="T2627:T2690" si="167">(J2627/86400)+25569+(-6/24)</f>
        <v>41913.078356481477</v>
      </c>
    </row>
    <row r="2628" spans="1:20" ht="30" x14ac:dyDescent="0.25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8218</v>
      </c>
      <c r="G2628" t="s">
        <v>8223</v>
      </c>
      <c r="H2628" t="s">
        <v>8245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8304</v>
      </c>
      <c r="O2628" s="5">
        <f t="shared" si="164"/>
        <v>1.0504166666666668</v>
      </c>
      <c r="P2628">
        <f t="shared" si="165"/>
        <v>70.027777777777771</v>
      </c>
      <c r="Q2628" s="8" t="s">
        <v>8323</v>
      </c>
      <c r="R2628" s="8" t="s">
        <v>8325</v>
      </c>
      <c r="S2628" s="12">
        <f t="shared" si="166"/>
        <v>42049.569212962961</v>
      </c>
      <c r="T2628" s="12">
        <f t="shared" si="167"/>
        <v>41989.569212962961</v>
      </c>
    </row>
    <row r="2629" spans="1:20" ht="60" x14ac:dyDescent="0.25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8218</v>
      </c>
      <c r="G2629" t="s">
        <v>8223</v>
      </c>
      <c r="H2629" t="s">
        <v>8245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8275</v>
      </c>
      <c r="O2629" s="5">
        <f t="shared" si="164"/>
        <v>1.0505</v>
      </c>
      <c r="P2629">
        <f t="shared" si="165"/>
        <v>42.02</v>
      </c>
      <c r="Q2629" s="8" t="s">
        <v>8315</v>
      </c>
      <c r="R2629" s="8" t="s">
        <v>8350</v>
      </c>
      <c r="S2629" s="12">
        <f t="shared" si="166"/>
        <v>41466.58452546296</v>
      </c>
      <c r="T2629" s="12">
        <f t="shared" si="167"/>
        <v>41443.58452546296</v>
      </c>
    </row>
    <row r="2630" spans="1:20" ht="45" x14ac:dyDescent="0.25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8218</v>
      </c>
      <c r="G2630" t="s">
        <v>8223</v>
      </c>
      <c r="H2630" t="s">
        <v>8245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8275</v>
      </c>
      <c r="O2630" s="5">
        <f t="shared" si="164"/>
        <v>1.0506666666666666</v>
      </c>
      <c r="P2630">
        <f t="shared" si="165"/>
        <v>58.370370370370374</v>
      </c>
      <c r="Q2630" s="8" t="s">
        <v>8315</v>
      </c>
      <c r="R2630" s="8" t="s">
        <v>8350</v>
      </c>
      <c r="S2630" s="12">
        <f t="shared" si="166"/>
        <v>41341.404340277775</v>
      </c>
      <c r="T2630" s="12">
        <f t="shared" si="167"/>
        <v>41301.404340277775</v>
      </c>
    </row>
    <row r="2631" spans="1:20" ht="45" x14ac:dyDescent="0.25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8218</v>
      </c>
      <c r="G2631" t="s">
        <v>8223</v>
      </c>
      <c r="H2631" t="s">
        <v>8245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8275</v>
      </c>
      <c r="O2631" s="5">
        <f t="shared" si="164"/>
        <v>1.0507333333333333</v>
      </c>
      <c r="P2631">
        <f t="shared" si="165"/>
        <v>109.45138888888889</v>
      </c>
      <c r="Q2631" s="8" t="s">
        <v>8315</v>
      </c>
      <c r="R2631" s="8" t="s">
        <v>8350</v>
      </c>
      <c r="S2631" s="12">
        <f t="shared" si="166"/>
        <v>41724.548993055556</v>
      </c>
      <c r="T2631" s="12">
        <f t="shared" si="167"/>
        <v>41694.59065972222</v>
      </c>
    </row>
    <row r="2632" spans="1:20" ht="45" x14ac:dyDescent="0.25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8218</v>
      </c>
      <c r="G2632" t="s">
        <v>8223</v>
      </c>
      <c r="H2632" t="s">
        <v>8245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8268</v>
      </c>
      <c r="O2632" s="5">
        <f t="shared" si="164"/>
        <v>1.0508593749999999</v>
      </c>
      <c r="P2632">
        <f t="shared" si="165"/>
        <v>78.660818713450297</v>
      </c>
      <c r="Q2632" s="8" t="s">
        <v>8309</v>
      </c>
      <c r="R2632" s="8" t="s">
        <v>8349</v>
      </c>
      <c r="S2632" s="12">
        <f t="shared" si="166"/>
        <v>41109.627442129626</v>
      </c>
      <c r="T2632" s="12">
        <f t="shared" si="167"/>
        <v>41079.627442129626</v>
      </c>
    </row>
    <row r="2633" spans="1:20" ht="60" x14ac:dyDescent="0.25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8218</v>
      </c>
      <c r="G2633" t="s">
        <v>8225</v>
      </c>
      <c r="H2633" t="s">
        <v>8247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8304</v>
      </c>
      <c r="O2633" s="5">
        <f t="shared" si="164"/>
        <v>1.0509677419354839</v>
      </c>
      <c r="P2633">
        <f t="shared" si="165"/>
        <v>85.736842105263165</v>
      </c>
      <c r="Q2633" s="8" t="s">
        <v>8323</v>
      </c>
      <c r="R2633" s="8" t="s">
        <v>8325</v>
      </c>
      <c r="S2633" s="12">
        <f t="shared" si="166"/>
        <v>42056.208333333328</v>
      </c>
      <c r="T2633" s="12">
        <f t="shared" si="167"/>
        <v>42024.914780092593</v>
      </c>
    </row>
    <row r="2634" spans="1:20" ht="60" x14ac:dyDescent="0.25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8218</v>
      </c>
      <c r="G2634" t="s">
        <v>8224</v>
      </c>
      <c r="H2634" t="s">
        <v>8246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8270</v>
      </c>
      <c r="O2634" s="5">
        <f t="shared" si="164"/>
        <v>1.0509999999999999</v>
      </c>
      <c r="P2634">
        <f t="shared" si="165"/>
        <v>28.405405405405407</v>
      </c>
      <c r="Q2634" s="8" t="s">
        <v>8323</v>
      </c>
      <c r="R2634" s="8" t="s">
        <v>8343</v>
      </c>
      <c r="S2634" s="12">
        <f t="shared" si="166"/>
        <v>41927.286134259259</v>
      </c>
      <c r="T2634" s="12">
        <f t="shared" si="167"/>
        <v>41897.286134259259</v>
      </c>
    </row>
    <row r="2635" spans="1:20" ht="30" x14ac:dyDescent="0.25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8218</v>
      </c>
      <c r="G2635" t="s">
        <v>8223</v>
      </c>
      <c r="H2635" t="s">
        <v>8245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8275</v>
      </c>
      <c r="O2635" s="5">
        <f t="shared" si="164"/>
        <v>1.05125</v>
      </c>
      <c r="P2635">
        <f t="shared" si="165"/>
        <v>73.771929824561397</v>
      </c>
      <c r="Q2635" s="8" t="s">
        <v>8315</v>
      </c>
      <c r="R2635" s="8" t="s">
        <v>8350</v>
      </c>
      <c r="S2635" s="12">
        <f t="shared" si="166"/>
        <v>42794.833333333328</v>
      </c>
      <c r="T2635" s="12">
        <f t="shared" si="167"/>
        <v>42759.378599537042</v>
      </c>
    </row>
    <row r="2636" spans="1:20" ht="45" x14ac:dyDescent="0.25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8218</v>
      </c>
      <c r="G2636" t="s">
        <v>8224</v>
      </c>
      <c r="H2636" t="s">
        <v>8246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8265</v>
      </c>
      <c r="O2636" s="5">
        <f t="shared" si="164"/>
        <v>1.0515384615384615</v>
      </c>
      <c r="P2636">
        <f t="shared" si="165"/>
        <v>27.897959183673468</v>
      </c>
      <c r="Q2636" s="8" t="s">
        <v>8309</v>
      </c>
      <c r="R2636" s="8" t="s">
        <v>8348</v>
      </c>
      <c r="S2636" s="12">
        <f t="shared" si="166"/>
        <v>41705.555902777778</v>
      </c>
      <c r="T2636" s="12">
        <f t="shared" si="167"/>
        <v>41682.555902777778</v>
      </c>
    </row>
    <row r="2637" spans="1:20" ht="60" x14ac:dyDescent="0.25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8218</v>
      </c>
      <c r="G2637" t="s">
        <v>8223</v>
      </c>
      <c r="H2637" t="s">
        <v>8245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8270</v>
      </c>
      <c r="O2637" s="5">
        <f t="shared" si="164"/>
        <v>1.0519047619047619</v>
      </c>
      <c r="P2637">
        <f t="shared" si="165"/>
        <v>56.065989847715734</v>
      </c>
      <c r="Q2637" s="8" t="s">
        <v>8323</v>
      </c>
      <c r="R2637" s="8" t="s">
        <v>8343</v>
      </c>
      <c r="S2637" s="12">
        <f t="shared" si="166"/>
        <v>42067.916666666672</v>
      </c>
      <c r="T2637" s="12">
        <f t="shared" si="167"/>
        <v>42037.688206018516</v>
      </c>
    </row>
    <row r="2638" spans="1:20" ht="60" x14ac:dyDescent="0.25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8218</v>
      </c>
      <c r="G2638" t="s">
        <v>8228</v>
      </c>
      <c r="H2638" t="s">
        <v>8250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8265</v>
      </c>
      <c r="O2638" s="5">
        <f t="shared" si="164"/>
        <v>1.052</v>
      </c>
      <c r="P2638">
        <f t="shared" si="165"/>
        <v>122.32558139534883</v>
      </c>
      <c r="Q2638" s="8" t="s">
        <v>8309</v>
      </c>
      <c r="R2638" s="8" t="s">
        <v>8348</v>
      </c>
      <c r="S2638" s="12">
        <f t="shared" si="166"/>
        <v>42767.083333333328</v>
      </c>
      <c r="T2638" s="12">
        <f t="shared" si="167"/>
        <v>42720.948877314819</v>
      </c>
    </row>
    <row r="2639" spans="1:20" ht="45" x14ac:dyDescent="0.25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8218</v>
      </c>
      <c r="G2639" t="s">
        <v>8223</v>
      </c>
      <c r="H2639" t="s">
        <v>8245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8270</v>
      </c>
      <c r="O2639" s="5">
        <f t="shared" si="164"/>
        <v>1.052142857142857</v>
      </c>
      <c r="P2639">
        <f t="shared" si="165"/>
        <v>98.2</v>
      </c>
      <c r="Q2639" s="8" t="s">
        <v>8323</v>
      </c>
      <c r="R2639" s="8" t="s">
        <v>8343</v>
      </c>
      <c r="S2639" s="12">
        <f t="shared" si="166"/>
        <v>42012.637280092589</v>
      </c>
      <c r="T2639" s="12">
        <f t="shared" si="167"/>
        <v>41982.637280092589</v>
      </c>
    </row>
    <row r="2640" spans="1:20" ht="60" x14ac:dyDescent="0.25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8218</v>
      </c>
      <c r="G2640" t="s">
        <v>8223</v>
      </c>
      <c r="H2640" t="s">
        <v>8245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8270</v>
      </c>
      <c r="O2640" s="5">
        <f t="shared" si="164"/>
        <v>1.052184</v>
      </c>
      <c r="P2640">
        <f t="shared" si="165"/>
        <v>64.157560975609755</v>
      </c>
      <c r="Q2640" s="8" t="s">
        <v>8323</v>
      </c>
      <c r="R2640" s="8" t="s">
        <v>8343</v>
      </c>
      <c r="S2640" s="12">
        <f t="shared" si="166"/>
        <v>41831.427083333336</v>
      </c>
      <c r="T2640" s="12">
        <f t="shared" si="167"/>
        <v>41808.87300925926</v>
      </c>
    </row>
    <row r="2641" spans="1:20" ht="60" x14ac:dyDescent="0.25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8218</v>
      </c>
      <c r="G2641" t="s">
        <v>8223</v>
      </c>
      <c r="H2641" t="s">
        <v>8245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8294</v>
      </c>
      <c r="O2641" s="5">
        <f t="shared" si="164"/>
        <v>1.0522388</v>
      </c>
      <c r="P2641">
        <f t="shared" si="165"/>
        <v>346.13118421052633</v>
      </c>
      <c r="Q2641" s="8" t="s">
        <v>8311</v>
      </c>
      <c r="R2641" s="8" t="s">
        <v>8357</v>
      </c>
      <c r="S2641" s="12">
        <f t="shared" si="166"/>
        <v>42663.591608796298</v>
      </c>
      <c r="T2641" s="12">
        <f t="shared" si="167"/>
        <v>42633.591608796298</v>
      </c>
    </row>
    <row r="2642" spans="1:20" ht="45" x14ac:dyDescent="0.25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8218</v>
      </c>
      <c r="G2642" t="s">
        <v>8223</v>
      </c>
      <c r="H2642" t="s">
        <v>8245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8268</v>
      </c>
      <c r="O2642" s="5">
        <f t="shared" si="164"/>
        <v>1.0526</v>
      </c>
      <c r="P2642">
        <f t="shared" si="165"/>
        <v>75.185714285714283</v>
      </c>
      <c r="Q2642" s="8" t="s">
        <v>8309</v>
      </c>
      <c r="R2642" s="8" t="s">
        <v>8349</v>
      </c>
      <c r="S2642" s="12">
        <f t="shared" si="166"/>
        <v>40765.047222222223</v>
      </c>
      <c r="T2642" s="12">
        <f t="shared" si="167"/>
        <v>40718.060659722221</v>
      </c>
    </row>
    <row r="2643" spans="1:20" ht="45" x14ac:dyDescent="0.25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8218</v>
      </c>
      <c r="G2643" t="s">
        <v>8223</v>
      </c>
      <c r="H2643" t="s">
        <v>8245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8270</v>
      </c>
      <c r="O2643" s="5">
        <f t="shared" si="164"/>
        <v>1.0526894736842105</v>
      </c>
      <c r="P2643">
        <f t="shared" si="165"/>
        <v>114.29199999999999</v>
      </c>
      <c r="Q2643" s="8" t="s">
        <v>8323</v>
      </c>
      <c r="R2643" s="8" t="s">
        <v>8343</v>
      </c>
      <c r="S2643" s="12">
        <f t="shared" si="166"/>
        <v>42302.759224537032</v>
      </c>
      <c r="T2643" s="12">
        <f t="shared" si="167"/>
        <v>42267.759224537032</v>
      </c>
    </row>
    <row r="2644" spans="1:20" ht="45" x14ac:dyDescent="0.25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8218</v>
      </c>
      <c r="G2644" t="s">
        <v>8223</v>
      </c>
      <c r="H2644" t="s">
        <v>8245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8270</v>
      </c>
      <c r="O2644" s="5">
        <f t="shared" si="164"/>
        <v>1.0528</v>
      </c>
      <c r="P2644">
        <f t="shared" si="165"/>
        <v>47</v>
      </c>
      <c r="Q2644" s="8" t="s">
        <v>8323</v>
      </c>
      <c r="R2644" s="8" t="s">
        <v>8343</v>
      </c>
      <c r="S2644" s="12">
        <f t="shared" si="166"/>
        <v>42047.041666666672</v>
      </c>
      <c r="T2644" s="12">
        <f t="shared" si="167"/>
        <v>42018.69159722222</v>
      </c>
    </row>
    <row r="2645" spans="1:20" ht="60" x14ac:dyDescent="0.25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8218</v>
      </c>
      <c r="G2645" t="s">
        <v>8223</v>
      </c>
      <c r="H2645" t="s">
        <v>8245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8275</v>
      </c>
      <c r="O2645" s="5">
        <f t="shared" si="164"/>
        <v>1.0531250000000001</v>
      </c>
      <c r="P2645">
        <f t="shared" si="165"/>
        <v>158.96226415094338</v>
      </c>
      <c r="Q2645" s="8" t="s">
        <v>8315</v>
      </c>
      <c r="R2645" s="8" t="s">
        <v>8350</v>
      </c>
      <c r="S2645" s="12">
        <f t="shared" si="166"/>
        <v>40791.462500000001</v>
      </c>
      <c r="T2645" s="12">
        <f t="shared" si="167"/>
        <v>40735.865011574075</v>
      </c>
    </row>
    <row r="2646" spans="1:20" ht="60" x14ac:dyDescent="0.25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8218</v>
      </c>
      <c r="G2646" t="s">
        <v>8223</v>
      </c>
      <c r="H2646" t="s">
        <v>8245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8270</v>
      </c>
      <c r="O2646" s="5">
        <f t="shared" si="164"/>
        <v>1.0533333333333332</v>
      </c>
      <c r="P2646">
        <f t="shared" si="165"/>
        <v>47.878787878787875</v>
      </c>
      <c r="Q2646" s="8" t="s">
        <v>8323</v>
      </c>
      <c r="R2646" s="8" t="s">
        <v>8343</v>
      </c>
      <c r="S2646" s="12">
        <f t="shared" si="166"/>
        <v>42046.688692129625</v>
      </c>
      <c r="T2646" s="12">
        <f t="shared" si="167"/>
        <v>42016.688692129625</v>
      </c>
    </row>
    <row r="2647" spans="1:20" ht="60" x14ac:dyDescent="0.25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8218</v>
      </c>
      <c r="G2647" t="s">
        <v>8223</v>
      </c>
      <c r="H2647" t="s">
        <v>8245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8275</v>
      </c>
      <c r="O2647" s="5">
        <f t="shared" si="164"/>
        <v>1.0534805315203954</v>
      </c>
      <c r="P2647">
        <f t="shared" si="165"/>
        <v>83.967068965517228</v>
      </c>
      <c r="Q2647" s="8" t="s">
        <v>8315</v>
      </c>
      <c r="R2647" s="8" t="s">
        <v>8350</v>
      </c>
      <c r="S2647" s="12">
        <f t="shared" si="166"/>
        <v>41740.344282407408</v>
      </c>
      <c r="T2647" s="12">
        <f t="shared" si="167"/>
        <v>41710.344282407408</v>
      </c>
    </row>
    <row r="2648" spans="1:20" ht="30" x14ac:dyDescent="0.25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8218</v>
      </c>
      <c r="G2648" t="s">
        <v>8223</v>
      </c>
      <c r="H2648" t="s">
        <v>8245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8270</v>
      </c>
      <c r="O2648" s="5">
        <f t="shared" si="164"/>
        <v>1.0535000000000001</v>
      </c>
      <c r="P2648">
        <f t="shared" si="165"/>
        <v>123.94117647058823</v>
      </c>
      <c r="Q2648" s="8" t="s">
        <v>8323</v>
      </c>
      <c r="R2648" s="8" t="s">
        <v>8343</v>
      </c>
      <c r="S2648" s="12">
        <f t="shared" si="166"/>
        <v>42708.791666666672</v>
      </c>
      <c r="T2648" s="12">
        <f t="shared" si="167"/>
        <v>42693.860185185185</v>
      </c>
    </row>
    <row r="2649" spans="1:20" ht="30" x14ac:dyDescent="0.25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8218</v>
      </c>
      <c r="G2649" t="s">
        <v>8223</v>
      </c>
      <c r="H2649" t="s">
        <v>8245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8300</v>
      </c>
      <c r="O2649" s="5">
        <f t="shared" si="164"/>
        <v>1.0538666666666667</v>
      </c>
      <c r="P2649">
        <f t="shared" si="165"/>
        <v>205.2987012987013</v>
      </c>
      <c r="Q2649" s="8" t="s">
        <v>8311</v>
      </c>
      <c r="R2649" s="8" t="s">
        <v>8341</v>
      </c>
      <c r="S2649" s="12">
        <f t="shared" si="166"/>
        <v>42339.584039351852</v>
      </c>
      <c r="T2649" s="12">
        <f t="shared" si="167"/>
        <v>42279.542372685188</v>
      </c>
    </row>
    <row r="2650" spans="1:20" ht="60" x14ac:dyDescent="0.25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8218</v>
      </c>
      <c r="G2650" t="s">
        <v>8223</v>
      </c>
      <c r="H2650" t="s">
        <v>8245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8270</v>
      </c>
      <c r="O2650" s="5">
        <f t="shared" si="164"/>
        <v>1.054</v>
      </c>
      <c r="P2650">
        <f t="shared" si="165"/>
        <v>136</v>
      </c>
      <c r="Q2650" s="8" t="s">
        <v>8323</v>
      </c>
      <c r="R2650" s="8" t="s">
        <v>8343</v>
      </c>
      <c r="S2650" s="12">
        <f t="shared" si="166"/>
        <v>42444.915972222225</v>
      </c>
      <c r="T2650" s="12">
        <f t="shared" si="167"/>
        <v>42430.589398148149</v>
      </c>
    </row>
    <row r="2651" spans="1:20" ht="60" x14ac:dyDescent="0.25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8218</v>
      </c>
      <c r="G2651" t="s">
        <v>8223</v>
      </c>
      <c r="H2651" t="s">
        <v>8245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8270</v>
      </c>
      <c r="O2651" s="5">
        <f t="shared" si="164"/>
        <v>1.0542</v>
      </c>
      <c r="P2651">
        <f t="shared" si="165"/>
        <v>107.57142857142857</v>
      </c>
      <c r="Q2651" s="8" t="s">
        <v>8323</v>
      </c>
      <c r="R2651" s="8" t="s">
        <v>8343</v>
      </c>
      <c r="S2651" s="12">
        <f t="shared" si="166"/>
        <v>42171.819606481484</v>
      </c>
      <c r="T2651" s="12">
        <f t="shared" si="167"/>
        <v>42150.819606481484</v>
      </c>
    </row>
    <row r="2652" spans="1:20" ht="60" x14ac:dyDescent="0.25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8218</v>
      </c>
      <c r="G2652" t="s">
        <v>8223</v>
      </c>
      <c r="H2652" t="s">
        <v>8245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8284</v>
      </c>
      <c r="O2652" s="5">
        <f t="shared" si="164"/>
        <v>1.0544</v>
      </c>
      <c r="P2652">
        <f t="shared" si="165"/>
        <v>118.73873873873873</v>
      </c>
      <c r="Q2652" s="8" t="s">
        <v>8334</v>
      </c>
      <c r="R2652" s="8" t="s">
        <v>8338</v>
      </c>
      <c r="S2652" s="12">
        <f t="shared" si="166"/>
        <v>42162.916666666672</v>
      </c>
      <c r="T2652" s="12">
        <f t="shared" si="167"/>
        <v>42130.615150462967</v>
      </c>
    </row>
    <row r="2653" spans="1:20" ht="30" x14ac:dyDescent="0.25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8218</v>
      </c>
      <c r="G2653" t="s">
        <v>8224</v>
      </c>
      <c r="H2653" t="s">
        <v>8246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8270</v>
      </c>
      <c r="O2653" s="5">
        <f t="shared" si="164"/>
        <v>1.0545454545454545</v>
      </c>
      <c r="P2653">
        <f t="shared" si="165"/>
        <v>29</v>
      </c>
      <c r="Q2653" s="8" t="s">
        <v>8323</v>
      </c>
      <c r="R2653" s="8" t="s">
        <v>8343</v>
      </c>
      <c r="S2653" s="12">
        <f t="shared" si="166"/>
        <v>42352.75</v>
      </c>
      <c r="T2653" s="12">
        <f t="shared" si="167"/>
        <v>42338.713912037041</v>
      </c>
    </row>
    <row r="2654" spans="1:20" ht="60" x14ac:dyDescent="0.25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8218</v>
      </c>
      <c r="G2654" t="s">
        <v>8223</v>
      </c>
      <c r="H2654" t="s">
        <v>8245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8273</v>
      </c>
      <c r="O2654" s="5">
        <f t="shared" si="164"/>
        <v>1.0547157142857144</v>
      </c>
      <c r="P2654">
        <f t="shared" si="165"/>
        <v>51.62944055944056</v>
      </c>
      <c r="Q2654" s="8" t="s">
        <v>8318</v>
      </c>
      <c r="R2654" s="8" t="s">
        <v>8352</v>
      </c>
      <c r="S2654" s="12">
        <f t="shared" si="166"/>
        <v>40724.388460648144</v>
      </c>
      <c r="T2654" s="12">
        <f t="shared" si="167"/>
        <v>40694.388460648144</v>
      </c>
    </row>
    <row r="2655" spans="1:20" ht="60" x14ac:dyDescent="0.25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8218</v>
      </c>
      <c r="G2655" t="s">
        <v>8224</v>
      </c>
      <c r="H2655" t="s">
        <v>8246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8270</v>
      </c>
      <c r="O2655" s="5">
        <f t="shared" si="164"/>
        <v>1.0549000000000002</v>
      </c>
      <c r="P2655">
        <f t="shared" si="165"/>
        <v>21.098000000000003</v>
      </c>
      <c r="Q2655" s="8" t="s">
        <v>8323</v>
      </c>
      <c r="R2655" s="8" t="s">
        <v>8343</v>
      </c>
      <c r="S2655" s="12">
        <f t="shared" si="166"/>
        <v>42583.541666666672</v>
      </c>
      <c r="T2655" s="12">
        <f t="shared" si="167"/>
        <v>42555.421944444446</v>
      </c>
    </row>
    <row r="2656" spans="1:20" ht="45" x14ac:dyDescent="0.25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8218</v>
      </c>
      <c r="G2656" t="s">
        <v>8223</v>
      </c>
      <c r="H2656" t="s">
        <v>8245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8268</v>
      </c>
      <c r="O2656" s="5">
        <f t="shared" si="164"/>
        <v>1.0549999999999999</v>
      </c>
      <c r="P2656">
        <f t="shared" si="165"/>
        <v>63.17365269461078</v>
      </c>
      <c r="Q2656" s="8" t="s">
        <v>8309</v>
      </c>
      <c r="R2656" s="8" t="s">
        <v>8349</v>
      </c>
      <c r="S2656" s="12">
        <f t="shared" si="166"/>
        <v>42314.916666666672</v>
      </c>
      <c r="T2656" s="12">
        <f t="shared" si="167"/>
        <v>42291.21674768519</v>
      </c>
    </row>
    <row r="2657" spans="1:20" ht="45" x14ac:dyDescent="0.25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8218</v>
      </c>
      <c r="G2657" t="s">
        <v>8224</v>
      </c>
      <c r="H2657" t="s">
        <v>8246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8302</v>
      </c>
      <c r="O2657" s="5">
        <f t="shared" si="164"/>
        <v>1.0549999999999999</v>
      </c>
      <c r="P2657">
        <f t="shared" si="165"/>
        <v>45.214285714285715</v>
      </c>
      <c r="Q2657" s="8" t="s">
        <v>8323</v>
      </c>
      <c r="R2657" s="8" t="s">
        <v>8324</v>
      </c>
      <c r="S2657" s="12">
        <f t="shared" si="166"/>
        <v>42491.208402777775</v>
      </c>
      <c r="T2657" s="12">
        <f t="shared" si="167"/>
        <v>42431.250069444446</v>
      </c>
    </row>
    <row r="2658" spans="1:20" ht="60" x14ac:dyDescent="0.25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8218</v>
      </c>
      <c r="G2658" t="s">
        <v>8223</v>
      </c>
      <c r="H2658" t="s">
        <v>8245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8270</v>
      </c>
      <c r="O2658" s="5">
        <f t="shared" si="164"/>
        <v>1.0549999999999999</v>
      </c>
      <c r="P2658">
        <f t="shared" si="165"/>
        <v>60.285714285714285</v>
      </c>
      <c r="Q2658" s="8" t="s">
        <v>8323</v>
      </c>
      <c r="R2658" s="8" t="s">
        <v>8343</v>
      </c>
      <c r="S2658" s="12">
        <f t="shared" si="166"/>
        <v>42186.040972222225</v>
      </c>
      <c r="T2658" s="12">
        <f t="shared" si="167"/>
        <v>42131.786168981482</v>
      </c>
    </row>
    <row r="2659" spans="1:20" ht="60" x14ac:dyDescent="0.25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8218</v>
      </c>
      <c r="G2659" t="s">
        <v>8223</v>
      </c>
      <c r="H2659" t="s">
        <v>8245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8299</v>
      </c>
      <c r="O2659" s="5">
        <f t="shared" si="164"/>
        <v>1.0550335570469798</v>
      </c>
      <c r="P2659">
        <f t="shared" si="165"/>
        <v>23.117647058823529</v>
      </c>
      <c r="Q2659" s="8" t="s">
        <v>8315</v>
      </c>
      <c r="R2659" s="8" t="s">
        <v>8355</v>
      </c>
      <c r="S2659" s="12">
        <f t="shared" si="166"/>
        <v>41267.741400462961</v>
      </c>
      <c r="T2659" s="12">
        <f t="shared" si="167"/>
        <v>41222.741400462961</v>
      </c>
    </row>
    <row r="2660" spans="1:20" ht="60" x14ac:dyDescent="0.25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8218</v>
      </c>
      <c r="G2660" t="s">
        <v>8223</v>
      </c>
      <c r="H2660" t="s">
        <v>8245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8278</v>
      </c>
      <c r="O2660" s="5">
        <f t="shared" si="164"/>
        <v>1.0555000000000001</v>
      </c>
      <c r="P2660">
        <f t="shared" si="165"/>
        <v>87.958333333333329</v>
      </c>
      <c r="Q2660" s="8" t="s">
        <v>8315</v>
      </c>
      <c r="R2660" s="8" t="s">
        <v>8330</v>
      </c>
      <c r="S2660" s="12">
        <f t="shared" si="166"/>
        <v>40381</v>
      </c>
      <c r="T2660" s="12">
        <f t="shared" si="167"/>
        <v>40335.548078703701</v>
      </c>
    </row>
    <row r="2661" spans="1:20" ht="60" x14ac:dyDescent="0.25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8218</v>
      </c>
      <c r="G2661" t="s">
        <v>8223</v>
      </c>
      <c r="H2661" t="s">
        <v>8245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8270</v>
      </c>
      <c r="O2661" s="5">
        <f t="shared" si="164"/>
        <v>1.0555000000000001</v>
      </c>
      <c r="P2661">
        <f t="shared" si="165"/>
        <v>62.827380952380949</v>
      </c>
      <c r="Q2661" s="8" t="s">
        <v>8323</v>
      </c>
      <c r="R2661" s="8" t="s">
        <v>8343</v>
      </c>
      <c r="S2661" s="12">
        <f t="shared" si="166"/>
        <v>41830.130428240736</v>
      </c>
      <c r="T2661" s="12">
        <f t="shared" si="167"/>
        <v>41800.130428240736</v>
      </c>
    </row>
    <row r="2662" spans="1:20" ht="60" x14ac:dyDescent="0.25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8218</v>
      </c>
      <c r="G2662" t="s">
        <v>8223</v>
      </c>
      <c r="H2662" t="s">
        <v>8245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8273</v>
      </c>
      <c r="O2662" s="5">
        <f t="shared" si="164"/>
        <v>1.0556000000000001</v>
      </c>
      <c r="P2662">
        <f t="shared" si="165"/>
        <v>95.963636363636368</v>
      </c>
      <c r="Q2662" s="8" t="s">
        <v>8318</v>
      </c>
      <c r="R2662" s="8" t="s">
        <v>8352</v>
      </c>
      <c r="S2662" s="12">
        <f t="shared" si="166"/>
        <v>42763.69131944445</v>
      </c>
      <c r="T2662" s="12">
        <f t="shared" si="167"/>
        <v>42733.69131944445</v>
      </c>
    </row>
    <row r="2663" spans="1:20" ht="45" x14ac:dyDescent="0.25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8218</v>
      </c>
      <c r="G2663" t="s">
        <v>8223</v>
      </c>
      <c r="H2663" t="s">
        <v>8245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8273</v>
      </c>
      <c r="O2663" s="5">
        <f t="shared" si="164"/>
        <v>1.05566</v>
      </c>
      <c r="P2663">
        <f t="shared" si="165"/>
        <v>60.903461538461535</v>
      </c>
      <c r="Q2663" s="8" t="s">
        <v>8318</v>
      </c>
      <c r="R2663" s="8" t="s">
        <v>8352</v>
      </c>
      <c r="S2663" s="12">
        <f t="shared" si="166"/>
        <v>40776.587465277778</v>
      </c>
      <c r="T2663" s="12">
        <f t="shared" si="167"/>
        <v>40731.587465277778</v>
      </c>
    </row>
    <row r="2664" spans="1:20" ht="60" x14ac:dyDescent="0.25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8268</v>
      </c>
      <c r="O2664" s="5">
        <f t="shared" si="164"/>
        <v>1.0556666666666668</v>
      </c>
      <c r="P2664">
        <f t="shared" si="165"/>
        <v>62.712871287128714</v>
      </c>
      <c r="Q2664" s="8" t="s">
        <v>8309</v>
      </c>
      <c r="R2664" s="8" t="s">
        <v>8349</v>
      </c>
      <c r="S2664" s="12">
        <f t="shared" si="166"/>
        <v>40612.444560185184</v>
      </c>
      <c r="T2664" s="12">
        <f t="shared" si="167"/>
        <v>40567.444560185184</v>
      </c>
    </row>
    <row r="2665" spans="1:20" ht="60" x14ac:dyDescent="0.25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8218</v>
      </c>
      <c r="G2665" t="s">
        <v>8223</v>
      </c>
      <c r="H2665" t="s">
        <v>8245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8268</v>
      </c>
      <c r="O2665" s="5">
        <f t="shared" si="164"/>
        <v>1.0558333333333334</v>
      </c>
      <c r="P2665">
        <f t="shared" si="165"/>
        <v>72.482837528604122</v>
      </c>
      <c r="Q2665" s="8" t="s">
        <v>8309</v>
      </c>
      <c r="R2665" s="8" t="s">
        <v>8349</v>
      </c>
      <c r="S2665" s="12">
        <f t="shared" si="166"/>
        <v>41431.315868055557</v>
      </c>
      <c r="T2665" s="12">
        <f t="shared" si="167"/>
        <v>41401.315868055557</v>
      </c>
    </row>
    <row r="2666" spans="1:20" ht="45" x14ac:dyDescent="0.25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8218</v>
      </c>
      <c r="G2666" t="s">
        <v>8223</v>
      </c>
      <c r="H2666" t="s">
        <v>8245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8278</v>
      </c>
      <c r="O2666" s="5">
        <f t="shared" si="164"/>
        <v>1.056</v>
      </c>
      <c r="P2666">
        <f t="shared" si="165"/>
        <v>52.8</v>
      </c>
      <c r="Q2666" s="8" t="s">
        <v>8315</v>
      </c>
      <c r="R2666" s="8" t="s">
        <v>8330</v>
      </c>
      <c r="S2666" s="12">
        <f t="shared" si="166"/>
        <v>42031.717442129629</v>
      </c>
      <c r="T2666" s="12">
        <f t="shared" si="167"/>
        <v>42017.717442129629</v>
      </c>
    </row>
    <row r="2667" spans="1:20" ht="60" x14ac:dyDescent="0.25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8218</v>
      </c>
      <c r="G2667" t="s">
        <v>8223</v>
      </c>
      <c r="H2667" t="s">
        <v>8245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8279</v>
      </c>
      <c r="O2667" s="5">
        <f t="shared" si="164"/>
        <v>1.0566666666666666</v>
      </c>
      <c r="P2667">
        <f t="shared" si="165"/>
        <v>22.642857142857142</v>
      </c>
      <c r="Q2667" s="8" t="s">
        <v>8315</v>
      </c>
      <c r="R2667" s="8" t="s">
        <v>8354</v>
      </c>
      <c r="S2667" s="12">
        <f t="shared" si="166"/>
        <v>42208.50167824074</v>
      </c>
      <c r="T2667" s="12">
        <f t="shared" si="167"/>
        <v>42194.50167824074</v>
      </c>
    </row>
    <row r="2668" spans="1:20" ht="75" x14ac:dyDescent="0.25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8218</v>
      </c>
      <c r="G2668" t="s">
        <v>8223</v>
      </c>
      <c r="H2668" t="s">
        <v>8245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8300</v>
      </c>
      <c r="O2668" s="5">
        <f t="shared" si="164"/>
        <v>1.0566666666666666</v>
      </c>
      <c r="P2668">
        <f t="shared" si="165"/>
        <v>45.94202898550725</v>
      </c>
      <c r="Q2668" s="8" t="s">
        <v>8311</v>
      </c>
      <c r="R2668" s="8" t="s">
        <v>8341</v>
      </c>
      <c r="S2668" s="12">
        <f t="shared" si="166"/>
        <v>42162.910578703704</v>
      </c>
      <c r="T2668" s="12">
        <f t="shared" si="167"/>
        <v>42102.910578703704</v>
      </c>
    </row>
    <row r="2669" spans="1:20" ht="45" x14ac:dyDescent="0.25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8218</v>
      </c>
      <c r="G2669" t="s">
        <v>8223</v>
      </c>
      <c r="H2669" t="s">
        <v>8245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8270</v>
      </c>
      <c r="O2669" s="5">
        <f t="shared" si="164"/>
        <v>1.0569999999999999</v>
      </c>
      <c r="P2669">
        <f t="shared" si="165"/>
        <v>41.944444444444443</v>
      </c>
      <c r="Q2669" s="8" t="s">
        <v>8323</v>
      </c>
      <c r="R2669" s="8" t="s">
        <v>8343</v>
      </c>
      <c r="S2669" s="12">
        <f t="shared" si="166"/>
        <v>41778.625</v>
      </c>
      <c r="T2669" s="12">
        <f t="shared" si="167"/>
        <v>41753.343275462961</v>
      </c>
    </row>
    <row r="2670" spans="1:20" x14ac:dyDescent="0.25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8218</v>
      </c>
      <c r="G2670" t="s">
        <v>8223</v>
      </c>
      <c r="H2670" t="s">
        <v>8245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8294</v>
      </c>
      <c r="O2670" s="5">
        <f t="shared" si="164"/>
        <v>1.05745</v>
      </c>
      <c r="P2670">
        <f t="shared" si="165"/>
        <v>261.74504950495049</v>
      </c>
      <c r="Q2670" s="8" t="s">
        <v>8311</v>
      </c>
      <c r="R2670" s="8" t="s">
        <v>8357</v>
      </c>
      <c r="S2670" s="12">
        <f t="shared" si="166"/>
        <v>42482.329988425925</v>
      </c>
      <c r="T2670" s="12">
        <f t="shared" si="167"/>
        <v>42452.329988425925</v>
      </c>
    </row>
    <row r="2671" spans="1:20" ht="45" x14ac:dyDescent="0.25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8218</v>
      </c>
      <c r="G2671" t="s">
        <v>8223</v>
      </c>
      <c r="H2671" t="s">
        <v>8245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8297</v>
      </c>
      <c r="O2671" s="5">
        <f t="shared" si="164"/>
        <v>1.0577749999999999</v>
      </c>
      <c r="P2671">
        <f t="shared" si="165"/>
        <v>104.99007444168734</v>
      </c>
      <c r="Q2671" s="8" t="s">
        <v>8321</v>
      </c>
      <c r="R2671" s="8" t="s">
        <v>8346</v>
      </c>
      <c r="S2671" s="12">
        <f t="shared" si="166"/>
        <v>42673.392800925925</v>
      </c>
      <c r="T2671" s="12">
        <f t="shared" si="167"/>
        <v>42643.392800925925</v>
      </c>
    </row>
    <row r="2672" spans="1:20" ht="60" x14ac:dyDescent="0.25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8218</v>
      </c>
      <c r="G2672" t="s">
        <v>8228</v>
      </c>
      <c r="H2672" t="s">
        <v>8250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8296</v>
      </c>
      <c r="O2672" s="5">
        <f t="shared" si="164"/>
        <v>1.0580000000000001</v>
      </c>
      <c r="P2672">
        <f t="shared" si="165"/>
        <v>206.31</v>
      </c>
      <c r="Q2672" s="8" t="s">
        <v>8331</v>
      </c>
      <c r="R2672" s="8" t="s">
        <v>8356</v>
      </c>
      <c r="S2672" s="12">
        <f t="shared" si="166"/>
        <v>42182.390833333338</v>
      </c>
      <c r="T2672" s="12">
        <f t="shared" si="167"/>
        <v>42152.390833333338</v>
      </c>
    </row>
    <row r="2673" spans="1:20" ht="45" x14ac:dyDescent="0.25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8218</v>
      </c>
      <c r="G2673" t="s">
        <v>8223</v>
      </c>
      <c r="H2673" t="s">
        <v>8245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8270</v>
      </c>
      <c r="O2673" s="5">
        <f t="shared" si="164"/>
        <v>1.0580000000000001</v>
      </c>
      <c r="P2673">
        <f t="shared" si="165"/>
        <v>36.06818181818182</v>
      </c>
      <c r="Q2673" s="8" t="s">
        <v>8323</v>
      </c>
      <c r="R2673" s="8" t="s">
        <v>8343</v>
      </c>
      <c r="S2673" s="12">
        <f t="shared" si="166"/>
        <v>41948.781944444447</v>
      </c>
      <c r="T2673" s="12">
        <f t="shared" si="167"/>
        <v>41923.671643518523</v>
      </c>
    </row>
    <row r="2674" spans="1:20" ht="45" x14ac:dyDescent="0.25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8218</v>
      </c>
      <c r="G2674" t="s">
        <v>8223</v>
      </c>
      <c r="H2674" t="s">
        <v>8245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8272</v>
      </c>
      <c r="O2674" s="5">
        <f t="shared" si="164"/>
        <v>1.0580799999999999</v>
      </c>
      <c r="P2674">
        <f t="shared" si="165"/>
        <v>174.02631578947367</v>
      </c>
      <c r="Q2674" s="8" t="s">
        <v>8311</v>
      </c>
      <c r="R2674" s="8" t="s">
        <v>8317</v>
      </c>
      <c r="S2674" s="12">
        <f t="shared" si="166"/>
        <v>42155.392071759255</v>
      </c>
      <c r="T2674" s="12">
        <f t="shared" si="167"/>
        <v>42100.392071759255</v>
      </c>
    </row>
    <row r="2675" spans="1:20" ht="60" x14ac:dyDescent="0.25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8218</v>
      </c>
      <c r="G2675" t="s">
        <v>8223</v>
      </c>
      <c r="H2675" t="s">
        <v>8245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8296</v>
      </c>
      <c r="O2675" s="5">
        <f t="shared" si="164"/>
        <v>1.0581826105905425</v>
      </c>
      <c r="P2675">
        <f t="shared" si="165"/>
        <v>64.74666666666667</v>
      </c>
      <c r="Q2675" s="8" t="s">
        <v>8331</v>
      </c>
      <c r="R2675" s="8" t="s">
        <v>8356</v>
      </c>
      <c r="S2675" s="12">
        <f t="shared" si="166"/>
        <v>41644.401493055557</v>
      </c>
      <c r="T2675" s="12">
        <f t="shared" si="167"/>
        <v>41614.401493055557</v>
      </c>
    </row>
    <row r="2676" spans="1:20" ht="60" x14ac:dyDescent="0.25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8218</v>
      </c>
      <c r="G2676" t="s">
        <v>8239</v>
      </c>
      <c r="H2676" t="s">
        <v>8256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8270</v>
      </c>
      <c r="O2676" s="5">
        <f t="shared" si="164"/>
        <v>1.0582</v>
      </c>
      <c r="P2676">
        <f t="shared" si="165"/>
        <v>115.02173913043478</v>
      </c>
      <c r="Q2676" s="8" t="s">
        <v>8323</v>
      </c>
      <c r="R2676" s="8" t="s">
        <v>8343</v>
      </c>
      <c r="S2676" s="12">
        <f t="shared" si="166"/>
        <v>42767.707638888889</v>
      </c>
      <c r="T2676" s="12">
        <f t="shared" si="167"/>
        <v>42737.660138888888</v>
      </c>
    </row>
    <row r="2677" spans="1:20" ht="60" x14ac:dyDescent="0.25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8218</v>
      </c>
      <c r="G2677" t="s">
        <v>8223</v>
      </c>
      <c r="H2677" t="s">
        <v>8245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8302</v>
      </c>
      <c r="O2677" s="5">
        <f t="shared" si="164"/>
        <v>1.0584090909090909</v>
      </c>
      <c r="P2677">
        <f t="shared" si="165"/>
        <v>146.44654088050314</v>
      </c>
      <c r="Q2677" s="8" t="s">
        <v>8323</v>
      </c>
      <c r="R2677" s="8" t="s">
        <v>8324</v>
      </c>
      <c r="S2677" s="12">
        <f t="shared" si="166"/>
        <v>41871.600034722222</v>
      </c>
      <c r="T2677" s="12">
        <f t="shared" si="167"/>
        <v>41841.600034722222</v>
      </c>
    </row>
    <row r="2678" spans="1:20" ht="60" x14ac:dyDescent="0.25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8218</v>
      </c>
      <c r="G2678" t="s">
        <v>8224</v>
      </c>
      <c r="H2678" t="s">
        <v>8246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8270</v>
      </c>
      <c r="O2678" s="5">
        <f t="shared" si="164"/>
        <v>1.0586</v>
      </c>
      <c r="P2678">
        <f t="shared" si="165"/>
        <v>46.429824561403507</v>
      </c>
      <c r="Q2678" s="8" t="s">
        <v>8323</v>
      </c>
      <c r="R2678" s="8" t="s">
        <v>8343</v>
      </c>
      <c r="S2678" s="12">
        <f t="shared" si="166"/>
        <v>42197.184166666666</v>
      </c>
      <c r="T2678" s="12">
        <f t="shared" si="167"/>
        <v>42167.184166666666</v>
      </c>
    </row>
    <row r="2679" spans="1:20" ht="60" x14ac:dyDescent="0.25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8218</v>
      </c>
      <c r="G2679" t="s">
        <v>8223</v>
      </c>
      <c r="H2679" t="s">
        <v>8245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8270</v>
      </c>
      <c r="O2679" s="5">
        <f t="shared" si="164"/>
        <v>1.0589999999999999</v>
      </c>
      <c r="P2679">
        <f t="shared" si="165"/>
        <v>143.1081081081081</v>
      </c>
      <c r="Q2679" s="8" t="s">
        <v>8323</v>
      </c>
      <c r="R2679" s="8" t="s">
        <v>8343</v>
      </c>
      <c r="S2679" s="12">
        <f t="shared" si="166"/>
        <v>41872.436111111107</v>
      </c>
      <c r="T2679" s="12">
        <f t="shared" si="167"/>
        <v>41851.291585648149</v>
      </c>
    </row>
    <row r="2680" spans="1:20" ht="60" x14ac:dyDescent="0.25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8218</v>
      </c>
      <c r="G2680" t="s">
        <v>8224</v>
      </c>
      <c r="H2680" t="s">
        <v>8246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8270</v>
      </c>
      <c r="O2680" s="5">
        <f t="shared" si="164"/>
        <v>1.0591914022517912</v>
      </c>
      <c r="P2680">
        <f t="shared" si="165"/>
        <v>59.701730769230764</v>
      </c>
      <c r="Q2680" s="8" t="s">
        <v>8323</v>
      </c>
      <c r="R2680" s="8" t="s">
        <v>8343</v>
      </c>
      <c r="S2680" s="12">
        <f t="shared" si="166"/>
        <v>42302.749305555553</v>
      </c>
      <c r="T2680" s="12">
        <f t="shared" si="167"/>
        <v>42277.839039351849</v>
      </c>
    </row>
    <row r="2681" spans="1:20" ht="45" x14ac:dyDescent="0.25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8218</v>
      </c>
      <c r="G2681" t="s">
        <v>8223</v>
      </c>
      <c r="H2681" t="s">
        <v>8245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8297</v>
      </c>
      <c r="O2681" s="5">
        <f t="shared" si="164"/>
        <v>1.0591999999999999</v>
      </c>
      <c r="P2681">
        <f t="shared" si="165"/>
        <v>211.84</v>
      </c>
      <c r="Q2681" s="8" t="s">
        <v>8321</v>
      </c>
      <c r="R2681" s="8" t="s">
        <v>8346</v>
      </c>
      <c r="S2681" s="12">
        <f t="shared" si="166"/>
        <v>41837.374374999999</v>
      </c>
      <c r="T2681" s="12">
        <f t="shared" si="167"/>
        <v>41807.374374999999</v>
      </c>
    </row>
    <row r="2682" spans="1:20" ht="60" x14ac:dyDescent="0.25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8218</v>
      </c>
      <c r="G2682" t="s">
        <v>8224</v>
      </c>
      <c r="H2682" t="s">
        <v>8246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8270</v>
      </c>
      <c r="O2682" s="5">
        <f t="shared" si="164"/>
        <v>1.0593333333333332</v>
      </c>
      <c r="P2682">
        <f t="shared" si="165"/>
        <v>44.138888888888886</v>
      </c>
      <c r="Q2682" s="8" t="s">
        <v>8323</v>
      </c>
      <c r="R2682" s="8" t="s">
        <v>8343</v>
      </c>
      <c r="S2682" s="12">
        <f t="shared" si="166"/>
        <v>42444.625</v>
      </c>
      <c r="T2682" s="12">
        <f t="shared" si="167"/>
        <v>42422.727418981478</v>
      </c>
    </row>
    <row r="2683" spans="1:20" ht="45" x14ac:dyDescent="0.25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8218</v>
      </c>
      <c r="G2683" t="s">
        <v>8224</v>
      </c>
      <c r="H2683" t="s">
        <v>8246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8270</v>
      </c>
      <c r="O2683" s="5">
        <f t="shared" si="164"/>
        <v>1.0595454545454546</v>
      </c>
      <c r="P2683">
        <f t="shared" si="165"/>
        <v>34.791044776119406</v>
      </c>
      <c r="Q2683" s="8" t="s">
        <v>8323</v>
      </c>
      <c r="R2683" s="8" t="s">
        <v>8343</v>
      </c>
      <c r="S2683" s="12">
        <f t="shared" si="166"/>
        <v>41580.617673611108</v>
      </c>
      <c r="T2683" s="12">
        <f t="shared" si="167"/>
        <v>41550.617673611108</v>
      </c>
    </row>
    <row r="2684" spans="1:20" ht="60" x14ac:dyDescent="0.25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8218</v>
      </c>
      <c r="G2684" t="s">
        <v>8224</v>
      </c>
      <c r="H2684" t="s">
        <v>8246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8268</v>
      </c>
      <c r="O2684" s="5">
        <f t="shared" si="164"/>
        <v>1.0595918367346939</v>
      </c>
      <c r="P2684">
        <f t="shared" si="165"/>
        <v>54.083333333333336</v>
      </c>
      <c r="Q2684" s="8" t="s">
        <v>8309</v>
      </c>
      <c r="R2684" s="8" t="s">
        <v>8349</v>
      </c>
      <c r="S2684" s="12">
        <f t="shared" si="166"/>
        <v>42607.202731481477</v>
      </c>
      <c r="T2684" s="12">
        <f t="shared" si="167"/>
        <v>42576.202731481477</v>
      </c>
    </row>
    <row r="2685" spans="1:20" ht="60" x14ac:dyDescent="0.25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8218</v>
      </c>
      <c r="G2685" t="s">
        <v>8223</v>
      </c>
      <c r="H2685" t="s">
        <v>8245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8268</v>
      </c>
      <c r="O2685" s="5">
        <f t="shared" si="164"/>
        <v>1.05982</v>
      </c>
      <c r="P2685">
        <f t="shared" si="165"/>
        <v>111.79535864978902</v>
      </c>
      <c r="Q2685" s="8" t="s">
        <v>8309</v>
      </c>
      <c r="R2685" s="8" t="s">
        <v>8349</v>
      </c>
      <c r="S2685" s="12">
        <f t="shared" si="166"/>
        <v>41964.376168981486</v>
      </c>
      <c r="T2685" s="12">
        <f t="shared" si="167"/>
        <v>41934.334502314814</v>
      </c>
    </row>
    <row r="2686" spans="1:20" ht="60" x14ac:dyDescent="0.25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8218</v>
      </c>
      <c r="G2686" t="s">
        <v>8223</v>
      </c>
      <c r="H2686" t="s">
        <v>8245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8284</v>
      </c>
      <c r="O2686" s="5">
        <f t="shared" si="164"/>
        <v>1.06</v>
      </c>
      <c r="P2686">
        <f t="shared" si="165"/>
        <v>138.2608695652174</v>
      </c>
      <c r="Q2686" s="8" t="s">
        <v>8334</v>
      </c>
      <c r="R2686" s="8" t="s">
        <v>8338</v>
      </c>
      <c r="S2686" s="12">
        <f t="shared" si="166"/>
        <v>42791.596122685187</v>
      </c>
      <c r="T2686" s="12">
        <f t="shared" si="167"/>
        <v>42761.596122685187</v>
      </c>
    </row>
    <row r="2687" spans="1:20" ht="60" x14ac:dyDescent="0.25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8218</v>
      </c>
      <c r="G2687" t="s">
        <v>8223</v>
      </c>
      <c r="H2687" t="s">
        <v>8245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8275</v>
      </c>
      <c r="O2687" s="5">
        <f t="shared" si="164"/>
        <v>1.06</v>
      </c>
      <c r="P2687">
        <f t="shared" si="165"/>
        <v>189.28571428571428</v>
      </c>
      <c r="Q2687" s="8" t="s">
        <v>8315</v>
      </c>
      <c r="R2687" s="8" t="s">
        <v>8350</v>
      </c>
      <c r="S2687" s="12">
        <f t="shared" si="166"/>
        <v>40343.916666666664</v>
      </c>
      <c r="T2687" s="12">
        <f t="shared" si="167"/>
        <v>40274.495127314818</v>
      </c>
    </row>
    <row r="2688" spans="1:20" ht="60" x14ac:dyDescent="0.25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8218</v>
      </c>
      <c r="G2688" t="s">
        <v>8228</v>
      </c>
      <c r="H2688" t="s">
        <v>8250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8304</v>
      </c>
      <c r="O2688" s="5">
        <f t="shared" si="164"/>
        <v>1.06</v>
      </c>
      <c r="P2688">
        <f t="shared" si="165"/>
        <v>88.333333333333329</v>
      </c>
      <c r="Q2688" s="8" t="s">
        <v>8323</v>
      </c>
      <c r="R2688" s="8" t="s">
        <v>8325</v>
      </c>
      <c r="S2688" s="12">
        <f t="shared" si="166"/>
        <v>41897.005555555559</v>
      </c>
      <c r="T2688" s="12">
        <f t="shared" si="167"/>
        <v>41872.041238425925</v>
      </c>
    </row>
    <row r="2689" spans="1:20" ht="30" x14ac:dyDescent="0.25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8218</v>
      </c>
      <c r="G2689" t="s">
        <v>8223</v>
      </c>
      <c r="H2689" t="s">
        <v>8245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8270</v>
      </c>
      <c r="O2689" s="5">
        <f t="shared" si="164"/>
        <v>1.06</v>
      </c>
      <c r="P2689">
        <f t="shared" si="165"/>
        <v>78.936170212765958</v>
      </c>
      <c r="Q2689" s="8" t="s">
        <v>8323</v>
      </c>
      <c r="R2689" s="8" t="s">
        <v>8343</v>
      </c>
      <c r="S2689" s="12">
        <f t="shared" si="166"/>
        <v>42598.915972222225</v>
      </c>
      <c r="T2689" s="12">
        <f t="shared" si="167"/>
        <v>42585.273842592593</v>
      </c>
    </row>
    <row r="2690" spans="1:20" ht="45" x14ac:dyDescent="0.25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8218</v>
      </c>
      <c r="G2690" t="s">
        <v>8223</v>
      </c>
      <c r="H2690" t="s">
        <v>8245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8270</v>
      </c>
      <c r="O2690" s="5">
        <f t="shared" ref="O2690:O2753" si="168">E2690/D2690</f>
        <v>1.06</v>
      </c>
      <c r="P2690">
        <f t="shared" si="165"/>
        <v>69.890109890109883</v>
      </c>
      <c r="Q2690" s="8" t="s">
        <v>8323</v>
      </c>
      <c r="R2690" s="8" t="s">
        <v>8343</v>
      </c>
      <c r="S2690" s="12">
        <f t="shared" si="166"/>
        <v>41838.419571759259</v>
      </c>
      <c r="T2690" s="12">
        <f t="shared" si="167"/>
        <v>41808.419571759259</v>
      </c>
    </row>
    <row r="2691" spans="1:20" ht="30" x14ac:dyDescent="0.25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8218</v>
      </c>
      <c r="G2691" t="s">
        <v>8223</v>
      </c>
      <c r="H2691" t="s">
        <v>8245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8302</v>
      </c>
      <c r="O2691" s="5">
        <f t="shared" si="168"/>
        <v>1.06</v>
      </c>
      <c r="P2691">
        <f t="shared" ref="P2691:P2754" si="169">E2691/L2691</f>
        <v>70.666666666666671</v>
      </c>
      <c r="Q2691" s="8" t="s">
        <v>8323</v>
      </c>
      <c r="R2691" s="8" t="s">
        <v>8324</v>
      </c>
      <c r="S2691" s="12">
        <f t="shared" ref="S2691:S2754" si="170">(I2691/86400)+25569+(-6/24)</f>
        <v>42494.91851851852</v>
      </c>
      <c r="T2691" s="12">
        <f t="shared" ref="T2691:T2754" si="171">(J2691/86400)+25569+(-6/24)</f>
        <v>42464.91851851852</v>
      </c>
    </row>
    <row r="2692" spans="1:20" ht="45" x14ac:dyDescent="0.25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8218</v>
      </c>
      <c r="G2692" t="s">
        <v>8223</v>
      </c>
      <c r="H2692" t="s">
        <v>8245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8270</v>
      </c>
      <c r="O2692" s="5">
        <f t="shared" si="168"/>
        <v>1.06</v>
      </c>
      <c r="P2692">
        <f t="shared" si="169"/>
        <v>75.714285714285708</v>
      </c>
      <c r="Q2692" s="8" t="s">
        <v>8323</v>
      </c>
      <c r="R2692" s="8" t="s">
        <v>8343</v>
      </c>
      <c r="S2692" s="12">
        <f t="shared" si="170"/>
        <v>42225.416666666672</v>
      </c>
      <c r="T2692" s="12">
        <f t="shared" si="171"/>
        <v>42214.4456712963</v>
      </c>
    </row>
    <row r="2693" spans="1:20" ht="60" x14ac:dyDescent="0.25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8218</v>
      </c>
      <c r="G2693" t="s">
        <v>8223</v>
      </c>
      <c r="H2693" t="s">
        <v>8245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8270</v>
      </c>
      <c r="O2693" s="5">
        <f t="shared" si="168"/>
        <v>1.06</v>
      </c>
      <c r="P2693">
        <f t="shared" si="169"/>
        <v>64.634146341463421</v>
      </c>
      <c r="Q2693" s="8" t="s">
        <v>8323</v>
      </c>
      <c r="R2693" s="8" t="s">
        <v>8343</v>
      </c>
      <c r="S2693" s="12">
        <f t="shared" si="170"/>
        <v>42204.915972222225</v>
      </c>
      <c r="T2693" s="12">
        <f t="shared" si="171"/>
        <v>42170.660231481481</v>
      </c>
    </row>
    <row r="2694" spans="1:20" ht="45" x14ac:dyDescent="0.25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8218</v>
      </c>
      <c r="G2694" t="s">
        <v>8224</v>
      </c>
      <c r="H2694" t="s">
        <v>8246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8294</v>
      </c>
      <c r="O2694" s="5">
        <f t="shared" si="168"/>
        <v>1.0600260000000001</v>
      </c>
      <c r="P2694">
        <f t="shared" si="169"/>
        <v>56.204984093319197</v>
      </c>
      <c r="Q2694" s="8" t="s">
        <v>8311</v>
      </c>
      <c r="R2694" s="8" t="s">
        <v>8357</v>
      </c>
      <c r="S2694" s="12">
        <f t="shared" si="170"/>
        <v>41830.173043981486</v>
      </c>
      <c r="T2694" s="12">
        <f t="shared" si="171"/>
        <v>41800.173043981486</v>
      </c>
    </row>
    <row r="2695" spans="1:20" ht="45" x14ac:dyDescent="0.25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8218</v>
      </c>
      <c r="G2695" t="s">
        <v>8223</v>
      </c>
      <c r="H2695" t="s">
        <v>8245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8265</v>
      </c>
      <c r="O2695" s="5">
        <f t="shared" si="168"/>
        <v>1.0601933333333333</v>
      </c>
      <c r="P2695">
        <f t="shared" si="169"/>
        <v>40.776666666666664</v>
      </c>
      <c r="Q2695" s="8" t="s">
        <v>8309</v>
      </c>
      <c r="R2695" s="8" t="s">
        <v>8348</v>
      </c>
      <c r="S2695" s="12">
        <f t="shared" si="170"/>
        <v>41661.652766203704</v>
      </c>
      <c r="T2695" s="12">
        <f t="shared" si="171"/>
        <v>41631.652766203704</v>
      </c>
    </row>
    <row r="2696" spans="1:20" ht="45" x14ac:dyDescent="0.25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8218</v>
      </c>
      <c r="G2696" t="s">
        <v>8223</v>
      </c>
      <c r="H2696" t="s">
        <v>8245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8300</v>
      </c>
      <c r="O2696" s="5">
        <f t="shared" si="168"/>
        <v>1.0602150537634409</v>
      </c>
      <c r="P2696">
        <f t="shared" si="169"/>
        <v>39.44</v>
      </c>
      <c r="Q2696" s="8" t="s">
        <v>8311</v>
      </c>
      <c r="R2696" s="8" t="s">
        <v>8341</v>
      </c>
      <c r="S2696" s="12">
        <f t="shared" si="170"/>
        <v>42642.406493055554</v>
      </c>
      <c r="T2696" s="12">
        <f t="shared" si="171"/>
        <v>42612.406493055554</v>
      </c>
    </row>
    <row r="2697" spans="1:20" ht="60" x14ac:dyDescent="0.25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8218</v>
      </c>
      <c r="G2697" t="s">
        <v>8223</v>
      </c>
      <c r="H2697" t="s">
        <v>8245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8270</v>
      </c>
      <c r="O2697" s="5">
        <f t="shared" si="168"/>
        <v>1.0602199999999999</v>
      </c>
      <c r="P2697">
        <f t="shared" si="169"/>
        <v>58.901111111111113</v>
      </c>
      <c r="Q2697" s="8" t="s">
        <v>8323</v>
      </c>
      <c r="R2697" s="8" t="s">
        <v>8343</v>
      </c>
      <c r="S2697" s="12">
        <f t="shared" si="170"/>
        <v>41948.640567129631</v>
      </c>
      <c r="T2697" s="12">
        <f t="shared" si="171"/>
        <v>41927.598900462966</v>
      </c>
    </row>
    <row r="2698" spans="1:20" ht="45" x14ac:dyDescent="0.25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8218</v>
      </c>
      <c r="G2698" t="s">
        <v>8223</v>
      </c>
      <c r="H2698" t="s">
        <v>8245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8270</v>
      </c>
      <c r="O2698" s="5">
        <f t="shared" si="168"/>
        <v>1.0603</v>
      </c>
      <c r="P2698">
        <f t="shared" si="169"/>
        <v>103.95098039215686</v>
      </c>
      <c r="Q2698" s="8" t="s">
        <v>8323</v>
      </c>
      <c r="R2698" s="8" t="s">
        <v>8343</v>
      </c>
      <c r="S2698" s="12">
        <f t="shared" si="170"/>
        <v>42270.348217592589</v>
      </c>
      <c r="T2698" s="12">
        <f t="shared" si="171"/>
        <v>42250.348217592589</v>
      </c>
    </row>
    <row r="2699" spans="1:20" ht="45" x14ac:dyDescent="0.25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8218</v>
      </c>
      <c r="G2699" t="s">
        <v>8223</v>
      </c>
      <c r="H2699" t="s">
        <v>8245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8275</v>
      </c>
      <c r="O2699" s="5">
        <f t="shared" si="168"/>
        <v>1.0607500000000001</v>
      </c>
      <c r="P2699">
        <f t="shared" si="169"/>
        <v>90.276595744680847</v>
      </c>
      <c r="Q2699" s="8" t="s">
        <v>8315</v>
      </c>
      <c r="R2699" s="8" t="s">
        <v>8350</v>
      </c>
      <c r="S2699" s="12">
        <f t="shared" si="170"/>
        <v>42176.958333333328</v>
      </c>
      <c r="T2699" s="12">
        <f t="shared" si="171"/>
        <v>42141.70711805555</v>
      </c>
    </row>
    <row r="2700" spans="1:20" ht="60" x14ac:dyDescent="0.25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8218</v>
      </c>
      <c r="G2700" t="s">
        <v>8223</v>
      </c>
      <c r="H2700" t="s">
        <v>8245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8270</v>
      </c>
      <c r="O2700" s="5">
        <f t="shared" si="168"/>
        <v>1.0612068965517241</v>
      </c>
      <c r="P2700">
        <f t="shared" si="169"/>
        <v>136.77777777777777</v>
      </c>
      <c r="Q2700" s="8" t="s">
        <v>8323</v>
      </c>
      <c r="R2700" s="8" t="s">
        <v>8343</v>
      </c>
      <c r="S2700" s="12">
        <f t="shared" si="170"/>
        <v>41956.734351851846</v>
      </c>
      <c r="T2700" s="12">
        <f t="shared" si="171"/>
        <v>41926.692685185189</v>
      </c>
    </row>
    <row r="2701" spans="1:20" ht="60" x14ac:dyDescent="0.25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8218</v>
      </c>
      <c r="G2701" t="s">
        <v>8223</v>
      </c>
      <c r="H2701" t="s">
        <v>8245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8275</v>
      </c>
      <c r="O2701" s="5">
        <f t="shared" si="168"/>
        <v>1.0612433333333333</v>
      </c>
      <c r="P2701">
        <f t="shared" si="169"/>
        <v>38.543946731234868</v>
      </c>
      <c r="Q2701" s="8" t="s">
        <v>8315</v>
      </c>
      <c r="R2701" s="8" t="s">
        <v>8350</v>
      </c>
      <c r="S2701" s="12">
        <f t="shared" si="170"/>
        <v>41156.311886574076</v>
      </c>
      <c r="T2701" s="12">
        <f t="shared" si="171"/>
        <v>41121.311886574076</v>
      </c>
    </row>
    <row r="2702" spans="1:20" ht="60" x14ac:dyDescent="0.25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8218</v>
      </c>
      <c r="G2702" t="s">
        <v>8223</v>
      </c>
      <c r="H2702" t="s">
        <v>8245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8270</v>
      </c>
      <c r="O2702" s="5">
        <f t="shared" si="168"/>
        <v>1.0616782608695652</v>
      </c>
      <c r="P2702">
        <f t="shared" si="169"/>
        <v>251.7381443298969</v>
      </c>
      <c r="Q2702" s="8" t="s">
        <v>8323</v>
      </c>
      <c r="R2702" s="8" t="s">
        <v>8343</v>
      </c>
      <c r="S2702" s="12">
        <f t="shared" si="170"/>
        <v>42643.915972222225</v>
      </c>
      <c r="T2702" s="12">
        <f t="shared" si="171"/>
        <v>42614.510937500003</v>
      </c>
    </row>
    <row r="2703" spans="1:20" ht="45" x14ac:dyDescent="0.25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8218</v>
      </c>
      <c r="G2703" t="s">
        <v>8223</v>
      </c>
      <c r="H2703" t="s">
        <v>8245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8270</v>
      </c>
      <c r="O2703" s="5">
        <f t="shared" si="168"/>
        <v>1.0619047619047619</v>
      </c>
      <c r="P2703">
        <f t="shared" si="169"/>
        <v>61.944444444444443</v>
      </c>
      <c r="Q2703" s="8" t="s">
        <v>8323</v>
      </c>
      <c r="R2703" s="8" t="s">
        <v>8343</v>
      </c>
      <c r="S2703" s="12">
        <f t="shared" si="170"/>
        <v>42528.789629629631</v>
      </c>
      <c r="T2703" s="12">
        <f t="shared" si="171"/>
        <v>42498.789629629631</v>
      </c>
    </row>
    <row r="2704" spans="1:20" ht="30" x14ac:dyDescent="0.25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8218</v>
      </c>
      <c r="G2704" t="s">
        <v>8223</v>
      </c>
      <c r="H2704" t="s">
        <v>8245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8275</v>
      </c>
      <c r="O2704" s="5">
        <f t="shared" si="168"/>
        <v>1.0622116666666668</v>
      </c>
      <c r="P2704">
        <f t="shared" si="169"/>
        <v>108.02152542372882</v>
      </c>
      <c r="Q2704" s="8" t="s">
        <v>8315</v>
      </c>
      <c r="R2704" s="8" t="s">
        <v>8350</v>
      </c>
      <c r="S2704" s="12">
        <f t="shared" si="170"/>
        <v>40613.916666666664</v>
      </c>
      <c r="T2704" s="12">
        <f t="shared" si="171"/>
        <v>40585.546817129631</v>
      </c>
    </row>
    <row r="2705" spans="1:20" ht="45" x14ac:dyDescent="0.25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8218</v>
      </c>
      <c r="G2705" t="s">
        <v>8224</v>
      </c>
      <c r="H2705" t="s">
        <v>8246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8304</v>
      </c>
      <c r="O2705" s="5">
        <f t="shared" si="168"/>
        <v>1.0624</v>
      </c>
      <c r="P2705">
        <f t="shared" si="169"/>
        <v>47.428571428571431</v>
      </c>
      <c r="Q2705" s="8" t="s">
        <v>8323</v>
      </c>
      <c r="R2705" s="8" t="s">
        <v>8325</v>
      </c>
      <c r="S2705" s="12">
        <f t="shared" si="170"/>
        <v>42218.563530092593</v>
      </c>
      <c r="T2705" s="12">
        <f t="shared" si="171"/>
        <v>42193.563530092593</v>
      </c>
    </row>
    <row r="2706" spans="1:20" ht="45" x14ac:dyDescent="0.25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8218</v>
      </c>
      <c r="G2706" t="s">
        <v>8223</v>
      </c>
      <c r="H2706" t="s">
        <v>8245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8265</v>
      </c>
      <c r="O2706" s="5">
        <f t="shared" si="168"/>
        <v>1.0625</v>
      </c>
      <c r="P2706">
        <f t="shared" si="169"/>
        <v>53.125</v>
      </c>
      <c r="Q2706" s="8" t="s">
        <v>8309</v>
      </c>
      <c r="R2706" s="8" t="s">
        <v>8348</v>
      </c>
      <c r="S2706" s="12">
        <f t="shared" si="170"/>
        <v>40735.885208333333</v>
      </c>
      <c r="T2706" s="12">
        <f t="shared" si="171"/>
        <v>40705.885208333333</v>
      </c>
    </row>
    <row r="2707" spans="1:20" ht="45" x14ac:dyDescent="0.25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8218</v>
      </c>
      <c r="G2707" t="s">
        <v>8223</v>
      </c>
      <c r="H2707" t="s">
        <v>8245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8265</v>
      </c>
      <c r="O2707" s="5">
        <f t="shared" si="168"/>
        <v>1.0625</v>
      </c>
      <c r="P2707">
        <f t="shared" si="169"/>
        <v>56.666666666666664</v>
      </c>
      <c r="Q2707" s="8" t="s">
        <v>8309</v>
      </c>
      <c r="R2707" s="8" t="s">
        <v>8348</v>
      </c>
      <c r="S2707" s="12">
        <f t="shared" si="170"/>
        <v>41250.729166666664</v>
      </c>
      <c r="T2707" s="12">
        <f t="shared" si="171"/>
        <v>41214.544837962967</v>
      </c>
    </row>
    <row r="2708" spans="1:20" ht="45" x14ac:dyDescent="0.25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8218</v>
      </c>
      <c r="G2708" t="s">
        <v>8223</v>
      </c>
      <c r="H2708" t="s">
        <v>8245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8270</v>
      </c>
      <c r="O2708" s="5">
        <f t="shared" si="168"/>
        <v>1.0625</v>
      </c>
      <c r="P2708">
        <f t="shared" si="169"/>
        <v>184.78260869565219</v>
      </c>
      <c r="Q2708" s="8" t="s">
        <v>8323</v>
      </c>
      <c r="R2708" s="8" t="s">
        <v>8343</v>
      </c>
      <c r="S2708" s="12">
        <f t="shared" si="170"/>
        <v>42790.807106481487</v>
      </c>
      <c r="T2708" s="12">
        <f t="shared" si="171"/>
        <v>42745.807106481487</v>
      </c>
    </row>
    <row r="2709" spans="1:20" ht="45" x14ac:dyDescent="0.25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8218</v>
      </c>
      <c r="G2709" t="s">
        <v>8224</v>
      </c>
      <c r="H2709" t="s">
        <v>8246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8270</v>
      </c>
      <c r="O2709" s="5">
        <f t="shared" si="168"/>
        <v>1.0626666666666666</v>
      </c>
      <c r="P2709">
        <f t="shared" si="169"/>
        <v>23.10144927536232</v>
      </c>
      <c r="Q2709" s="8" t="s">
        <v>8323</v>
      </c>
      <c r="R2709" s="8" t="s">
        <v>8343</v>
      </c>
      <c r="S2709" s="12">
        <f t="shared" si="170"/>
        <v>42095.595694444448</v>
      </c>
      <c r="T2709" s="12">
        <f t="shared" si="171"/>
        <v>42065.637361111112</v>
      </c>
    </row>
    <row r="2710" spans="1:20" ht="60" x14ac:dyDescent="0.25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8218</v>
      </c>
      <c r="G2710" t="s">
        <v>8223</v>
      </c>
      <c r="H2710" t="s">
        <v>8245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8270</v>
      </c>
      <c r="O2710" s="5">
        <f t="shared" si="168"/>
        <v>1.0627272727272727</v>
      </c>
      <c r="P2710">
        <f t="shared" si="169"/>
        <v>56.20192307692308</v>
      </c>
      <c r="Q2710" s="8" t="s">
        <v>8323</v>
      </c>
      <c r="R2710" s="8" t="s">
        <v>8343</v>
      </c>
      <c r="S2710" s="12">
        <f t="shared" si="170"/>
        <v>42227.75</v>
      </c>
      <c r="T2710" s="12">
        <f t="shared" si="171"/>
        <v>42195.778703703705</v>
      </c>
    </row>
    <row r="2711" spans="1:20" ht="60" x14ac:dyDescent="0.25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8218</v>
      </c>
      <c r="G2711" t="s">
        <v>8224</v>
      </c>
      <c r="H2711" t="s">
        <v>8246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8270</v>
      </c>
      <c r="O2711" s="5">
        <f t="shared" si="168"/>
        <v>1.0629949999999999</v>
      </c>
      <c r="P2711">
        <f t="shared" si="169"/>
        <v>51.853414634146333</v>
      </c>
      <c r="Q2711" s="8" t="s">
        <v>8323</v>
      </c>
      <c r="R2711" s="8" t="s">
        <v>8343</v>
      </c>
      <c r="S2711" s="12">
        <f t="shared" si="170"/>
        <v>42788.309629629628</v>
      </c>
      <c r="T2711" s="12">
        <f t="shared" si="171"/>
        <v>42758.309629629628</v>
      </c>
    </row>
    <row r="2712" spans="1:20" ht="60" x14ac:dyDescent="0.25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8218</v>
      </c>
      <c r="G2712" t="s">
        <v>8223</v>
      </c>
      <c r="H2712" t="s">
        <v>8245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8270</v>
      </c>
      <c r="O2712" s="5">
        <f t="shared" si="168"/>
        <v>1.0629999999999999</v>
      </c>
      <c r="P2712">
        <f t="shared" si="169"/>
        <v>25.30952380952381</v>
      </c>
      <c r="Q2712" s="8" t="s">
        <v>8323</v>
      </c>
      <c r="R2712" s="8" t="s">
        <v>8343</v>
      </c>
      <c r="S2712" s="12">
        <f t="shared" si="170"/>
        <v>42435.957638888889</v>
      </c>
      <c r="T2712" s="12">
        <f t="shared" si="171"/>
        <v>42419.669421296298</v>
      </c>
    </row>
    <row r="2713" spans="1:20" ht="60" x14ac:dyDescent="0.25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8218</v>
      </c>
      <c r="G2713" t="s">
        <v>8223</v>
      </c>
      <c r="H2713" t="s">
        <v>8245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8297</v>
      </c>
      <c r="O2713" s="5">
        <f t="shared" si="168"/>
        <v>1.06308</v>
      </c>
      <c r="P2713">
        <f t="shared" si="169"/>
        <v>75.502840909090907</v>
      </c>
      <c r="Q2713" s="8" t="s">
        <v>8321</v>
      </c>
      <c r="R2713" s="8" t="s">
        <v>8346</v>
      </c>
      <c r="S2713" s="12">
        <f t="shared" si="170"/>
        <v>42041.378136574072</v>
      </c>
      <c r="T2713" s="12">
        <f t="shared" si="171"/>
        <v>42011.378136574072</v>
      </c>
    </row>
    <row r="2714" spans="1:20" ht="45" x14ac:dyDescent="0.25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8218</v>
      </c>
      <c r="G2714" t="s">
        <v>8223</v>
      </c>
      <c r="H2714" t="s">
        <v>8245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8264</v>
      </c>
      <c r="O2714" s="5">
        <f t="shared" si="168"/>
        <v>1.0632110000000001</v>
      </c>
      <c r="P2714">
        <f t="shared" si="169"/>
        <v>93.264122807017543</v>
      </c>
      <c r="Q2714" s="8" t="s">
        <v>8309</v>
      </c>
      <c r="R2714" s="8" t="s">
        <v>8347</v>
      </c>
      <c r="S2714" s="12">
        <f t="shared" si="170"/>
        <v>41899.292314814811</v>
      </c>
      <c r="T2714" s="12">
        <f t="shared" si="171"/>
        <v>41869.292314814811</v>
      </c>
    </row>
    <row r="2715" spans="1:20" ht="60" x14ac:dyDescent="0.25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8218</v>
      </c>
      <c r="G2715" t="s">
        <v>8223</v>
      </c>
      <c r="H2715" t="s">
        <v>8245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8270</v>
      </c>
      <c r="O2715" s="5">
        <f t="shared" si="168"/>
        <v>1.0633333333333332</v>
      </c>
      <c r="P2715">
        <f t="shared" si="169"/>
        <v>96.666666666666671</v>
      </c>
      <c r="Q2715" s="8" t="s">
        <v>8323</v>
      </c>
      <c r="R2715" s="8" t="s">
        <v>8343</v>
      </c>
      <c r="S2715" s="12">
        <f t="shared" si="170"/>
        <v>41963.954861111109</v>
      </c>
      <c r="T2715" s="12">
        <f t="shared" si="171"/>
        <v>41950.609560185185</v>
      </c>
    </row>
    <row r="2716" spans="1:20" ht="45" x14ac:dyDescent="0.25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8218</v>
      </c>
      <c r="G2716" t="s">
        <v>8223</v>
      </c>
      <c r="H2716" t="s">
        <v>8245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8268</v>
      </c>
      <c r="O2716" s="5">
        <f t="shared" si="168"/>
        <v>1.0640000000000001</v>
      </c>
      <c r="P2716">
        <f t="shared" si="169"/>
        <v>120.90909090909091</v>
      </c>
      <c r="Q2716" s="8" t="s">
        <v>8309</v>
      </c>
      <c r="R2716" s="8" t="s">
        <v>8349</v>
      </c>
      <c r="S2716" s="12">
        <f t="shared" si="170"/>
        <v>40376.165972222225</v>
      </c>
      <c r="T2716" s="12">
        <f t="shared" si="171"/>
        <v>40330.505543981482</v>
      </c>
    </row>
    <row r="2717" spans="1:20" ht="45" x14ac:dyDescent="0.25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8218</v>
      </c>
      <c r="G2717" t="s">
        <v>8223</v>
      </c>
      <c r="H2717" t="s">
        <v>8245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8270</v>
      </c>
      <c r="O2717" s="5">
        <f t="shared" si="168"/>
        <v>1.0640000000000001</v>
      </c>
      <c r="P2717">
        <f t="shared" si="169"/>
        <v>40.92307692307692</v>
      </c>
      <c r="Q2717" s="8" t="s">
        <v>8323</v>
      </c>
      <c r="R2717" s="8" t="s">
        <v>8343</v>
      </c>
      <c r="S2717" s="12">
        <f t="shared" si="170"/>
        <v>42202.626388888893</v>
      </c>
      <c r="T2717" s="12">
        <f t="shared" si="171"/>
        <v>42183.959537037037</v>
      </c>
    </row>
    <row r="2718" spans="1:20" ht="75" x14ac:dyDescent="0.25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8218</v>
      </c>
      <c r="G2718" t="s">
        <v>8229</v>
      </c>
      <c r="H2718" t="s">
        <v>8248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8265</v>
      </c>
      <c r="O2718" s="5">
        <f t="shared" si="168"/>
        <v>1.0646666666666667</v>
      </c>
      <c r="P2718">
        <f t="shared" si="169"/>
        <v>375.76470588235293</v>
      </c>
      <c r="Q2718" s="8" t="s">
        <v>8309</v>
      </c>
      <c r="R2718" s="8" t="s">
        <v>8348</v>
      </c>
      <c r="S2718" s="12">
        <f t="shared" si="170"/>
        <v>42365.34774305555</v>
      </c>
      <c r="T2718" s="12">
        <f t="shared" si="171"/>
        <v>42291.306076388893</v>
      </c>
    </row>
    <row r="2719" spans="1:20" ht="45" x14ac:dyDescent="0.25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8218</v>
      </c>
      <c r="G2719" t="s">
        <v>8223</v>
      </c>
      <c r="H2719" t="s">
        <v>8245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8284</v>
      </c>
      <c r="O2719" s="5">
        <f t="shared" si="168"/>
        <v>1.0647599999999999</v>
      </c>
      <c r="P2719">
        <f t="shared" si="169"/>
        <v>151.24431818181819</v>
      </c>
      <c r="Q2719" s="8" t="s">
        <v>8334</v>
      </c>
      <c r="R2719" s="8" t="s">
        <v>8338</v>
      </c>
      <c r="S2719" s="12">
        <f t="shared" si="170"/>
        <v>42274.347685185188</v>
      </c>
      <c r="T2719" s="12">
        <f t="shared" si="171"/>
        <v>42234.347685185188</v>
      </c>
    </row>
    <row r="2720" spans="1:20" ht="60" x14ac:dyDescent="0.25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8218</v>
      </c>
      <c r="G2720" t="s">
        <v>8223</v>
      </c>
      <c r="H2720" t="s">
        <v>8245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8264</v>
      </c>
      <c r="O2720" s="5">
        <f t="shared" si="168"/>
        <v>1.064875</v>
      </c>
      <c r="P2720">
        <f t="shared" si="169"/>
        <v>146.87931034482759</v>
      </c>
      <c r="Q2720" s="8" t="s">
        <v>8309</v>
      </c>
      <c r="R2720" s="8" t="s">
        <v>8347</v>
      </c>
      <c r="S2720" s="12">
        <f t="shared" si="170"/>
        <v>41803.822337962964</v>
      </c>
      <c r="T2720" s="12">
        <f t="shared" si="171"/>
        <v>41793.822337962964</v>
      </c>
    </row>
    <row r="2721" spans="1:20" ht="60" x14ac:dyDescent="0.25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8218</v>
      </c>
      <c r="G2721" t="s">
        <v>8223</v>
      </c>
      <c r="H2721" t="s">
        <v>8245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8278</v>
      </c>
      <c r="O2721" s="5">
        <f t="shared" si="168"/>
        <v>1.0649999999999999</v>
      </c>
      <c r="P2721">
        <f t="shared" si="169"/>
        <v>54.615384615384613</v>
      </c>
      <c r="Q2721" s="8" t="s">
        <v>8315</v>
      </c>
      <c r="R2721" s="8" t="s">
        <v>8330</v>
      </c>
      <c r="S2721" s="12">
        <f t="shared" si="170"/>
        <v>40769.791666666664</v>
      </c>
      <c r="T2721" s="12">
        <f t="shared" si="171"/>
        <v>40702.947048611109</v>
      </c>
    </row>
    <row r="2722" spans="1:20" ht="60" x14ac:dyDescent="0.25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8218</v>
      </c>
      <c r="G2722" t="s">
        <v>8223</v>
      </c>
      <c r="H2722" t="s">
        <v>8245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8299</v>
      </c>
      <c r="O2722" s="5">
        <f t="shared" si="168"/>
        <v>1.0649999999999999</v>
      </c>
      <c r="P2722">
        <f t="shared" si="169"/>
        <v>177.5</v>
      </c>
      <c r="Q2722" s="8" t="s">
        <v>8315</v>
      </c>
      <c r="R2722" s="8" t="s">
        <v>8355</v>
      </c>
      <c r="S2722" s="12">
        <f t="shared" si="170"/>
        <v>42799.559965277775</v>
      </c>
      <c r="T2722" s="12">
        <f t="shared" si="171"/>
        <v>42769.559965277775</v>
      </c>
    </row>
    <row r="2723" spans="1:20" ht="60" x14ac:dyDescent="0.25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8218</v>
      </c>
      <c r="G2723" t="s">
        <v>8224</v>
      </c>
      <c r="H2723" t="s">
        <v>8246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8270</v>
      </c>
      <c r="O2723" s="5">
        <f t="shared" si="168"/>
        <v>1.0651999999999999</v>
      </c>
      <c r="P2723">
        <f t="shared" si="169"/>
        <v>35.039473684210527</v>
      </c>
      <c r="Q2723" s="8" t="s">
        <v>8323</v>
      </c>
      <c r="R2723" s="8" t="s">
        <v>8343</v>
      </c>
      <c r="S2723" s="12">
        <f t="shared" si="170"/>
        <v>42523.184236111112</v>
      </c>
      <c r="T2723" s="12">
        <f t="shared" si="171"/>
        <v>42495.184236111112</v>
      </c>
    </row>
    <row r="2724" spans="1:20" ht="45" x14ac:dyDescent="0.25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8218</v>
      </c>
      <c r="G2724" t="s">
        <v>8223</v>
      </c>
      <c r="H2724" t="s">
        <v>8245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8278</v>
      </c>
      <c r="O2724" s="5">
        <f t="shared" si="168"/>
        <v>1.06525</v>
      </c>
      <c r="P2724">
        <f t="shared" si="169"/>
        <v>106.52500000000001</v>
      </c>
      <c r="Q2724" s="8" t="s">
        <v>8315</v>
      </c>
      <c r="R2724" s="8" t="s">
        <v>8330</v>
      </c>
      <c r="S2724" s="12">
        <f t="shared" si="170"/>
        <v>42190.458530092597</v>
      </c>
      <c r="T2724" s="12">
        <f t="shared" si="171"/>
        <v>42160.458530092597</v>
      </c>
    </row>
    <row r="2725" spans="1:20" ht="60" x14ac:dyDescent="0.25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8218</v>
      </c>
      <c r="G2725" t="s">
        <v>8240</v>
      </c>
      <c r="H2725" t="s">
        <v>8248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8270</v>
      </c>
      <c r="O2725" s="5">
        <f t="shared" si="168"/>
        <v>1.0654545454545454</v>
      </c>
      <c r="P2725">
        <f t="shared" si="169"/>
        <v>63.695652173913047</v>
      </c>
      <c r="Q2725" s="8" t="s">
        <v>8323</v>
      </c>
      <c r="R2725" s="8" t="s">
        <v>8343</v>
      </c>
      <c r="S2725" s="12">
        <f t="shared" si="170"/>
        <v>42466.645833333328</v>
      </c>
      <c r="T2725" s="12">
        <f t="shared" si="171"/>
        <v>42448.571585648147</v>
      </c>
    </row>
    <row r="2726" spans="1:20" ht="45" x14ac:dyDescent="0.25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8218</v>
      </c>
      <c r="G2726" t="s">
        <v>8228</v>
      </c>
      <c r="H2726" t="s">
        <v>8250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8270</v>
      </c>
      <c r="O2726" s="5">
        <f t="shared" si="168"/>
        <v>1.0657142857142856</v>
      </c>
      <c r="P2726">
        <f t="shared" si="169"/>
        <v>71.730769230769226</v>
      </c>
      <c r="Q2726" s="8" t="s">
        <v>8323</v>
      </c>
      <c r="R2726" s="8" t="s">
        <v>8343</v>
      </c>
      <c r="S2726" s="12">
        <f t="shared" si="170"/>
        <v>42305.481666666667</v>
      </c>
      <c r="T2726" s="12">
        <f t="shared" si="171"/>
        <v>42275.481666666667</v>
      </c>
    </row>
    <row r="2727" spans="1:20" ht="60" x14ac:dyDescent="0.25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8218</v>
      </c>
      <c r="G2727" t="s">
        <v>8224</v>
      </c>
      <c r="H2727" t="s">
        <v>8246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8268</v>
      </c>
      <c r="O2727" s="5">
        <f t="shared" si="168"/>
        <v>1.0658000000000001</v>
      </c>
      <c r="P2727">
        <f t="shared" si="169"/>
        <v>134.91139240506328</v>
      </c>
      <c r="Q2727" s="8" t="s">
        <v>8309</v>
      </c>
      <c r="R2727" s="8" t="s">
        <v>8349</v>
      </c>
      <c r="S2727" s="12">
        <f t="shared" si="170"/>
        <v>42360.708333333328</v>
      </c>
      <c r="T2727" s="12">
        <f t="shared" si="171"/>
        <v>42331.301307870366</v>
      </c>
    </row>
    <row r="2728" spans="1:20" ht="45" x14ac:dyDescent="0.25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8218</v>
      </c>
      <c r="G2728" t="s">
        <v>8226</v>
      </c>
      <c r="H2728" t="s">
        <v>8248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8264</v>
      </c>
      <c r="O2728" s="5">
        <f t="shared" si="168"/>
        <v>1.0660000000000001</v>
      </c>
      <c r="P2728">
        <f t="shared" si="169"/>
        <v>21.755102040816325</v>
      </c>
      <c r="Q2728" s="8" t="s">
        <v>8309</v>
      </c>
      <c r="R2728" s="8" t="s">
        <v>8347</v>
      </c>
      <c r="S2728" s="12">
        <f t="shared" si="170"/>
        <v>42274.593055555553</v>
      </c>
      <c r="T2728" s="12">
        <f t="shared" si="171"/>
        <v>42256.141875000001</v>
      </c>
    </row>
    <row r="2729" spans="1:20" ht="30" x14ac:dyDescent="0.2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8284</v>
      </c>
      <c r="O2729" s="5">
        <f t="shared" si="168"/>
        <v>1.0660000000000001</v>
      </c>
      <c r="P2729">
        <f t="shared" si="169"/>
        <v>108.77551020408163</v>
      </c>
      <c r="Q2729" s="8" t="s">
        <v>8334</v>
      </c>
      <c r="R2729" s="8" t="s">
        <v>8338</v>
      </c>
      <c r="S2729" s="12">
        <f t="shared" si="170"/>
        <v>42088.537372685183</v>
      </c>
      <c r="T2729" s="12">
        <f t="shared" si="171"/>
        <v>42068.579039351855</v>
      </c>
    </row>
    <row r="2730" spans="1:20" ht="60" x14ac:dyDescent="0.25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8218</v>
      </c>
      <c r="G2730" t="s">
        <v>8223</v>
      </c>
      <c r="H2730" t="s">
        <v>8245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8278</v>
      </c>
      <c r="O2730" s="5">
        <f t="shared" si="168"/>
        <v>1.0660000000000001</v>
      </c>
      <c r="P2730">
        <f t="shared" si="169"/>
        <v>48.454545454545453</v>
      </c>
      <c r="Q2730" s="8" t="s">
        <v>8315</v>
      </c>
      <c r="R2730" s="8" t="s">
        <v>8330</v>
      </c>
      <c r="S2730" s="12">
        <f t="shared" si="170"/>
        <v>41344.501689814817</v>
      </c>
      <c r="T2730" s="12">
        <f t="shared" si="171"/>
        <v>41299.543356481481</v>
      </c>
    </row>
    <row r="2731" spans="1:20" ht="45" x14ac:dyDescent="0.25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8218</v>
      </c>
      <c r="G2731" t="s">
        <v>8223</v>
      </c>
      <c r="H2731" t="s">
        <v>8245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8268</v>
      </c>
      <c r="O2731" s="5">
        <f t="shared" si="168"/>
        <v>1.0660499999999999</v>
      </c>
      <c r="P2731">
        <f t="shared" si="169"/>
        <v>97.356164383561648</v>
      </c>
      <c r="Q2731" s="8" t="s">
        <v>8309</v>
      </c>
      <c r="R2731" s="8" t="s">
        <v>8349</v>
      </c>
      <c r="S2731" s="12">
        <f t="shared" si="170"/>
        <v>42538.331412037034</v>
      </c>
      <c r="T2731" s="12">
        <f t="shared" si="171"/>
        <v>42507.331412037034</v>
      </c>
    </row>
    <row r="2732" spans="1:20" ht="45" x14ac:dyDescent="0.25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8268</v>
      </c>
      <c r="O2732" s="5">
        <f t="shared" si="168"/>
        <v>1.0663570159857905</v>
      </c>
      <c r="P2732">
        <f t="shared" si="169"/>
        <v>71.899281437125751</v>
      </c>
      <c r="Q2732" s="8" t="s">
        <v>8309</v>
      </c>
      <c r="R2732" s="8" t="s">
        <v>8349</v>
      </c>
      <c r="S2732" s="12">
        <f t="shared" si="170"/>
        <v>42790.248935185184</v>
      </c>
      <c r="T2732" s="12">
        <f t="shared" si="171"/>
        <v>42760.248935185184</v>
      </c>
    </row>
    <row r="2733" spans="1:20" ht="45" x14ac:dyDescent="0.25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8218</v>
      </c>
      <c r="G2733" t="s">
        <v>8223</v>
      </c>
      <c r="H2733" t="s">
        <v>8245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8278</v>
      </c>
      <c r="O2733" s="5">
        <f t="shared" si="168"/>
        <v>1.0665777537961894</v>
      </c>
      <c r="P2733">
        <f t="shared" si="169"/>
        <v>27.936800000000002</v>
      </c>
      <c r="Q2733" s="8" t="s">
        <v>8315</v>
      </c>
      <c r="R2733" s="8" t="s">
        <v>8330</v>
      </c>
      <c r="S2733" s="12">
        <f t="shared" si="170"/>
        <v>41034.552407407406</v>
      </c>
      <c r="T2733" s="12">
        <f t="shared" si="171"/>
        <v>41004.552465277782</v>
      </c>
    </row>
    <row r="2734" spans="1:20" ht="45" x14ac:dyDescent="0.25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8218</v>
      </c>
      <c r="G2734" t="s">
        <v>8223</v>
      </c>
      <c r="H2734" t="s">
        <v>8245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8268</v>
      </c>
      <c r="O2734" s="5">
        <f t="shared" si="168"/>
        <v>1.0666666666666667</v>
      </c>
      <c r="P2734">
        <f t="shared" si="169"/>
        <v>89.887640449438209</v>
      </c>
      <c r="Q2734" s="8" t="s">
        <v>8309</v>
      </c>
      <c r="R2734" s="8" t="s">
        <v>8349</v>
      </c>
      <c r="S2734" s="12">
        <f t="shared" si="170"/>
        <v>41108.66201388889</v>
      </c>
      <c r="T2734" s="12">
        <f t="shared" si="171"/>
        <v>41078.66201388889</v>
      </c>
    </row>
    <row r="2735" spans="1:20" ht="45" x14ac:dyDescent="0.25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8218</v>
      </c>
      <c r="G2735" t="s">
        <v>8223</v>
      </c>
      <c r="H2735" t="s">
        <v>8245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8268</v>
      </c>
      <c r="O2735" s="5">
        <f t="shared" si="168"/>
        <v>1.0666666666666667</v>
      </c>
      <c r="P2735">
        <f t="shared" si="169"/>
        <v>81.632653061224488</v>
      </c>
      <c r="Q2735" s="8" t="s">
        <v>8309</v>
      </c>
      <c r="R2735" s="8" t="s">
        <v>8349</v>
      </c>
      <c r="S2735" s="12">
        <f t="shared" si="170"/>
        <v>41097.314884259264</v>
      </c>
      <c r="T2735" s="12">
        <f t="shared" si="171"/>
        <v>41082.314884259264</v>
      </c>
    </row>
    <row r="2736" spans="1:20" ht="60" x14ac:dyDescent="0.25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8218</v>
      </c>
      <c r="G2736" t="s">
        <v>8223</v>
      </c>
      <c r="H2736" t="s">
        <v>8245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8302</v>
      </c>
      <c r="O2736" s="5">
        <f t="shared" si="168"/>
        <v>1.0666666666666667</v>
      </c>
      <c r="P2736">
        <f t="shared" si="169"/>
        <v>74.074074074074076</v>
      </c>
      <c r="Q2736" s="8" t="s">
        <v>8323</v>
      </c>
      <c r="R2736" s="8" t="s">
        <v>8324</v>
      </c>
      <c r="S2736" s="12">
        <f t="shared" si="170"/>
        <v>42168.764525462961</v>
      </c>
      <c r="T2736" s="12">
        <f t="shared" si="171"/>
        <v>42138.764525462961</v>
      </c>
    </row>
    <row r="2737" spans="1:20" ht="45" x14ac:dyDescent="0.25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8218</v>
      </c>
      <c r="G2737" t="s">
        <v>8223</v>
      </c>
      <c r="H2737" t="s">
        <v>8245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8278</v>
      </c>
      <c r="O2737" s="5">
        <f t="shared" si="168"/>
        <v>1.0667450000000001</v>
      </c>
      <c r="P2737">
        <f t="shared" si="169"/>
        <v>59.817476635514019</v>
      </c>
      <c r="Q2737" s="8" t="s">
        <v>8315</v>
      </c>
      <c r="R2737" s="8" t="s">
        <v>8330</v>
      </c>
      <c r="S2737" s="12">
        <f t="shared" si="170"/>
        <v>41342.737696759257</v>
      </c>
      <c r="T2737" s="12">
        <f t="shared" si="171"/>
        <v>41307.737696759257</v>
      </c>
    </row>
    <row r="2738" spans="1:20" ht="60" x14ac:dyDescent="0.25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8218</v>
      </c>
      <c r="G2738" t="s">
        <v>8223</v>
      </c>
      <c r="H2738" t="s">
        <v>8245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8270</v>
      </c>
      <c r="O2738" s="5">
        <f t="shared" si="168"/>
        <v>1.0668</v>
      </c>
      <c r="P2738">
        <f t="shared" si="169"/>
        <v>53.339999999999996</v>
      </c>
      <c r="Q2738" s="8" t="s">
        <v>8323</v>
      </c>
      <c r="R2738" s="8" t="s">
        <v>8343</v>
      </c>
      <c r="S2738" s="12">
        <f t="shared" si="170"/>
        <v>42504.807164351849</v>
      </c>
      <c r="T2738" s="12">
        <f t="shared" si="171"/>
        <v>42474.807164351849</v>
      </c>
    </row>
    <row r="2739" spans="1:20" ht="45" x14ac:dyDescent="0.25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8218</v>
      </c>
      <c r="G2739" t="s">
        <v>8223</v>
      </c>
      <c r="H2739" t="s">
        <v>8245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8268</v>
      </c>
      <c r="O2739" s="5">
        <f t="shared" si="168"/>
        <v>1.0668444444444445</v>
      </c>
      <c r="P2739">
        <f t="shared" si="169"/>
        <v>28.576190476190476</v>
      </c>
      <c r="Q2739" s="8" t="s">
        <v>8309</v>
      </c>
      <c r="R2739" s="8" t="s">
        <v>8349</v>
      </c>
      <c r="S2739" s="12">
        <f t="shared" si="170"/>
        <v>40576.082638888889</v>
      </c>
      <c r="T2739" s="12">
        <f t="shared" si="171"/>
        <v>40526.11917824074</v>
      </c>
    </row>
    <row r="2740" spans="1:20" ht="60" x14ac:dyDescent="0.25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8218</v>
      </c>
      <c r="G2740" t="s">
        <v>8223</v>
      </c>
      <c r="H2740" t="s">
        <v>8245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8302</v>
      </c>
      <c r="O2740" s="5">
        <f t="shared" si="168"/>
        <v>1.0668571428571429</v>
      </c>
      <c r="P2740">
        <f t="shared" si="169"/>
        <v>45.536585365853661</v>
      </c>
      <c r="Q2740" s="8" t="s">
        <v>8323</v>
      </c>
      <c r="R2740" s="8" t="s">
        <v>8324</v>
      </c>
      <c r="S2740" s="12">
        <f t="shared" si="170"/>
        <v>42263.497349537036</v>
      </c>
      <c r="T2740" s="12">
        <f t="shared" si="171"/>
        <v>42233.497349537036</v>
      </c>
    </row>
    <row r="2741" spans="1:20" ht="60" x14ac:dyDescent="0.25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8218</v>
      </c>
      <c r="G2741" t="s">
        <v>8223</v>
      </c>
      <c r="H2741" t="s">
        <v>8245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8278</v>
      </c>
      <c r="O2741" s="5">
        <f t="shared" si="168"/>
        <v>1.0669999999999999</v>
      </c>
      <c r="P2741">
        <f t="shared" si="169"/>
        <v>49.246153846153845</v>
      </c>
      <c r="Q2741" s="8" t="s">
        <v>8315</v>
      </c>
      <c r="R2741" s="8" t="s">
        <v>8330</v>
      </c>
      <c r="S2741" s="12">
        <f t="shared" si="170"/>
        <v>40863.424861111111</v>
      </c>
      <c r="T2741" s="12">
        <f t="shared" si="171"/>
        <v>40833.383194444446</v>
      </c>
    </row>
    <row r="2742" spans="1:20" ht="60" x14ac:dyDescent="0.25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8218</v>
      </c>
      <c r="G2742" t="s">
        <v>8223</v>
      </c>
      <c r="H2742" t="s">
        <v>8245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8304</v>
      </c>
      <c r="O2742" s="5">
        <f t="shared" si="168"/>
        <v>1.0671250000000001</v>
      </c>
      <c r="P2742">
        <f t="shared" si="169"/>
        <v>90.819148936170208</v>
      </c>
      <c r="Q2742" s="8" t="s">
        <v>8323</v>
      </c>
      <c r="R2742" s="8" t="s">
        <v>8325</v>
      </c>
      <c r="S2742" s="12">
        <f t="shared" si="170"/>
        <v>41851.791666666664</v>
      </c>
      <c r="T2742" s="12">
        <f t="shared" si="171"/>
        <v>41814.117800925924</v>
      </c>
    </row>
    <row r="2743" spans="1:20" ht="60" x14ac:dyDescent="0.25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8218</v>
      </c>
      <c r="G2743" t="s">
        <v>8223</v>
      </c>
      <c r="H2743" t="s">
        <v>8245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8268</v>
      </c>
      <c r="O2743" s="5">
        <f t="shared" si="168"/>
        <v>1.0671428571428572</v>
      </c>
      <c r="P2743">
        <f t="shared" si="169"/>
        <v>67.909090909090907</v>
      </c>
      <c r="Q2743" s="8" t="s">
        <v>8309</v>
      </c>
      <c r="R2743" s="8" t="s">
        <v>8349</v>
      </c>
      <c r="S2743" s="12">
        <f t="shared" si="170"/>
        <v>41912.915972222225</v>
      </c>
      <c r="T2743" s="12">
        <f t="shared" si="171"/>
        <v>41894.629606481481</v>
      </c>
    </row>
    <row r="2744" spans="1:20" ht="60" x14ac:dyDescent="0.25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8218</v>
      </c>
      <c r="G2744" t="s">
        <v>8223</v>
      </c>
      <c r="H2744" t="s">
        <v>8245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8268</v>
      </c>
      <c r="O2744" s="5">
        <f t="shared" si="168"/>
        <v>1.0672648571428571</v>
      </c>
      <c r="P2744">
        <f t="shared" si="169"/>
        <v>66.70405357142856</v>
      </c>
      <c r="Q2744" s="8" t="s">
        <v>8309</v>
      </c>
      <c r="R2744" s="8" t="s">
        <v>8349</v>
      </c>
      <c r="S2744" s="12">
        <f t="shared" si="170"/>
        <v>42509.376875000002</v>
      </c>
      <c r="T2744" s="12">
        <f t="shared" si="171"/>
        <v>42479.376875000002</v>
      </c>
    </row>
    <row r="2745" spans="1:20" ht="30" x14ac:dyDescent="0.25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8218</v>
      </c>
      <c r="G2745" t="s">
        <v>8223</v>
      </c>
      <c r="H2745" t="s">
        <v>8245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8268</v>
      </c>
      <c r="O2745" s="5">
        <f t="shared" si="168"/>
        <v>1.0673325</v>
      </c>
      <c r="P2745">
        <f t="shared" si="169"/>
        <v>45.418404255319146</v>
      </c>
      <c r="Q2745" s="8" t="s">
        <v>8309</v>
      </c>
      <c r="R2745" s="8" t="s">
        <v>8349</v>
      </c>
      <c r="S2745" s="12">
        <f t="shared" si="170"/>
        <v>40618.23474537037</v>
      </c>
      <c r="T2745" s="12">
        <f t="shared" si="171"/>
        <v>40588.276412037041</v>
      </c>
    </row>
    <row r="2746" spans="1:20" ht="30" x14ac:dyDescent="0.25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8218</v>
      </c>
      <c r="G2746" t="s">
        <v>8223</v>
      </c>
      <c r="H2746" t="s">
        <v>8245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8273</v>
      </c>
      <c r="O2746" s="5">
        <f t="shared" si="168"/>
        <v>1.0673333333333332</v>
      </c>
      <c r="P2746">
        <f t="shared" si="169"/>
        <v>39.048780487804876</v>
      </c>
      <c r="Q2746" s="8" t="s">
        <v>8318</v>
      </c>
      <c r="R2746" s="8" t="s">
        <v>8352</v>
      </c>
      <c r="S2746" s="12">
        <f t="shared" si="170"/>
        <v>41973.957638888889</v>
      </c>
      <c r="T2746" s="12">
        <f t="shared" si="171"/>
        <v>41943.354097222225</v>
      </c>
    </row>
    <row r="2747" spans="1:20" ht="60" x14ac:dyDescent="0.25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8218</v>
      </c>
      <c r="G2747" t="s">
        <v>8224</v>
      </c>
      <c r="H2747" t="s">
        <v>8246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8284</v>
      </c>
      <c r="O2747" s="5">
        <f t="shared" si="168"/>
        <v>1.0673333333333332</v>
      </c>
      <c r="P2747">
        <f t="shared" si="169"/>
        <v>65.081300813008127</v>
      </c>
      <c r="Q2747" s="8" t="s">
        <v>8334</v>
      </c>
      <c r="R2747" s="8" t="s">
        <v>8338</v>
      </c>
      <c r="S2747" s="12">
        <f t="shared" si="170"/>
        <v>42156.695833333331</v>
      </c>
      <c r="T2747" s="12">
        <f t="shared" si="171"/>
        <v>42123.61336805555</v>
      </c>
    </row>
    <row r="2748" spans="1:20" ht="45" x14ac:dyDescent="0.25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8218</v>
      </c>
      <c r="G2748" t="s">
        <v>8223</v>
      </c>
      <c r="H2748" t="s">
        <v>8245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8278</v>
      </c>
      <c r="O2748" s="5">
        <f t="shared" si="168"/>
        <v>1.0675857142857144</v>
      </c>
      <c r="P2748">
        <f t="shared" si="169"/>
        <v>51.185616438356163</v>
      </c>
      <c r="Q2748" s="8" t="s">
        <v>8315</v>
      </c>
      <c r="R2748" s="8" t="s">
        <v>8330</v>
      </c>
      <c r="S2748" s="12">
        <f t="shared" si="170"/>
        <v>40977.91815972222</v>
      </c>
      <c r="T2748" s="12">
        <f t="shared" si="171"/>
        <v>40947.91815972222</v>
      </c>
    </row>
    <row r="2749" spans="1:20" ht="60" x14ac:dyDescent="0.25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8218</v>
      </c>
      <c r="G2749" t="s">
        <v>8223</v>
      </c>
      <c r="H2749" t="s">
        <v>8245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8270</v>
      </c>
      <c r="O2749" s="5">
        <f t="shared" si="168"/>
        <v>1.0676000000000001</v>
      </c>
      <c r="P2749">
        <f t="shared" si="169"/>
        <v>37.591549295774648</v>
      </c>
      <c r="Q2749" s="8" t="s">
        <v>8323</v>
      </c>
      <c r="R2749" s="8" t="s">
        <v>8343</v>
      </c>
      <c r="S2749" s="12">
        <f t="shared" si="170"/>
        <v>41799.555729166663</v>
      </c>
      <c r="T2749" s="12">
        <f t="shared" si="171"/>
        <v>41766.555729166663</v>
      </c>
    </row>
    <row r="2750" spans="1:20" ht="45" x14ac:dyDescent="0.25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8218</v>
      </c>
      <c r="G2750" t="s">
        <v>8223</v>
      </c>
      <c r="H2750" t="s">
        <v>8245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8301</v>
      </c>
      <c r="O2750" s="5">
        <f t="shared" si="168"/>
        <v>1.0680000000000001</v>
      </c>
      <c r="P2750">
        <f t="shared" si="169"/>
        <v>267</v>
      </c>
      <c r="Q2750" s="8" t="s">
        <v>8311</v>
      </c>
      <c r="R2750" s="8" t="s">
        <v>8344</v>
      </c>
      <c r="S2750" s="12">
        <f t="shared" si="170"/>
        <v>42237.496678240743</v>
      </c>
      <c r="T2750" s="12">
        <f t="shared" si="171"/>
        <v>42207.496678240743</v>
      </c>
    </row>
    <row r="2751" spans="1:20" ht="60" x14ac:dyDescent="0.25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8218</v>
      </c>
      <c r="G2751" t="s">
        <v>8224</v>
      </c>
      <c r="H2751" t="s">
        <v>8246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8270</v>
      </c>
      <c r="O2751" s="5">
        <f t="shared" si="168"/>
        <v>1.0680000000000001</v>
      </c>
      <c r="P2751">
        <f t="shared" si="169"/>
        <v>37.083333333333336</v>
      </c>
      <c r="Q2751" s="8" t="s">
        <v>8323</v>
      </c>
      <c r="R2751" s="8" t="s">
        <v>8343</v>
      </c>
      <c r="S2751" s="12">
        <f t="shared" si="170"/>
        <v>42348.343703703707</v>
      </c>
      <c r="T2751" s="12">
        <f t="shared" si="171"/>
        <v>42318.343703703707</v>
      </c>
    </row>
    <row r="2752" spans="1:20" ht="60" x14ac:dyDescent="0.25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8218</v>
      </c>
      <c r="G2752" t="s">
        <v>8224</v>
      </c>
      <c r="H2752" t="s">
        <v>8246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8268</v>
      </c>
      <c r="O2752" s="5">
        <f t="shared" si="168"/>
        <v>1.0680499999999999</v>
      </c>
      <c r="P2752">
        <f t="shared" si="169"/>
        <v>224.85263157894738</v>
      </c>
      <c r="Q2752" s="8" t="s">
        <v>8309</v>
      </c>
      <c r="R2752" s="8" t="s">
        <v>8349</v>
      </c>
      <c r="S2752" s="12">
        <f t="shared" si="170"/>
        <v>42718.25</v>
      </c>
      <c r="T2752" s="12">
        <f t="shared" si="171"/>
        <v>42687.625775462962</v>
      </c>
    </row>
    <row r="2753" spans="1:20" ht="45" x14ac:dyDescent="0.25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8218</v>
      </c>
      <c r="G2753" t="s">
        <v>8223</v>
      </c>
      <c r="H2753" t="s">
        <v>8245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8284</v>
      </c>
      <c r="O2753" s="5">
        <f t="shared" si="168"/>
        <v>1.0681333333333334</v>
      </c>
      <c r="P2753">
        <f t="shared" si="169"/>
        <v>170.44680851063831</v>
      </c>
      <c r="Q2753" s="8" t="s">
        <v>8334</v>
      </c>
      <c r="R2753" s="8" t="s">
        <v>8338</v>
      </c>
      <c r="S2753" s="12">
        <f t="shared" si="170"/>
        <v>42527.917719907404</v>
      </c>
      <c r="T2753" s="12">
        <f t="shared" si="171"/>
        <v>42492.917719907404</v>
      </c>
    </row>
    <row r="2754" spans="1:20" ht="60" x14ac:dyDescent="0.25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8218</v>
      </c>
      <c r="G2754" t="s">
        <v>8223</v>
      </c>
      <c r="H2754" t="s">
        <v>8245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8270</v>
      </c>
      <c r="O2754" s="5">
        <f t="shared" ref="O2754:O2817" si="172">E2754/D2754</f>
        <v>1.0685</v>
      </c>
      <c r="P2754">
        <f t="shared" si="169"/>
        <v>109.03061224489795</v>
      </c>
      <c r="Q2754" s="8" t="s">
        <v>8323</v>
      </c>
      <c r="R2754" s="8" t="s">
        <v>8343</v>
      </c>
      <c r="S2754" s="12">
        <f t="shared" si="170"/>
        <v>42187.220185185186</v>
      </c>
      <c r="T2754" s="12">
        <f t="shared" si="171"/>
        <v>42157.220185185186</v>
      </c>
    </row>
    <row r="2755" spans="1:20" ht="60" x14ac:dyDescent="0.25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8218</v>
      </c>
      <c r="G2755" t="s">
        <v>8228</v>
      </c>
      <c r="H2755" t="s">
        <v>8250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8270</v>
      </c>
      <c r="O2755" s="5">
        <f t="shared" si="172"/>
        <v>1.0686</v>
      </c>
      <c r="P2755">
        <f t="shared" ref="P2755:P2818" si="173">E2755/L2755</f>
        <v>74.208333333333329</v>
      </c>
      <c r="Q2755" s="8" t="s">
        <v>8323</v>
      </c>
      <c r="R2755" s="8" t="s">
        <v>8343</v>
      </c>
      <c r="S2755" s="12">
        <f t="shared" ref="S2755:S2818" si="174">(I2755/86400)+25569+(-6/24)</f>
        <v>41944.470833333333</v>
      </c>
      <c r="T2755" s="12">
        <f t="shared" ref="T2755:T2818" si="175">(J2755/86400)+25569+(-6/24)</f>
        <v>41915.512835648144</v>
      </c>
    </row>
    <row r="2756" spans="1:20" ht="60" x14ac:dyDescent="0.25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8218</v>
      </c>
      <c r="G2756" t="s">
        <v>8223</v>
      </c>
      <c r="H2756" t="s">
        <v>8245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8278</v>
      </c>
      <c r="O2756" s="5">
        <f t="shared" si="172"/>
        <v>1.0699047619047619</v>
      </c>
      <c r="P2756">
        <f t="shared" si="173"/>
        <v>70.212500000000006</v>
      </c>
      <c r="Q2756" s="8" t="s">
        <v>8315</v>
      </c>
      <c r="R2756" s="8" t="s">
        <v>8330</v>
      </c>
      <c r="S2756" s="12">
        <f t="shared" si="174"/>
        <v>40932.559872685189</v>
      </c>
      <c r="T2756" s="12">
        <f t="shared" si="175"/>
        <v>40911.559872685189</v>
      </c>
    </row>
    <row r="2757" spans="1:20" ht="30" x14ac:dyDescent="0.25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8218</v>
      </c>
      <c r="G2757" t="s">
        <v>8223</v>
      </c>
      <c r="H2757" t="s">
        <v>8245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8275</v>
      </c>
      <c r="O2757" s="5">
        <f t="shared" si="172"/>
        <v>1.07</v>
      </c>
      <c r="P2757">
        <f t="shared" si="173"/>
        <v>99.534883720930239</v>
      </c>
      <c r="Q2757" s="8" t="s">
        <v>8315</v>
      </c>
      <c r="R2757" s="8" t="s">
        <v>8350</v>
      </c>
      <c r="S2757" s="12">
        <f t="shared" si="174"/>
        <v>41944.667858796296</v>
      </c>
      <c r="T2757" s="12">
        <f t="shared" si="175"/>
        <v>41914.667858796296</v>
      </c>
    </row>
    <row r="2758" spans="1:20" ht="60" x14ac:dyDescent="0.25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8218</v>
      </c>
      <c r="G2758" t="s">
        <v>8223</v>
      </c>
      <c r="H2758" t="s">
        <v>8245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8275</v>
      </c>
      <c r="O2758" s="5">
        <f t="shared" si="172"/>
        <v>1.07</v>
      </c>
      <c r="P2758">
        <f t="shared" si="173"/>
        <v>36.60526315789474</v>
      </c>
      <c r="Q2758" s="8" t="s">
        <v>8315</v>
      </c>
      <c r="R2758" s="8" t="s">
        <v>8350</v>
      </c>
      <c r="S2758" s="12">
        <f t="shared" si="174"/>
        <v>41085.433333333334</v>
      </c>
      <c r="T2758" s="12">
        <f t="shared" si="175"/>
        <v>41072.800717592589</v>
      </c>
    </row>
    <row r="2759" spans="1:20" ht="60" x14ac:dyDescent="0.25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8218</v>
      </c>
      <c r="G2759" t="s">
        <v>8224</v>
      </c>
      <c r="H2759" t="s">
        <v>8246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8299</v>
      </c>
      <c r="O2759" s="5">
        <f t="shared" si="172"/>
        <v>1.0702857142857143</v>
      </c>
      <c r="P2759">
        <f t="shared" si="173"/>
        <v>59.460317460317462</v>
      </c>
      <c r="Q2759" s="8" t="s">
        <v>8315</v>
      </c>
      <c r="R2759" s="8" t="s">
        <v>8355</v>
      </c>
      <c r="S2759" s="12">
        <f t="shared" si="174"/>
        <v>41543.199282407411</v>
      </c>
      <c r="T2759" s="12">
        <f t="shared" si="175"/>
        <v>41483.199282407411</v>
      </c>
    </row>
    <row r="2760" spans="1:20" ht="60" x14ac:dyDescent="0.25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8218</v>
      </c>
      <c r="G2760" t="s">
        <v>8223</v>
      </c>
      <c r="H2760" t="s">
        <v>8245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8278</v>
      </c>
      <c r="O2760" s="5">
        <f t="shared" si="172"/>
        <v>1.0704545454545455</v>
      </c>
      <c r="P2760">
        <f t="shared" si="173"/>
        <v>53.522727272727273</v>
      </c>
      <c r="Q2760" s="8" t="s">
        <v>8315</v>
      </c>
      <c r="R2760" s="8" t="s">
        <v>8330</v>
      </c>
      <c r="S2760" s="12">
        <f t="shared" si="174"/>
        <v>41299.96497685185</v>
      </c>
      <c r="T2760" s="12">
        <f t="shared" si="175"/>
        <v>41269.96497685185</v>
      </c>
    </row>
    <row r="2761" spans="1:20" ht="60" x14ac:dyDescent="0.25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8218</v>
      </c>
      <c r="G2761" t="s">
        <v>8228</v>
      </c>
      <c r="H2761" t="s">
        <v>8250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8272</v>
      </c>
      <c r="O2761" s="5">
        <f t="shared" si="172"/>
        <v>1.0705</v>
      </c>
      <c r="P2761">
        <f t="shared" si="173"/>
        <v>125.94117647058823</v>
      </c>
      <c r="Q2761" s="8" t="s">
        <v>8311</v>
      </c>
      <c r="R2761" s="8" t="s">
        <v>8317</v>
      </c>
      <c r="S2761" s="12">
        <f t="shared" si="174"/>
        <v>42446.476261574076</v>
      </c>
      <c r="T2761" s="12">
        <f t="shared" si="175"/>
        <v>42416.517928240741</v>
      </c>
    </row>
    <row r="2762" spans="1:20" ht="60" x14ac:dyDescent="0.25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8218</v>
      </c>
      <c r="G2762" t="s">
        <v>8223</v>
      </c>
      <c r="H2762" t="s">
        <v>8245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8275</v>
      </c>
      <c r="O2762" s="5">
        <f t="shared" si="172"/>
        <v>1.0708672667523933</v>
      </c>
      <c r="P2762">
        <f t="shared" si="173"/>
        <v>107.07142857142857</v>
      </c>
      <c r="Q2762" s="8" t="s">
        <v>8315</v>
      </c>
      <c r="R2762" s="8" t="s">
        <v>8350</v>
      </c>
      <c r="S2762" s="12">
        <f t="shared" si="174"/>
        <v>42131.508587962962</v>
      </c>
      <c r="T2762" s="12">
        <f t="shared" si="175"/>
        <v>42101.508587962962</v>
      </c>
    </row>
    <row r="2763" spans="1:20" ht="60" x14ac:dyDescent="0.25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8218</v>
      </c>
      <c r="G2763" t="s">
        <v>8223</v>
      </c>
      <c r="H2763" t="s">
        <v>8245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8275</v>
      </c>
      <c r="O2763" s="5">
        <f t="shared" si="172"/>
        <v>1.071</v>
      </c>
      <c r="P2763">
        <f t="shared" si="173"/>
        <v>73.356164383561648</v>
      </c>
      <c r="Q2763" s="8" t="s">
        <v>8315</v>
      </c>
      <c r="R2763" s="8" t="s">
        <v>8350</v>
      </c>
      <c r="S2763" s="12">
        <f t="shared" si="174"/>
        <v>42732.964409722219</v>
      </c>
      <c r="T2763" s="12">
        <f t="shared" si="175"/>
        <v>42702.964409722219</v>
      </c>
    </row>
    <row r="2764" spans="1:20" ht="60" x14ac:dyDescent="0.25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8218</v>
      </c>
      <c r="G2764" t="s">
        <v>8224</v>
      </c>
      <c r="H2764" t="s">
        <v>8246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8270</v>
      </c>
      <c r="O2764" s="5">
        <f t="shared" si="172"/>
        <v>1.071</v>
      </c>
      <c r="P2764">
        <f t="shared" si="173"/>
        <v>31.970149253731343</v>
      </c>
      <c r="Q2764" s="8" t="s">
        <v>8323</v>
      </c>
      <c r="R2764" s="8" t="s">
        <v>8343</v>
      </c>
      <c r="S2764" s="12">
        <f t="shared" si="174"/>
        <v>41826.172326388885</v>
      </c>
      <c r="T2764" s="12">
        <f t="shared" si="175"/>
        <v>41796.172326388885</v>
      </c>
    </row>
    <row r="2765" spans="1:20" ht="45" x14ac:dyDescent="0.25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8218</v>
      </c>
      <c r="G2765" t="s">
        <v>8223</v>
      </c>
      <c r="H2765" t="s">
        <v>8245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8275</v>
      </c>
      <c r="O2765" s="5">
        <f t="shared" si="172"/>
        <v>1.071842</v>
      </c>
      <c r="P2765">
        <f t="shared" si="173"/>
        <v>68.707820512820518</v>
      </c>
      <c r="Q2765" s="8" t="s">
        <v>8315</v>
      </c>
      <c r="R2765" s="8" t="s">
        <v>8350</v>
      </c>
      <c r="S2765" s="12">
        <f t="shared" si="174"/>
        <v>42321.461435185185</v>
      </c>
      <c r="T2765" s="12">
        <f t="shared" si="175"/>
        <v>42279.419768518521</v>
      </c>
    </row>
    <row r="2766" spans="1:20" ht="45" x14ac:dyDescent="0.25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8218</v>
      </c>
      <c r="G2766" t="s">
        <v>8223</v>
      </c>
      <c r="H2766" t="s">
        <v>8245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8270</v>
      </c>
      <c r="O2766" s="5">
        <f t="shared" si="172"/>
        <v>1.0720930232558139</v>
      </c>
      <c r="P2766">
        <f t="shared" si="173"/>
        <v>100.21739130434783</v>
      </c>
      <c r="Q2766" s="8" t="s">
        <v>8323</v>
      </c>
      <c r="R2766" s="8" t="s">
        <v>8343</v>
      </c>
      <c r="S2766" s="12">
        <f t="shared" si="174"/>
        <v>41821.743414351848</v>
      </c>
      <c r="T2766" s="12">
        <f t="shared" si="175"/>
        <v>41791.743414351848</v>
      </c>
    </row>
    <row r="2767" spans="1:20" ht="60" x14ac:dyDescent="0.25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8218</v>
      </c>
      <c r="G2767" t="s">
        <v>8224</v>
      </c>
      <c r="H2767" t="s">
        <v>8246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8296</v>
      </c>
      <c r="O2767" s="5">
        <f t="shared" si="172"/>
        <v>1.0721428571428571</v>
      </c>
      <c r="P2767">
        <f t="shared" si="173"/>
        <v>58.6328125</v>
      </c>
      <c r="Q2767" s="8" t="s">
        <v>8331</v>
      </c>
      <c r="R2767" s="8" t="s">
        <v>8356</v>
      </c>
      <c r="S2767" s="12">
        <f t="shared" si="174"/>
        <v>42718.625902777778</v>
      </c>
      <c r="T2767" s="12">
        <f t="shared" si="175"/>
        <v>42688.625902777778</v>
      </c>
    </row>
    <row r="2768" spans="1:20" ht="45" x14ac:dyDescent="0.25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8218</v>
      </c>
      <c r="G2768" t="s">
        <v>8223</v>
      </c>
      <c r="H2768" t="s">
        <v>8245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8278</v>
      </c>
      <c r="O2768" s="5">
        <f t="shared" si="172"/>
        <v>1.0721700000000001</v>
      </c>
      <c r="P2768">
        <f t="shared" si="173"/>
        <v>36.97137931034483</v>
      </c>
      <c r="Q2768" s="8" t="s">
        <v>8315</v>
      </c>
      <c r="R2768" s="8" t="s">
        <v>8330</v>
      </c>
      <c r="S2768" s="12">
        <f t="shared" si="174"/>
        <v>41209.958333333336</v>
      </c>
      <c r="T2768" s="12">
        <f t="shared" si="175"/>
        <v>41173.904178240744</v>
      </c>
    </row>
    <row r="2769" spans="1:20" ht="45" x14ac:dyDescent="0.25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8218</v>
      </c>
      <c r="G2769" t="s">
        <v>8223</v>
      </c>
      <c r="H2769" t="s">
        <v>8245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8304</v>
      </c>
      <c r="O2769" s="5">
        <f t="shared" si="172"/>
        <v>1.0724</v>
      </c>
      <c r="P2769">
        <f t="shared" si="173"/>
        <v>81.242424242424249</v>
      </c>
      <c r="Q2769" s="8" t="s">
        <v>8323</v>
      </c>
      <c r="R2769" s="8" t="s">
        <v>8325</v>
      </c>
      <c r="S2769" s="12">
        <f t="shared" si="174"/>
        <v>42022.523356481484</v>
      </c>
      <c r="T2769" s="12">
        <f t="shared" si="175"/>
        <v>41982.523356481484</v>
      </c>
    </row>
    <row r="2770" spans="1:20" ht="60" x14ac:dyDescent="0.25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8218</v>
      </c>
      <c r="G2770" t="s">
        <v>8224</v>
      </c>
      <c r="H2770" t="s">
        <v>8246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8299</v>
      </c>
      <c r="O2770" s="5">
        <f t="shared" si="172"/>
        <v>1.0724974999999999</v>
      </c>
      <c r="P2770">
        <f t="shared" si="173"/>
        <v>52.962839506172834</v>
      </c>
      <c r="Q2770" s="8" t="s">
        <v>8315</v>
      </c>
      <c r="R2770" s="8" t="s">
        <v>8355</v>
      </c>
      <c r="S2770" s="12">
        <f t="shared" si="174"/>
        <v>42236.208333333328</v>
      </c>
      <c r="T2770" s="12">
        <f t="shared" si="175"/>
        <v>42217.584525462968</v>
      </c>
    </row>
    <row r="2771" spans="1:20" ht="45" x14ac:dyDescent="0.25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8218</v>
      </c>
      <c r="G2771" t="s">
        <v>8223</v>
      </c>
      <c r="H2771" t="s">
        <v>8245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8265</v>
      </c>
      <c r="O2771" s="5">
        <f t="shared" si="172"/>
        <v>1.0725</v>
      </c>
      <c r="P2771">
        <f t="shared" si="173"/>
        <v>273.82978723404256</v>
      </c>
      <c r="Q2771" s="8" t="s">
        <v>8309</v>
      </c>
      <c r="R2771" s="8" t="s">
        <v>8348</v>
      </c>
      <c r="S2771" s="12">
        <f t="shared" si="174"/>
        <v>41617.833981481483</v>
      </c>
      <c r="T2771" s="12">
        <f t="shared" si="175"/>
        <v>41582.833981481483</v>
      </c>
    </row>
    <row r="2772" spans="1:20" ht="60" x14ac:dyDescent="0.25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8218</v>
      </c>
      <c r="G2772" t="s">
        <v>8223</v>
      </c>
      <c r="H2772" t="s">
        <v>8245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8270</v>
      </c>
      <c r="O2772" s="5">
        <f t="shared" si="172"/>
        <v>1.0725</v>
      </c>
      <c r="P2772">
        <f t="shared" si="173"/>
        <v>107.25</v>
      </c>
      <c r="Q2772" s="8" t="s">
        <v>8323</v>
      </c>
      <c r="R2772" s="8" t="s">
        <v>8343</v>
      </c>
      <c r="S2772" s="12">
        <f t="shared" si="174"/>
        <v>42300.915972222225</v>
      </c>
      <c r="T2772" s="12">
        <f t="shared" si="175"/>
        <v>42284.44694444444</v>
      </c>
    </row>
    <row r="2773" spans="1:20" ht="60" x14ac:dyDescent="0.25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8218</v>
      </c>
      <c r="G2773" t="s">
        <v>8223</v>
      </c>
      <c r="H2773" t="s">
        <v>8245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8275</v>
      </c>
      <c r="O2773" s="5">
        <f t="shared" si="172"/>
        <v>1.072505</v>
      </c>
      <c r="P2773">
        <f t="shared" si="173"/>
        <v>46.630652173913049</v>
      </c>
      <c r="Q2773" s="8" t="s">
        <v>8315</v>
      </c>
      <c r="R2773" s="8" t="s">
        <v>8350</v>
      </c>
      <c r="S2773" s="12">
        <f t="shared" si="174"/>
        <v>41017.447638888887</v>
      </c>
      <c r="T2773" s="12">
        <f t="shared" si="175"/>
        <v>40987.447638888887</v>
      </c>
    </row>
    <row r="2774" spans="1:20" ht="45" x14ac:dyDescent="0.25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8218</v>
      </c>
      <c r="G2774" t="s">
        <v>8224</v>
      </c>
      <c r="H2774" t="s">
        <v>8246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8264</v>
      </c>
      <c r="O2774" s="5">
        <f t="shared" si="172"/>
        <v>1.0726249999999999</v>
      </c>
      <c r="P2774">
        <f t="shared" si="173"/>
        <v>49.316091954022987</v>
      </c>
      <c r="Q2774" s="8" t="s">
        <v>8309</v>
      </c>
      <c r="R2774" s="8" t="s">
        <v>8347</v>
      </c>
      <c r="S2774" s="12">
        <f t="shared" si="174"/>
        <v>42163.416666666672</v>
      </c>
      <c r="T2774" s="12">
        <f t="shared" si="175"/>
        <v>42149.298888888894</v>
      </c>
    </row>
    <row r="2775" spans="1:20" ht="60" x14ac:dyDescent="0.25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8218</v>
      </c>
      <c r="G2775" t="s">
        <v>8223</v>
      </c>
      <c r="H2775" t="s">
        <v>8245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8275</v>
      </c>
      <c r="O2775" s="5">
        <f t="shared" si="172"/>
        <v>1.073</v>
      </c>
      <c r="P2775">
        <f t="shared" si="173"/>
        <v>88.191780821917803</v>
      </c>
      <c r="Q2775" s="8" t="s">
        <v>8315</v>
      </c>
      <c r="R2775" s="8" t="s">
        <v>8350</v>
      </c>
      <c r="S2775" s="12">
        <f t="shared" si="174"/>
        <v>42048.74863425926</v>
      </c>
      <c r="T2775" s="12">
        <f t="shared" si="175"/>
        <v>42018.74863425926</v>
      </c>
    </row>
    <row r="2776" spans="1:20" ht="60" x14ac:dyDescent="0.25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8218</v>
      </c>
      <c r="G2776" t="s">
        <v>8223</v>
      </c>
      <c r="H2776" t="s">
        <v>8245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8278</v>
      </c>
      <c r="O2776" s="5">
        <f t="shared" si="172"/>
        <v>1.0731250000000001</v>
      </c>
      <c r="P2776">
        <f t="shared" si="173"/>
        <v>89.895287958115176</v>
      </c>
      <c r="Q2776" s="8" t="s">
        <v>8315</v>
      </c>
      <c r="R2776" s="8" t="s">
        <v>8330</v>
      </c>
      <c r="S2776" s="12">
        <f t="shared" si="174"/>
        <v>41161.913194444445</v>
      </c>
      <c r="T2776" s="12">
        <f t="shared" si="175"/>
        <v>41134.925694444442</v>
      </c>
    </row>
    <row r="2777" spans="1:20" ht="60" x14ac:dyDescent="0.25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8218</v>
      </c>
      <c r="G2777" t="s">
        <v>8223</v>
      </c>
      <c r="H2777" t="s">
        <v>8245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8299</v>
      </c>
      <c r="O2777" s="5">
        <f t="shared" si="172"/>
        <v>1.0734999999999999</v>
      </c>
      <c r="P2777">
        <f t="shared" si="173"/>
        <v>61.342857142857142</v>
      </c>
      <c r="Q2777" s="8" t="s">
        <v>8315</v>
      </c>
      <c r="R2777" s="8" t="s">
        <v>8355</v>
      </c>
      <c r="S2777" s="12">
        <f t="shared" si="174"/>
        <v>41057.405011574076</v>
      </c>
      <c r="T2777" s="12">
        <f t="shared" si="175"/>
        <v>41026.405011574076</v>
      </c>
    </row>
    <row r="2778" spans="1:20" ht="45" x14ac:dyDescent="0.25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8218</v>
      </c>
      <c r="G2778" t="s">
        <v>8223</v>
      </c>
      <c r="H2778" t="s">
        <v>8245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8275</v>
      </c>
      <c r="O2778" s="5">
        <f t="shared" si="172"/>
        <v>1.0736666666666668</v>
      </c>
      <c r="P2778">
        <f t="shared" si="173"/>
        <v>134.20833333333334</v>
      </c>
      <c r="Q2778" s="8" t="s">
        <v>8315</v>
      </c>
      <c r="R2778" s="8" t="s">
        <v>8350</v>
      </c>
      <c r="S2778" s="12">
        <f t="shared" si="174"/>
        <v>40755.040972222225</v>
      </c>
      <c r="T2778" s="12">
        <f t="shared" si="175"/>
        <v>40691.538055555553</v>
      </c>
    </row>
    <row r="2779" spans="1:20" ht="45" x14ac:dyDescent="0.25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8218</v>
      </c>
      <c r="G2779" t="s">
        <v>8223</v>
      </c>
      <c r="H2779" t="s">
        <v>8245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8268</v>
      </c>
      <c r="O2779" s="5">
        <f t="shared" si="172"/>
        <v>1.0740000000000001</v>
      </c>
      <c r="P2779">
        <f t="shared" si="173"/>
        <v>97.63636363636364</v>
      </c>
      <c r="Q2779" s="8" t="s">
        <v>8309</v>
      </c>
      <c r="R2779" s="8" t="s">
        <v>8349</v>
      </c>
      <c r="S2779" s="12">
        <f t="shared" si="174"/>
        <v>41067.371527777781</v>
      </c>
      <c r="T2779" s="12">
        <f t="shared" si="175"/>
        <v>41017.635462962964</v>
      </c>
    </row>
    <row r="2780" spans="1:20" ht="60" x14ac:dyDescent="0.25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8218</v>
      </c>
      <c r="G2780" t="s">
        <v>8223</v>
      </c>
      <c r="H2780" t="s">
        <v>8245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8273</v>
      </c>
      <c r="O2780" s="5">
        <f t="shared" si="172"/>
        <v>1.0740000000000001</v>
      </c>
      <c r="P2780">
        <f t="shared" si="173"/>
        <v>169.57894736842104</v>
      </c>
      <c r="Q2780" s="8" t="s">
        <v>8318</v>
      </c>
      <c r="R2780" s="8" t="s">
        <v>8352</v>
      </c>
      <c r="S2780" s="12">
        <f t="shared" si="174"/>
        <v>42175.896782407406</v>
      </c>
      <c r="T2780" s="12">
        <f t="shared" si="175"/>
        <v>42161.896782407406</v>
      </c>
    </row>
    <row r="2781" spans="1:20" ht="60" x14ac:dyDescent="0.25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8218</v>
      </c>
      <c r="G2781" t="s">
        <v>8223</v>
      </c>
      <c r="H2781" t="s">
        <v>8245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8279</v>
      </c>
      <c r="O2781" s="5">
        <f t="shared" si="172"/>
        <v>1.0740000000000001</v>
      </c>
      <c r="P2781">
        <f t="shared" si="173"/>
        <v>108.48484848484848</v>
      </c>
      <c r="Q2781" s="8" t="s">
        <v>8315</v>
      </c>
      <c r="R2781" s="8" t="s">
        <v>8354</v>
      </c>
      <c r="S2781" s="12">
        <f t="shared" si="174"/>
        <v>42354.514004629629</v>
      </c>
      <c r="T2781" s="12">
        <f t="shared" si="175"/>
        <v>42324.514004629629</v>
      </c>
    </row>
    <row r="2782" spans="1:20" ht="60" x14ac:dyDescent="0.25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8218</v>
      </c>
      <c r="G2782" t="s">
        <v>8223</v>
      </c>
      <c r="H2782" t="s">
        <v>8245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8275</v>
      </c>
      <c r="O2782" s="5">
        <f t="shared" si="172"/>
        <v>1.0740000000000001</v>
      </c>
      <c r="P2782">
        <f t="shared" si="173"/>
        <v>64.44</v>
      </c>
      <c r="Q2782" s="8" t="s">
        <v>8315</v>
      </c>
      <c r="R2782" s="8" t="s">
        <v>8350</v>
      </c>
      <c r="S2782" s="12">
        <f t="shared" si="174"/>
        <v>41614.723611111112</v>
      </c>
      <c r="T2782" s="12">
        <f t="shared" si="175"/>
        <v>41571.748379629629</v>
      </c>
    </row>
    <row r="2783" spans="1:20" ht="60" x14ac:dyDescent="0.25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8218</v>
      </c>
      <c r="G2783" t="s">
        <v>8223</v>
      </c>
      <c r="H2783" t="s">
        <v>8245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8270</v>
      </c>
      <c r="O2783" s="5">
        <f t="shared" si="172"/>
        <v>1.0740000000000001</v>
      </c>
      <c r="P2783">
        <f t="shared" si="173"/>
        <v>204.57142857142858</v>
      </c>
      <c r="Q2783" s="8" t="s">
        <v>8323</v>
      </c>
      <c r="R2783" s="8" t="s">
        <v>8343</v>
      </c>
      <c r="S2783" s="12">
        <f t="shared" si="174"/>
        <v>42627.541666666672</v>
      </c>
      <c r="T2783" s="12">
        <f t="shared" si="175"/>
        <v>42611.551412037035</v>
      </c>
    </row>
    <row r="2784" spans="1:20" ht="60" x14ac:dyDescent="0.25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8218</v>
      </c>
      <c r="G2784" t="s">
        <v>8223</v>
      </c>
      <c r="H2784" t="s">
        <v>8245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8270</v>
      </c>
      <c r="O2784" s="5">
        <f t="shared" si="172"/>
        <v>1.0740000000000001</v>
      </c>
      <c r="P2784">
        <f t="shared" si="173"/>
        <v>35.799999999999997</v>
      </c>
      <c r="Q2784" s="8" t="s">
        <v>8323</v>
      </c>
      <c r="R2784" s="8" t="s">
        <v>8343</v>
      </c>
      <c r="S2784" s="12">
        <f t="shared" si="174"/>
        <v>41927.915972222225</v>
      </c>
      <c r="T2784" s="12">
        <f t="shared" si="175"/>
        <v>41913.850289351853</v>
      </c>
    </row>
    <row r="2785" spans="1:20" ht="45" x14ac:dyDescent="0.25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8218</v>
      </c>
      <c r="G2785" t="s">
        <v>8223</v>
      </c>
      <c r="H2785" t="s">
        <v>8245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8265</v>
      </c>
      <c r="O2785" s="5">
        <f t="shared" si="172"/>
        <v>1.074090909090909</v>
      </c>
      <c r="P2785">
        <f t="shared" si="173"/>
        <v>39.383333333333333</v>
      </c>
      <c r="Q2785" s="8" t="s">
        <v>8309</v>
      </c>
      <c r="R2785" s="8" t="s">
        <v>8348</v>
      </c>
      <c r="S2785" s="12">
        <f t="shared" si="174"/>
        <v>42503.75</v>
      </c>
      <c r="T2785" s="12">
        <f t="shared" si="175"/>
        <v>42485.474768518514</v>
      </c>
    </row>
    <row r="2786" spans="1:20" ht="60" x14ac:dyDescent="0.25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8218</v>
      </c>
      <c r="G2786" t="s">
        <v>8223</v>
      </c>
      <c r="H2786" t="s">
        <v>8245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8300</v>
      </c>
      <c r="O2786" s="5">
        <f t="shared" si="172"/>
        <v>1.0742157000000001</v>
      </c>
      <c r="P2786">
        <f t="shared" si="173"/>
        <v>60.965703745743475</v>
      </c>
      <c r="Q2786" s="8" t="s">
        <v>8311</v>
      </c>
      <c r="R2786" s="8" t="s">
        <v>8341</v>
      </c>
      <c r="S2786" s="12">
        <f t="shared" si="174"/>
        <v>42538.291550925926</v>
      </c>
      <c r="T2786" s="12">
        <f t="shared" si="175"/>
        <v>42508.291550925926</v>
      </c>
    </row>
    <row r="2787" spans="1:20" ht="60" x14ac:dyDescent="0.25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8218</v>
      </c>
      <c r="G2787" t="s">
        <v>8223</v>
      </c>
      <c r="H2787" t="s">
        <v>8245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8270</v>
      </c>
      <c r="O2787" s="5">
        <f t="shared" si="172"/>
        <v>1.0742857142857143</v>
      </c>
      <c r="P2787">
        <f t="shared" si="173"/>
        <v>62.666666666666664</v>
      </c>
      <c r="Q2787" s="8" t="s">
        <v>8323</v>
      </c>
      <c r="R2787" s="8" t="s">
        <v>8343</v>
      </c>
      <c r="S2787" s="12">
        <f t="shared" si="174"/>
        <v>42526.833333333328</v>
      </c>
      <c r="T2787" s="12">
        <f t="shared" si="175"/>
        <v>42489.883877314816</v>
      </c>
    </row>
    <row r="2788" spans="1:20" ht="60" x14ac:dyDescent="0.25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8218</v>
      </c>
      <c r="G2788" t="s">
        <v>8223</v>
      </c>
      <c r="H2788" t="s">
        <v>8245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8297</v>
      </c>
      <c r="O2788" s="5">
        <f t="shared" si="172"/>
        <v>1.075</v>
      </c>
      <c r="P2788">
        <f t="shared" si="173"/>
        <v>47.777777777777779</v>
      </c>
      <c r="Q2788" s="8" t="s">
        <v>8321</v>
      </c>
      <c r="R2788" s="8" t="s">
        <v>8346</v>
      </c>
      <c r="S2788" s="12">
        <f t="shared" si="174"/>
        <v>42612.983333333337</v>
      </c>
      <c r="T2788" s="12">
        <f t="shared" si="175"/>
        <v>42607.066122685181</v>
      </c>
    </row>
    <row r="2789" spans="1:20" ht="45" x14ac:dyDescent="0.25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8218</v>
      </c>
      <c r="G2789" t="s">
        <v>8223</v>
      </c>
      <c r="H2789" t="s">
        <v>8245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8302</v>
      </c>
      <c r="O2789" s="5">
        <f t="shared" si="172"/>
        <v>1.075</v>
      </c>
      <c r="P2789">
        <f t="shared" si="173"/>
        <v>76.785714285714292</v>
      </c>
      <c r="Q2789" s="8" t="s">
        <v>8323</v>
      </c>
      <c r="R2789" s="8" t="s">
        <v>8324</v>
      </c>
      <c r="S2789" s="12">
        <f t="shared" si="174"/>
        <v>42181.708333333328</v>
      </c>
      <c r="T2789" s="12">
        <f t="shared" si="175"/>
        <v>42177.541909722218</v>
      </c>
    </row>
    <row r="2790" spans="1:20" ht="60" x14ac:dyDescent="0.25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8218</v>
      </c>
      <c r="G2790" t="s">
        <v>8224</v>
      </c>
      <c r="H2790" t="s">
        <v>8246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8270</v>
      </c>
      <c r="O2790" s="5">
        <f t="shared" si="172"/>
        <v>1.0751999999999999</v>
      </c>
      <c r="P2790">
        <f t="shared" si="173"/>
        <v>76.8</v>
      </c>
      <c r="Q2790" s="8" t="s">
        <v>8323</v>
      </c>
      <c r="R2790" s="8" t="s">
        <v>8343</v>
      </c>
      <c r="S2790" s="12">
        <f t="shared" si="174"/>
        <v>42552.708333333328</v>
      </c>
      <c r="T2790" s="12">
        <f t="shared" si="175"/>
        <v>42495.742800925931</v>
      </c>
    </row>
    <row r="2791" spans="1:20" ht="45" x14ac:dyDescent="0.25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8218</v>
      </c>
      <c r="G2791" t="s">
        <v>8228</v>
      </c>
      <c r="H2791" t="s">
        <v>8250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8265</v>
      </c>
      <c r="O2791" s="5">
        <f t="shared" si="172"/>
        <v>1.0752857142857142</v>
      </c>
      <c r="P2791">
        <f t="shared" si="173"/>
        <v>132.05263157894737</v>
      </c>
      <c r="Q2791" s="8" t="s">
        <v>8309</v>
      </c>
      <c r="R2791" s="8" t="s">
        <v>8348</v>
      </c>
      <c r="S2791" s="12">
        <f t="shared" si="174"/>
        <v>41861.999305555553</v>
      </c>
      <c r="T2791" s="12">
        <f t="shared" si="175"/>
        <v>41835.571226851855</v>
      </c>
    </row>
    <row r="2792" spans="1:20" ht="60" x14ac:dyDescent="0.25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8218</v>
      </c>
      <c r="G2792" t="s">
        <v>8223</v>
      </c>
      <c r="H2792" t="s">
        <v>8245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8275</v>
      </c>
      <c r="O2792" s="5">
        <f t="shared" si="172"/>
        <v>1.0753333333333333</v>
      </c>
      <c r="P2792">
        <f t="shared" si="173"/>
        <v>45.436619718309856</v>
      </c>
      <c r="Q2792" s="8" t="s">
        <v>8315</v>
      </c>
      <c r="R2792" s="8" t="s">
        <v>8350</v>
      </c>
      <c r="S2792" s="12">
        <f t="shared" si="174"/>
        <v>41027.916666666664</v>
      </c>
      <c r="T2792" s="12">
        <f t="shared" si="175"/>
        <v>40996.744074074071</v>
      </c>
    </row>
    <row r="2793" spans="1:20" ht="60" x14ac:dyDescent="0.25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8218</v>
      </c>
      <c r="G2793" t="s">
        <v>8223</v>
      </c>
      <c r="H2793" t="s">
        <v>8245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8294</v>
      </c>
      <c r="O2793" s="5">
        <f t="shared" si="172"/>
        <v>1.07538</v>
      </c>
      <c r="P2793">
        <f t="shared" si="173"/>
        <v>451.84033613445376</v>
      </c>
      <c r="Q2793" s="8" t="s">
        <v>8311</v>
      </c>
      <c r="R2793" s="8" t="s">
        <v>8357</v>
      </c>
      <c r="S2793" s="12">
        <f t="shared" si="174"/>
        <v>42103.981180555551</v>
      </c>
      <c r="T2793" s="12">
        <f t="shared" si="175"/>
        <v>42044.022847222222</v>
      </c>
    </row>
    <row r="2794" spans="1:20" ht="45" x14ac:dyDescent="0.25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8218</v>
      </c>
      <c r="G2794" t="s">
        <v>8224</v>
      </c>
      <c r="H2794" t="s">
        <v>8246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8270</v>
      </c>
      <c r="O2794" s="5">
        <f t="shared" si="172"/>
        <v>1.0755999999999999</v>
      </c>
      <c r="P2794">
        <f t="shared" si="173"/>
        <v>70.763157894736835</v>
      </c>
      <c r="Q2794" s="8" t="s">
        <v>8323</v>
      </c>
      <c r="R2794" s="8" t="s">
        <v>8343</v>
      </c>
      <c r="S2794" s="12">
        <f t="shared" si="174"/>
        <v>42575.228333333333</v>
      </c>
      <c r="T2794" s="12">
        <f t="shared" si="175"/>
        <v>42545.228333333333</v>
      </c>
    </row>
    <row r="2795" spans="1:20" ht="45" x14ac:dyDescent="0.2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8218</v>
      </c>
      <c r="G2795" t="s">
        <v>8223</v>
      </c>
      <c r="H2795" t="s">
        <v>8245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8270</v>
      </c>
      <c r="O2795" s="5">
        <f t="shared" si="172"/>
        <v>1.0760000000000001</v>
      </c>
      <c r="P2795">
        <f t="shared" si="173"/>
        <v>89.666666666666671</v>
      </c>
      <c r="Q2795" s="8" t="s">
        <v>8323</v>
      </c>
      <c r="R2795" s="8" t="s">
        <v>8343</v>
      </c>
      <c r="S2795" s="12">
        <f t="shared" si="174"/>
        <v>42227.981006944443</v>
      </c>
      <c r="T2795" s="12">
        <f t="shared" si="175"/>
        <v>42182.981006944443</v>
      </c>
    </row>
    <row r="2796" spans="1:20" ht="60" x14ac:dyDescent="0.25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8218</v>
      </c>
      <c r="G2796" t="s">
        <v>8223</v>
      </c>
      <c r="H2796" t="s">
        <v>8245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8264</v>
      </c>
      <c r="O2796" s="5">
        <f t="shared" si="172"/>
        <v>1.0761100000000001</v>
      </c>
      <c r="P2796">
        <f t="shared" si="173"/>
        <v>76.865000000000009</v>
      </c>
      <c r="Q2796" s="8" t="s">
        <v>8309</v>
      </c>
      <c r="R2796" s="8" t="s">
        <v>8347</v>
      </c>
      <c r="S2796" s="12">
        <f t="shared" si="174"/>
        <v>41992.611192129625</v>
      </c>
      <c r="T2796" s="12">
        <f t="shared" si="175"/>
        <v>41932.569525462961</v>
      </c>
    </row>
    <row r="2797" spans="1:20" ht="60" x14ac:dyDescent="0.25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8218</v>
      </c>
      <c r="G2797" t="s">
        <v>8223</v>
      </c>
      <c r="H2797" t="s">
        <v>8245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8268</v>
      </c>
      <c r="O2797" s="5">
        <f t="shared" si="172"/>
        <v>1.0763413333333334</v>
      </c>
      <c r="P2797">
        <f t="shared" si="173"/>
        <v>117.84759124087591</v>
      </c>
      <c r="Q2797" s="8" t="s">
        <v>8309</v>
      </c>
      <c r="R2797" s="8" t="s">
        <v>8349</v>
      </c>
      <c r="S2797" s="12">
        <f t="shared" si="174"/>
        <v>41399.458460648151</v>
      </c>
      <c r="T2797" s="12">
        <f t="shared" si="175"/>
        <v>41354.458460648151</v>
      </c>
    </row>
    <row r="2798" spans="1:20" ht="60" x14ac:dyDescent="0.25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8218</v>
      </c>
      <c r="G2798" t="s">
        <v>8224</v>
      </c>
      <c r="H2798" t="s">
        <v>8246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1.0763636363636364</v>
      </c>
      <c r="P2798">
        <f t="shared" si="173"/>
        <v>28.19047619047619</v>
      </c>
      <c r="Q2798" s="8" t="s">
        <v>8323</v>
      </c>
      <c r="R2798" s="8" t="s">
        <v>8343</v>
      </c>
      <c r="S2798" s="12">
        <f t="shared" si="174"/>
        <v>41882.297222222223</v>
      </c>
      <c r="T2798" s="12">
        <f t="shared" si="175"/>
        <v>41858.105393518519</v>
      </c>
    </row>
    <row r="2799" spans="1:20" ht="60" x14ac:dyDescent="0.25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8218</v>
      </c>
      <c r="G2799" t="s">
        <v>8223</v>
      </c>
      <c r="H2799" t="s">
        <v>8245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8279</v>
      </c>
      <c r="O2799" s="5">
        <f t="shared" si="172"/>
        <v>1.0765217391304347</v>
      </c>
      <c r="P2799">
        <f t="shared" si="173"/>
        <v>65.15789473684211</v>
      </c>
      <c r="Q2799" s="8" t="s">
        <v>8315</v>
      </c>
      <c r="R2799" s="8" t="s">
        <v>8354</v>
      </c>
      <c r="S2799" s="12">
        <f t="shared" si="174"/>
        <v>42046.391435185185</v>
      </c>
      <c r="T2799" s="12">
        <f t="shared" si="175"/>
        <v>42016.391435185185</v>
      </c>
    </row>
    <row r="2800" spans="1:20" ht="60" x14ac:dyDescent="0.25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8218</v>
      </c>
      <c r="G2800" t="s">
        <v>8223</v>
      </c>
      <c r="H2800" t="s">
        <v>8245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8304</v>
      </c>
      <c r="O2800" s="5">
        <f t="shared" si="172"/>
        <v>1.0765274999999999</v>
      </c>
      <c r="P2800">
        <f t="shared" si="173"/>
        <v>74.243275862068955</v>
      </c>
      <c r="Q2800" s="8" t="s">
        <v>8323</v>
      </c>
      <c r="R2800" s="8" t="s">
        <v>8325</v>
      </c>
      <c r="S2800" s="12">
        <f t="shared" si="174"/>
        <v>41802.477893518517</v>
      </c>
      <c r="T2800" s="12">
        <f t="shared" si="175"/>
        <v>41772.477893518517</v>
      </c>
    </row>
    <row r="2801" spans="1:20" ht="45" x14ac:dyDescent="0.25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8218</v>
      </c>
      <c r="G2801" t="s">
        <v>8223</v>
      </c>
      <c r="H2801" t="s">
        <v>8245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8268</v>
      </c>
      <c r="O2801" s="5">
        <f t="shared" si="172"/>
        <v>1.0765957446808512</v>
      </c>
      <c r="P2801">
        <f t="shared" si="173"/>
        <v>55.2</v>
      </c>
      <c r="Q2801" s="8" t="s">
        <v>8309</v>
      </c>
      <c r="R2801" s="8" t="s">
        <v>8349</v>
      </c>
      <c r="S2801" s="12">
        <f t="shared" si="174"/>
        <v>41703.83494212963</v>
      </c>
      <c r="T2801" s="12">
        <f t="shared" si="175"/>
        <v>41673.83494212963</v>
      </c>
    </row>
    <row r="2802" spans="1:20" ht="45" x14ac:dyDescent="0.25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8218</v>
      </c>
      <c r="G2802" t="s">
        <v>8223</v>
      </c>
      <c r="H2802" t="s">
        <v>8245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8278</v>
      </c>
      <c r="O2802" s="5">
        <f t="shared" si="172"/>
        <v>1.077</v>
      </c>
      <c r="P2802">
        <f t="shared" si="173"/>
        <v>41.961038961038959</v>
      </c>
      <c r="Q2802" s="8" t="s">
        <v>8315</v>
      </c>
      <c r="R2802" s="8" t="s">
        <v>8330</v>
      </c>
      <c r="S2802" s="12">
        <f t="shared" si="174"/>
        <v>41622.832002314812</v>
      </c>
      <c r="T2802" s="12">
        <f t="shared" si="175"/>
        <v>41592.832002314812</v>
      </c>
    </row>
    <row r="2803" spans="1:20" ht="60" x14ac:dyDescent="0.25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8218</v>
      </c>
      <c r="G2803" t="s">
        <v>8223</v>
      </c>
      <c r="H2803" t="s">
        <v>8245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8268</v>
      </c>
      <c r="O2803" s="5">
        <f t="shared" si="172"/>
        <v>1.0770464285714285</v>
      </c>
      <c r="P2803">
        <f t="shared" si="173"/>
        <v>86.163714285714292</v>
      </c>
      <c r="Q2803" s="8" t="s">
        <v>8309</v>
      </c>
      <c r="R2803" s="8" t="s">
        <v>8349</v>
      </c>
      <c r="S2803" s="12">
        <f t="shared" si="174"/>
        <v>40671.999305555553</v>
      </c>
      <c r="T2803" s="12">
        <f t="shared" si="175"/>
        <v>40637.912465277775</v>
      </c>
    </row>
    <row r="2804" spans="1:20" ht="45" x14ac:dyDescent="0.25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8218</v>
      </c>
      <c r="G2804" t="s">
        <v>8228</v>
      </c>
      <c r="H2804" t="s">
        <v>8250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8270</v>
      </c>
      <c r="O2804" s="5">
        <f t="shared" si="172"/>
        <v>1.0772727272727274</v>
      </c>
      <c r="P2804">
        <f t="shared" si="173"/>
        <v>79</v>
      </c>
      <c r="Q2804" s="8" t="s">
        <v>8323</v>
      </c>
      <c r="R2804" s="8" t="s">
        <v>8343</v>
      </c>
      <c r="S2804" s="12">
        <f t="shared" si="174"/>
        <v>41877.465069444443</v>
      </c>
      <c r="T2804" s="12">
        <f t="shared" si="175"/>
        <v>41856.465069444443</v>
      </c>
    </row>
    <row r="2805" spans="1:20" ht="45" x14ac:dyDescent="0.25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8218</v>
      </c>
      <c r="G2805" t="s">
        <v>8223</v>
      </c>
      <c r="H2805" t="s">
        <v>8245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8278</v>
      </c>
      <c r="O2805" s="5">
        <f t="shared" si="172"/>
        <v>1.0773299999999999</v>
      </c>
      <c r="P2805">
        <f t="shared" si="173"/>
        <v>37.149310344827583</v>
      </c>
      <c r="Q2805" s="8" t="s">
        <v>8315</v>
      </c>
      <c r="R2805" s="8" t="s">
        <v>8330</v>
      </c>
      <c r="S2805" s="12">
        <f t="shared" si="174"/>
        <v>41955.502233796295</v>
      </c>
      <c r="T2805" s="12">
        <f t="shared" si="175"/>
        <v>41934.46056712963</v>
      </c>
    </row>
    <row r="2806" spans="1:20" ht="45" x14ac:dyDescent="0.25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8218</v>
      </c>
      <c r="G2806" t="s">
        <v>8224</v>
      </c>
      <c r="H2806" t="s">
        <v>8246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8270</v>
      </c>
      <c r="O2806" s="5">
        <f t="shared" si="172"/>
        <v>1.0773333333333333</v>
      </c>
      <c r="P2806">
        <f t="shared" si="173"/>
        <v>25.25</v>
      </c>
      <c r="Q2806" s="8" t="s">
        <v>8323</v>
      </c>
      <c r="R2806" s="8" t="s">
        <v>8343</v>
      </c>
      <c r="S2806" s="12">
        <f t="shared" si="174"/>
        <v>42133.149479166663</v>
      </c>
      <c r="T2806" s="12">
        <f t="shared" si="175"/>
        <v>42103.149479166663</v>
      </c>
    </row>
    <row r="2807" spans="1:20" ht="60" x14ac:dyDescent="0.25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8218</v>
      </c>
      <c r="G2807" t="s">
        <v>8223</v>
      </c>
      <c r="H2807" t="s">
        <v>8245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8270</v>
      </c>
      <c r="O2807" s="5">
        <f t="shared" si="172"/>
        <v>1.0774999999999999</v>
      </c>
      <c r="P2807">
        <f t="shared" si="173"/>
        <v>113.42105263157895</v>
      </c>
      <c r="Q2807" s="8" t="s">
        <v>8323</v>
      </c>
      <c r="R2807" s="8" t="s">
        <v>8343</v>
      </c>
      <c r="S2807" s="12">
        <f t="shared" si="174"/>
        <v>42195.041666666672</v>
      </c>
      <c r="T2807" s="12">
        <f t="shared" si="175"/>
        <v>42170.784861111111</v>
      </c>
    </row>
    <row r="2808" spans="1:20" ht="45" x14ac:dyDescent="0.25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8218</v>
      </c>
      <c r="G2808" t="s">
        <v>8228</v>
      </c>
      <c r="H2808" t="s">
        <v>8250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8302</v>
      </c>
      <c r="O2808" s="5">
        <f t="shared" si="172"/>
        <v>1.0774999999999999</v>
      </c>
      <c r="P2808">
        <f t="shared" si="173"/>
        <v>88.865979381443296</v>
      </c>
      <c r="Q2808" s="8" t="s">
        <v>8323</v>
      </c>
      <c r="R2808" s="8" t="s">
        <v>8324</v>
      </c>
      <c r="S2808" s="12">
        <f t="shared" si="174"/>
        <v>41987.506840277776</v>
      </c>
      <c r="T2808" s="12">
        <f t="shared" si="175"/>
        <v>41957.506840277776</v>
      </c>
    </row>
    <row r="2809" spans="1:20" ht="60" x14ac:dyDescent="0.25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8218</v>
      </c>
      <c r="G2809" t="s">
        <v>8223</v>
      </c>
      <c r="H2809" t="s">
        <v>8245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8268</v>
      </c>
      <c r="O2809" s="5">
        <f t="shared" si="172"/>
        <v>1.077758</v>
      </c>
      <c r="P2809">
        <f t="shared" si="173"/>
        <v>45.667711864406776</v>
      </c>
      <c r="Q2809" s="8" t="s">
        <v>8309</v>
      </c>
      <c r="R2809" s="8" t="s">
        <v>8349</v>
      </c>
      <c r="S2809" s="12">
        <f t="shared" si="174"/>
        <v>40727.248449074075</v>
      </c>
      <c r="T2809" s="12">
        <f t="shared" si="175"/>
        <v>40697.248449074075</v>
      </c>
    </row>
    <row r="2810" spans="1:20" ht="60" x14ac:dyDescent="0.25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8218</v>
      </c>
      <c r="G2810" t="s">
        <v>8223</v>
      </c>
      <c r="H2810" t="s">
        <v>8245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8284</v>
      </c>
      <c r="O2810" s="5">
        <f t="shared" si="172"/>
        <v>1.0777777777777777</v>
      </c>
      <c r="P2810">
        <f t="shared" si="173"/>
        <v>112.79069767441861</v>
      </c>
      <c r="Q2810" s="8" t="s">
        <v>8334</v>
      </c>
      <c r="R2810" s="8" t="s">
        <v>8338</v>
      </c>
      <c r="S2810" s="12">
        <f t="shared" si="174"/>
        <v>42550.729108796295</v>
      </c>
      <c r="T2810" s="12">
        <f t="shared" si="175"/>
        <v>42529.729108796295</v>
      </c>
    </row>
    <row r="2811" spans="1:20" ht="60" x14ac:dyDescent="0.25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8218</v>
      </c>
      <c r="G2811" t="s">
        <v>8223</v>
      </c>
      <c r="H2811" t="s">
        <v>8245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8270</v>
      </c>
      <c r="O2811" s="5">
        <f t="shared" si="172"/>
        <v>1.0777777777777777</v>
      </c>
      <c r="P2811">
        <f t="shared" si="173"/>
        <v>44.090909090909093</v>
      </c>
      <c r="Q2811" s="8" t="s">
        <v>8323</v>
      </c>
      <c r="R2811" s="8" t="s">
        <v>8343</v>
      </c>
      <c r="S2811" s="12">
        <f t="shared" si="174"/>
        <v>42783.957638888889</v>
      </c>
      <c r="T2811" s="12">
        <f t="shared" si="175"/>
        <v>42746.011782407411</v>
      </c>
    </row>
    <row r="2812" spans="1:20" ht="60" x14ac:dyDescent="0.25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8218</v>
      </c>
      <c r="G2812" t="s">
        <v>8223</v>
      </c>
      <c r="H2812" t="s">
        <v>8245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8270</v>
      </c>
      <c r="O2812" s="5">
        <f t="shared" si="172"/>
        <v>1.0778267254038179</v>
      </c>
      <c r="P2812">
        <f t="shared" si="173"/>
        <v>126.55172413793103</v>
      </c>
      <c r="Q2812" s="8" t="s">
        <v>8323</v>
      </c>
      <c r="R2812" s="8" t="s">
        <v>8343</v>
      </c>
      <c r="S2812" s="12">
        <f t="shared" si="174"/>
        <v>42178.833333333328</v>
      </c>
      <c r="T2812" s="12">
        <f t="shared" si="175"/>
        <v>42157.341064814813</v>
      </c>
    </row>
    <row r="2813" spans="1:20" ht="30" x14ac:dyDescent="0.25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8218</v>
      </c>
      <c r="G2813" t="s">
        <v>8223</v>
      </c>
      <c r="H2813" t="s">
        <v>8245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8270</v>
      </c>
      <c r="O2813" s="5">
        <f t="shared" si="172"/>
        <v>1.0780000000000001</v>
      </c>
      <c r="P2813">
        <f t="shared" si="173"/>
        <v>77</v>
      </c>
      <c r="Q2813" s="8" t="s">
        <v>8323</v>
      </c>
      <c r="R2813" s="8" t="s">
        <v>8343</v>
      </c>
      <c r="S2813" s="12">
        <f t="shared" si="174"/>
        <v>42447.597361111111</v>
      </c>
      <c r="T2813" s="12">
        <f t="shared" si="175"/>
        <v>42402.639027777783</v>
      </c>
    </row>
    <row r="2814" spans="1:20" ht="45" x14ac:dyDescent="0.25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8218</v>
      </c>
      <c r="G2814" t="s">
        <v>8223</v>
      </c>
      <c r="H2814" t="s">
        <v>8245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8275</v>
      </c>
      <c r="O2814" s="5">
        <f t="shared" si="172"/>
        <v>1.0783333333333334</v>
      </c>
      <c r="P2814">
        <f t="shared" si="173"/>
        <v>60.65625</v>
      </c>
      <c r="Q2814" s="8" t="s">
        <v>8315</v>
      </c>
      <c r="R2814" s="8" t="s">
        <v>8350</v>
      </c>
      <c r="S2814" s="12">
        <f t="shared" si="174"/>
        <v>41355.234085648146</v>
      </c>
      <c r="T2814" s="12">
        <f t="shared" si="175"/>
        <v>41325.275752314818</v>
      </c>
    </row>
    <row r="2815" spans="1:20" ht="45" x14ac:dyDescent="0.25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8218</v>
      </c>
      <c r="G2815" t="s">
        <v>8223</v>
      </c>
      <c r="H2815" t="s">
        <v>8245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8270</v>
      </c>
      <c r="O2815" s="5">
        <f t="shared" si="172"/>
        <v>1.0786500000000001</v>
      </c>
      <c r="P2815">
        <f t="shared" si="173"/>
        <v>106.79702970297029</v>
      </c>
      <c r="Q2815" s="8" t="s">
        <v>8323</v>
      </c>
      <c r="R2815" s="8" t="s">
        <v>8343</v>
      </c>
      <c r="S2815" s="12">
        <f t="shared" si="174"/>
        <v>41963.083310185189</v>
      </c>
      <c r="T2815" s="12">
        <f t="shared" si="175"/>
        <v>41933.041643518518</v>
      </c>
    </row>
    <row r="2816" spans="1:20" ht="45" x14ac:dyDescent="0.25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8218</v>
      </c>
      <c r="G2816" t="s">
        <v>8223</v>
      </c>
      <c r="H2816" t="s">
        <v>8245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8278</v>
      </c>
      <c r="O2816" s="5">
        <f t="shared" si="172"/>
        <v>1.0786666666666667</v>
      </c>
      <c r="P2816">
        <f t="shared" si="173"/>
        <v>40.962025316455694</v>
      </c>
      <c r="Q2816" s="8" t="s">
        <v>8315</v>
      </c>
      <c r="R2816" s="8" t="s">
        <v>8330</v>
      </c>
      <c r="S2816" s="12">
        <f t="shared" si="174"/>
        <v>41747.708333333336</v>
      </c>
      <c r="T2816" s="12">
        <f t="shared" si="175"/>
        <v>41716.382847222223</v>
      </c>
    </row>
    <row r="2817" spans="1:20" ht="60" x14ac:dyDescent="0.25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8218</v>
      </c>
      <c r="G2817" t="s">
        <v>8223</v>
      </c>
      <c r="H2817" t="s">
        <v>8245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8287</v>
      </c>
      <c r="O2817" s="5">
        <f t="shared" si="172"/>
        <v>1.0787731249999999</v>
      </c>
      <c r="P2817">
        <f t="shared" si="173"/>
        <v>69.598266129032254</v>
      </c>
      <c r="Q2817" s="8" t="s">
        <v>8318</v>
      </c>
      <c r="R2817" s="8" t="s">
        <v>8358</v>
      </c>
      <c r="S2817" s="12">
        <f t="shared" si="174"/>
        <v>42380.958333333328</v>
      </c>
      <c r="T2817" s="12">
        <f t="shared" si="175"/>
        <v>42339.922060185185</v>
      </c>
    </row>
    <row r="2818" spans="1:20" ht="30" x14ac:dyDescent="0.25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8218</v>
      </c>
      <c r="G2818" t="s">
        <v>8223</v>
      </c>
      <c r="H2818" t="s">
        <v>8245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8297</v>
      </c>
      <c r="O2818" s="5">
        <f t="shared" ref="O2818:O2881" si="176">E2818/D2818</f>
        <v>1.0788</v>
      </c>
      <c r="P2818">
        <f t="shared" si="173"/>
        <v>74.22935779816514</v>
      </c>
      <c r="Q2818" s="8" t="s">
        <v>8321</v>
      </c>
      <c r="R2818" s="8" t="s">
        <v>8346</v>
      </c>
      <c r="S2818" s="12">
        <f t="shared" si="174"/>
        <v>42207.957638888889</v>
      </c>
      <c r="T2818" s="12">
        <f t="shared" si="175"/>
        <v>42186.875625000001</v>
      </c>
    </row>
    <row r="2819" spans="1:20" ht="60" x14ac:dyDescent="0.25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8218</v>
      </c>
      <c r="G2819" t="s">
        <v>8241</v>
      </c>
      <c r="H2819" t="s">
        <v>8248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8284</v>
      </c>
      <c r="O2819" s="5">
        <f t="shared" si="176"/>
        <v>1.0789146666666667</v>
      </c>
      <c r="P2819">
        <f t="shared" ref="P2819:P2882" si="177">E2819/L2819</f>
        <v>56.98492957746479</v>
      </c>
      <c r="Q2819" s="8" t="s">
        <v>8334</v>
      </c>
      <c r="R2819" s="8" t="s">
        <v>8338</v>
      </c>
      <c r="S2819" s="12">
        <f t="shared" ref="S2819:S2882" si="178">(I2819/86400)+25569+(-6/24)</f>
        <v>42666.097233796296</v>
      </c>
      <c r="T2819" s="12">
        <f t="shared" ref="T2819:T2882" si="179">(J2819/86400)+25569+(-6/24)</f>
        <v>42606.097233796296</v>
      </c>
    </row>
    <row r="2820" spans="1:20" ht="45" x14ac:dyDescent="0.25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8218</v>
      </c>
      <c r="G2820" t="s">
        <v>8223</v>
      </c>
      <c r="H2820" t="s">
        <v>8245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8268</v>
      </c>
      <c r="O2820" s="5">
        <f t="shared" si="176"/>
        <v>1.0791200000000001</v>
      </c>
      <c r="P2820">
        <f t="shared" si="177"/>
        <v>145.04301075268816</v>
      </c>
      <c r="Q2820" s="8" t="s">
        <v>8309</v>
      </c>
      <c r="R2820" s="8" t="s">
        <v>8349</v>
      </c>
      <c r="S2820" s="12">
        <f t="shared" si="178"/>
        <v>42503.32</v>
      </c>
      <c r="T2820" s="12">
        <f t="shared" si="179"/>
        <v>42473.32</v>
      </c>
    </row>
    <row r="2821" spans="1:20" ht="60" x14ac:dyDescent="0.25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8218</v>
      </c>
      <c r="G2821" t="s">
        <v>8223</v>
      </c>
      <c r="H2821" t="s">
        <v>8245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8294</v>
      </c>
      <c r="O2821" s="5">
        <f t="shared" si="176"/>
        <v>1.0791999999999999</v>
      </c>
      <c r="P2821">
        <f t="shared" si="177"/>
        <v>154.17142857142858</v>
      </c>
      <c r="Q2821" s="8" t="s">
        <v>8311</v>
      </c>
      <c r="R2821" s="8" t="s">
        <v>8357</v>
      </c>
      <c r="S2821" s="12">
        <f t="shared" si="178"/>
        <v>42735.514513888891</v>
      </c>
      <c r="T2821" s="12">
        <f t="shared" si="179"/>
        <v>42705.514513888891</v>
      </c>
    </row>
    <row r="2822" spans="1:20" ht="60" x14ac:dyDescent="0.25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8218</v>
      </c>
      <c r="G2822" t="s">
        <v>8224</v>
      </c>
      <c r="H2822" t="s">
        <v>8246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8264</v>
      </c>
      <c r="O2822" s="5">
        <f t="shared" si="176"/>
        <v>1.0794999999999999</v>
      </c>
      <c r="P2822">
        <f t="shared" si="177"/>
        <v>56.815789473684212</v>
      </c>
      <c r="Q2822" s="8" t="s">
        <v>8309</v>
      </c>
      <c r="R2822" s="8" t="s">
        <v>8347</v>
      </c>
      <c r="S2822" s="12">
        <f t="shared" si="178"/>
        <v>42064.25</v>
      </c>
      <c r="T2822" s="12">
        <f t="shared" si="179"/>
        <v>42033.266898148147</v>
      </c>
    </row>
    <row r="2823" spans="1:20" ht="60" x14ac:dyDescent="0.25">
      <c r="A2823">
        <v>3133</v>
      </c>
      <c r="B2823" s="3" t="s">
        <v>3133</v>
      </c>
      <c r="C2823" s="3" t="s">
        <v>7243</v>
      </c>
      <c r="D2823">
        <v>500</v>
      </c>
      <c r="E2823">
        <v>540</v>
      </c>
      <c r="F2823" t="s">
        <v>8221</v>
      </c>
      <c r="G2823" t="s">
        <v>8224</v>
      </c>
      <c r="H2823" t="s">
        <v>8246</v>
      </c>
      <c r="I2823">
        <v>1490358834</v>
      </c>
      <c r="J2823">
        <v>1487770434</v>
      </c>
      <c r="K2823" t="b">
        <v>0</v>
      </c>
      <c r="L2823">
        <v>16</v>
      </c>
      <c r="M2823" t="b">
        <v>0</v>
      </c>
      <c r="N2823" t="s">
        <v>8270</v>
      </c>
      <c r="O2823" s="5">
        <f t="shared" si="176"/>
        <v>1.08</v>
      </c>
      <c r="P2823">
        <f t="shared" si="177"/>
        <v>33.75</v>
      </c>
      <c r="Q2823" s="8" t="s">
        <v>8323</v>
      </c>
      <c r="R2823" s="8" t="s">
        <v>8343</v>
      </c>
      <c r="S2823" s="12">
        <f t="shared" si="178"/>
        <v>42818.273541666669</v>
      </c>
      <c r="T2823" s="12">
        <f t="shared" si="179"/>
        <v>42788.315208333333</v>
      </c>
    </row>
    <row r="2824" spans="1:20" ht="45" x14ac:dyDescent="0.25">
      <c r="A2824">
        <v>1663</v>
      </c>
      <c r="B2824" s="3" t="s">
        <v>1664</v>
      </c>
      <c r="C2824" s="3" t="s">
        <v>5773</v>
      </c>
      <c r="D2824">
        <v>1000</v>
      </c>
      <c r="E2824">
        <v>1080</v>
      </c>
      <c r="F2824" t="s">
        <v>8218</v>
      </c>
      <c r="G2824" t="s">
        <v>8223</v>
      </c>
      <c r="H2824" t="s">
        <v>8245</v>
      </c>
      <c r="I2824">
        <v>1422750707</v>
      </c>
      <c r="J2824">
        <v>1420158707</v>
      </c>
      <c r="K2824" t="b">
        <v>0</v>
      </c>
      <c r="L2824">
        <v>32</v>
      </c>
      <c r="M2824" t="b">
        <v>1</v>
      </c>
      <c r="N2824" t="s">
        <v>8291</v>
      </c>
      <c r="O2824" s="5">
        <f t="shared" si="176"/>
        <v>1.08</v>
      </c>
      <c r="P2824">
        <f t="shared" si="177"/>
        <v>33.75</v>
      </c>
      <c r="Q2824" s="8" t="s">
        <v>8315</v>
      </c>
      <c r="R2824" s="8" t="s">
        <v>8353</v>
      </c>
      <c r="S2824" s="12">
        <f t="shared" si="178"/>
        <v>42035.77207175926</v>
      </c>
      <c r="T2824" s="12">
        <f t="shared" si="179"/>
        <v>42005.77207175926</v>
      </c>
    </row>
    <row r="2825" spans="1:20" ht="45" x14ac:dyDescent="0.25">
      <c r="A2825">
        <v>1753</v>
      </c>
      <c r="B2825" s="3" t="s">
        <v>1754</v>
      </c>
      <c r="C2825" s="3" t="s">
        <v>5863</v>
      </c>
      <c r="D2825">
        <v>15000</v>
      </c>
      <c r="E2825">
        <v>16200</v>
      </c>
      <c r="F2825" t="s">
        <v>8218</v>
      </c>
      <c r="G2825" t="s">
        <v>8231</v>
      </c>
      <c r="H2825" t="s">
        <v>8252</v>
      </c>
      <c r="I2825">
        <v>1458579568</v>
      </c>
      <c r="J2825">
        <v>1455991168</v>
      </c>
      <c r="K2825" t="b">
        <v>0</v>
      </c>
      <c r="L2825">
        <v>35</v>
      </c>
      <c r="M2825" t="b">
        <v>1</v>
      </c>
      <c r="N2825" t="s">
        <v>8284</v>
      </c>
      <c r="O2825" s="5">
        <f t="shared" si="176"/>
        <v>1.08</v>
      </c>
      <c r="P2825">
        <f t="shared" si="177"/>
        <v>462.85714285714283</v>
      </c>
      <c r="Q2825" s="8" t="s">
        <v>8334</v>
      </c>
      <c r="R2825" s="8" t="s">
        <v>8338</v>
      </c>
      <c r="S2825" s="12">
        <f t="shared" si="178"/>
        <v>42450.457962962959</v>
      </c>
      <c r="T2825" s="12">
        <f t="shared" si="179"/>
        <v>42420.49962962963</v>
      </c>
    </row>
    <row r="2826" spans="1:20" ht="45" x14ac:dyDescent="0.25">
      <c r="A2826">
        <v>2449</v>
      </c>
      <c r="B2826" s="3" t="s">
        <v>2450</v>
      </c>
      <c r="C2826" s="3" t="s">
        <v>6559</v>
      </c>
      <c r="D2826">
        <v>10000</v>
      </c>
      <c r="E2826">
        <v>10800</v>
      </c>
      <c r="F2826" t="s">
        <v>8218</v>
      </c>
      <c r="G2826" t="s">
        <v>8223</v>
      </c>
      <c r="H2826" t="s">
        <v>8245</v>
      </c>
      <c r="I2826">
        <v>1417321515</v>
      </c>
      <c r="J2826">
        <v>1414725915</v>
      </c>
      <c r="K2826" t="b">
        <v>0</v>
      </c>
      <c r="L2826">
        <v>120</v>
      </c>
      <c r="M2826" t="b">
        <v>1</v>
      </c>
      <c r="N2826" t="s">
        <v>8297</v>
      </c>
      <c r="O2826" s="5">
        <f t="shared" si="176"/>
        <v>1.08</v>
      </c>
      <c r="P2826">
        <f t="shared" si="177"/>
        <v>90</v>
      </c>
      <c r="Q2826" s="8" t="s">
        <v>8321</v>
      </c>
      <c r="R2826" s="8" t="s">
        <v>8346</v>
      </c>
      <c r="S2826" s="12">
        <f t="shared" si="178"/>
        <v>41972.934201388889</v>
      </c>
      <c r="T2826" s="12">
        <f t="shared" si="179"/>
        <v>41942.892534722225</v>
      </c>
    </row>
    <row r="2827" spans="1:20" ht="45" x14ac:dyDescent="0.25">
      <c r="A2827">
        <v>2934</v>
      </c>
      <c r="B2827" s="3" t="s">
        <v>2934</v>
      </c>
      <c r="C2827" s="3" t="s">
        <v>7044</v>
      </c>
      <c r="D2827">
        <v>2500</v>
      </c>
      <c r="E2827">
        <v>2700</v>
      </c>
      <c r="F2827" t="s">
        <v>8218</v>
      </c>
      <c r="G2827" t="s">
        <v>8228</v>
      </c>
      <c r="H2827" t="s">
        <v>8250</v>
      </c>
      <c r="I2827">
        <v>1402845364</v>
      </c>
      <c r="J2827">
        <v>1400253364</v>
      </c>
      <c r="K2827" t="b">
        <v>0</v>
      </c>
      <c r="L2827">
        <v>37</v>
      </c>
      <c r="M2827" t="b">
        <v>1</v>
      </c>
      <c r="N2827" t="s">
        <v>8304</v>
      </c>
      <c r="O2827" s="5">
        <f t="shared" si="176"/>
        <v>1.08</v>
      </c>
      <c r="P2827">
        <f t="shared" si="177"/>
        <v>72.972972972972968</v>
      </c>
      <c r="Q2827" s="8" t="s">
        <v>8323</v>
      </c>
      <c r="R2827" s="8" t="s">
        <v>8325</v>
      </c>
      <c r="S2827" s="12">
        <f t="shared" si="178"/>
        <v>41805.386157407411</v>
      </c>
      <c r="T2827" s="12">
        <f t="shared" si="179"/>
        <v>41775.386157407411</v>
      </c>
    </row>
    <row r="2828" spans="1:20" ht="60" x14ac:dyDescent="0.25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8218</v>
      </c>
      <c r="G2828" t="s">
        <v>8224</v>
      </c>
      <c r="H2828" t="s">
        <v>8246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8270</v>
      </c>
      <c r="O2828" s="5">
        <f t="shared" si="176"/>
        <v>1.08</v>
      </c>
      <c r="P2828">
        <f t="shared" si="177"/>
        <v>33.75</v>
      </c>
      <c r="Q2828" s="8" t="s">
        <v>8323</v>
      </c>
      <c r="R2828" s="8" t="s">
        <v>8343</v>
      </c>
      <c r="S2828" s="12">
        <f t="shared" si="178"/>
        <v>42035.335486111115</v>
      </c>
      <c r="T2828" s="12">
        <f t="shared" si="179"/>
        <v>41990.335486111115</v>
      </c>
    </row>
    <row r="2829" spans="1:20" ht="60" x14ac:dyDescent="0.25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8218</v>
      </c>
      <c r="G2829" t="s">
        <v>8224</v>
      </c>
      <c r="H2829" t="s">
        <v>8246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8270</v>
      </c>
      <c r="O2829" s="5">
        <f t="shared" si="176"/>
        <v>1.08</v>
      </c>
      <c r="P2829">
        <f t="shared" si="177"/>
        <v>72</v>
      </c>
      <c r="Q2829" s="8" t="s">
        <v>8323</v>
      </c>
      <c r="R2829" s="8" t="s">
        <v>8343</v>
      </c>
      <c r="S2829" s="12">
        <f t="shared" si="178"/>
        <v>42500.215833333335</v>
      </c>
      <c r="T2829" s="12">
        <f t="shared" si="179"/>
        <v>42479.215833333335</v>
      </c>
    </row>
    <row r="2830" spans="1:20" ht="60" x14ac:dyDescent="0.25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8218</v>
      </c>
      <c r="G2830" t="s">
        <v>8224</v>
      </c>
      <c r="H2830" t="s">
        <v>8246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8270</v>
      </c>
      <c r="O2830" s="5">
        <f t="shared" si="176"/>
        <v>1.08</v>
      </c>
      <c r="P2830">
        <f t="shared" si="177"/>
        <v>38.571428571428569</v>
      </c>
      <c r="Q2830" s="8" t="s">
        <v>8323</v>
      </c>
      <c r="R2830" s="8" t="s">
        <v>8343</v>
      </c>
      <c r="S2830" s="12">
        <f t="shared" si="178"/>
        <v>42583.320138888885</v>
      </c>
      <c r="T2830" s="12">
        <f t="shared" si="179"/>
        <v>42571.376192129625</v>
      </c>
    </row>
    <row r="2831" spans="1:20" ht="45" x14ac:dyDescent="0.25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8218</v>
      </c>
      <c r="G2831" t="s">
        <v>8223</v>
      </c>
      <c r="H2831" t="s">
        <v>8245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8268</v>
      </c>
      <c r="O2831" s="5">
        <f t="shared" si="176"/>
        <v>1.0804450000000001</v>
      </c>
      <c r="P2831">
        <f t="shared" si="177"/>
        <v>58.719836956521746</v>
      </c>
      <c r="Q2831" s="8" t="s">
        <v>8309</v>
      </c>
      <c r="R2831" s="8" t="s">
        <v>8349</v>
      </c>
      <c r="S2831" s="12">
        <f t="shared" si="178"/>
        <v>41026.647222222222</v>
      </c>
      <c r="T2831" s="12">
        <f t="shared" si="179"/>
        <v>40990.659259259257</v>
      </c>
    </row>
    <row r="2832" spans="1:20" ht="45" x14ac:dyDescent="0.25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8218</v>
      </c>
      <c r="G2832" t="s">
        <v>8223</v>
      </c>
      <c r="H2832" t="s">
        <v>8245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8268</v>
      </c>
      <c r="O2832" s="5">
        <f t="shared" si="176"/>
        <v>1.0808333333333333</v>
      </c>
      <c r="P2832">
        <f t="shared" si="177"/>
        <v>72.865168539325836</v>
      </c>
      <c r="Q2832" s="8" t="s">
        <v>8309</v>
      </c>
      <c r="R2832" s="8" t="s">
        <v>8349</v>
      </c>
      <c r="S2832" s="12">
        <f t="shared" si="178"/>
        <v>42123.510046296295</v>
      </c>
      <c r="T2832" s="12">
        <f t="shared" si="179"/>
        <v>42093.510046296295</v>
      </c>
    </row>
    <row r="2833" spans="1:20" ht="45" x14ac:dyDescent="0.25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8218</v>
      </c>
      <c r="G2833" t="s">
        <v>8223</v>
      </c>
      <c r="H2833" t="s">
        <v>8245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8296</v>
      </c>
      <c r="O2833" s="5">
        <f t="shared" si="176"/>
        <v>1.0811999999999999</v>
      </c>
      <c r="P2833">
        <f t="shared" si="177"/>
        <v>37.197247706422019</v>
      </c>
      <c r="Q2833" s="8" t="s">
        <v>8331</v>
      </c>
      <c r="R2833" s="8" t="s">
        <v>8356</v>
      </c>
      <c r="S2833" s="12">
        <f t="shared" si="178"/>
        <v>42482.75</v>
      </c>
      <c r="T2833" s="12">
        <f t="shared" si="179"/>
        <v>42452.416770833333</v>
      </c>
    </row>
    <row r="2834" spans="1:20" ht="45" x14ac:dyDescent="0.25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8218</v>
      </c>
      <c r="G2834" t="s">
        <v>8223</v>
      </c>
      <c r="H2834" t="s">
        <v>8245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8270</v>
      </c>
      <c r="O2834" s="5">
        <f t="shared" si="176"/>
        <v>1.0813333333333333</v>
      </c>
      <c r="P2834">
        <f t="shared" si="177"/>
        <v>46.609195402298852</v>
      </c>
      <c r="Q2834" s="8" t="s">
        <v>8323</v>
      </c>
      <c r="R2834" s="8" t="s">
        <v>8343</v>
      </c>
      <c r="S2834" s="12">
        <f t="shared" si="178"/>
        <v>41902.833333333336</v>
      </c>
      <c r="T2834" s="12">
        <f t="shared" si="179"/>
        <v>41883.806747685187</v>
      </c>
    </row>
    <row r="2835" spans="1:20" ht="45" x14ac:dyDescent="0.25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8218</v>
      </c>
      <c r="G2835" t="s">
        <v>8223</v>
      </c>
      <c r="H2835" t="s">
        <v>8245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8270</v>
      </c>
      <c r="O2835" s="5">
        <f t="shared" si="176"/>
        <v>1.0820000000000001</v>
      </c>
      <c r="P2835">
        <f t="shared" si="177"/>
        <v>47.456140350877192</v>
      </c>
      <c r="Q2835" s="8" t="s">
        <v>8323</v>
      </c>
      <c r="R2835" s="8" t="s">
        <v>8343</v>
      </c>
      <c r="S2835" s="12">
        <f t="shared" si="178"/>
        <v>41790.915972222225</v>
      </c>
      <c r="T2835" s="12">
        <f t="shared" si="179"/>
        <v>41758.88962962963</v>
      </c>
    </row>
    <row r="2836" spans="1:20" ht="60" x14ac:dyDescent="0.25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8218</v>
      </c>
      <c r="G2836" t="s">
        <v>8224</v>
      </c>
      <c r="H2836" t="s">
        <v>8246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8270</v>
      </c>
      <c r="O2836" s="5">
        <f t="shared" si="176"/>
        <v>1.0820000000000001</v>
      </c>
      <c r="P2836">
        <f t="shared" si="177"/>
        <v>43.28</v>
      </c>
      <c r="Q2836" s="8" t="s">
        <v>8323</v>
      </c>
      <c r="R2836" s="8" t="s">
        <v>8343</v>
      </c>
      <c r="S2836" s="12">
        <f t="shared" si="178"/>
        <v>42040.263888888891</v>
      </c>
      <c r="T2836" s="12">
        <f t="shared" si="179"/>
        <v>42016.582465277781</v>
      </c>
    </row>
    <row r="2837" spans="1:20" ht="30" x14ac:dyDescent="0.25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8218</v>
      </c>
      <c r="G2837" t="s">
        <v>8223</v>
      </c>
      <c r="H2837" t="s">
        <v>8245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8304</v>
      </c>
      <c r="O2837" s="5">
        <f t="shared" si="176"/>
        <v>1.0820000000000001</v>
      </c>
      <c r="P2837">
        <f t="shared" si="177"/>
        <v>94.912280701754383</v>
      </c>
      <c r="Q2837" s="8" t="s">
        <v>8323</v>
      </c>
      <c r="R2837" s="8" t="s">
        <v>8325</v>
      </c>
      <c r="S2837" s="12">
        <f t="shared" si="178"/>
        <v>42688.838888888888</v>
      </c>
      <c r="T2837" s="12">
        <f t="shared" si="179"/>
        <v>42655.755173611113</v>
      </c>
    </row>
    <row r="2838" spans="1:20" ht="60" x14ac:dyDescent="0.25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8218</v>
      </c>
      <c r="G2838" t="s">
        <v>8223</v>
      </c>
      <c r="H2838" t="s">
        <v>8245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8294</v>
      </c>
      <c r="O2838" s="5">
        <f t="shared" si="176"/>
        <v>1.0821333333333334</v>
      </c>
      <c r="P2838">
        <f t="shared" si="177"/>
        <v>90.177777777777777</v>
      </c>
      <c r="Q2838" s="8" t="s">
        <v>8311</v>
      </c>
      <c r="R2838" s="8" t="s">
        <v>8357</v>
      </c>
      <c r="S2838" s="12">
        <f t="shared" si="178"/>
        <v>42168.434189814812</v>
      </c>
      <c r="T2838" s="12">
        <f t="shared" si="179"/>
        <v>42138.434189814812</v>
      </c>
    </row>
    <row r="2839" spans="1:20" ht="30" x14ac:dyDescent="0.25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8218</v>
      </c>
      <c r="G2839" t="s">
        <v>8223</v>
      </c>
      <c r="H2839" t="s">
        <v>8245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8275</v>
      </c>
      <c r="O2839" s="5">
        <f t="shared" si="176"/>
        <v>1.0823529411764705</v>
      </c>
      <c r="P2839">
        <f t="shared" si="177"/>
        <v>34.074074074074076</v>
      </c>
      <c r="Q2839" s="8" t="s">
        <v>8315</v>
      </c>
      <c r="R2839" s="8" t="s">
        <v>8350</v>
      </c>
      <c r="S2839" s="12">
        <f t="shared" si="178"/>
        <v>41176.915972222225</v>
      </c>
      <c r="T2839" s="12">
        <f t="shared" si="179"/>
        <v>41151.458321759259</v>
      </c>
    </row>
    <row r="2840" spans="1:20" ht="45" x14ac:dyDescent="0.25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8218</v>
      </c>
      <c r="G2840" t="s">
        <v>8223</v>
      </c>
      <c r="H2840" t="s">
        <v>8245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8275</v>
      </c>
      <c r="O2840" s="5">
        <f t="shared" si="176"/>
        <v>1.082492</v>
      </c>
      <c r="P2840">
        <f t="shared" si="177"/>
        <v>48.325535714285714</v>
      </c>
      <c r="Q2840" s="8" t="s">
        <v>8315</v>
      </c>
      <c r="R2840" s="8" t="s">
        <v>8350</v>
      </c>
      <c r="S2840" s="12">
        <f t="shared" si="178"/>
        <v>40667.842974537038</v>
      </c>
      <c r="T2840" s="12">
        <f t="shared" si="179"/>
        <v>40637.842974537038</v>
      </c>
    </row>
    <row r="2841" spans="1:20" ht="45" x14ac:dyDescent="0.25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8218</v>
      </c>
      <c r="G2841" t="s">
        <v>8224</v>
      </c>
      <c r="H2841" t="s">
        <v>8246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8270</v>
      </c>
      <c r="O2841" s="5">
        <f t="shared" si="176"/>
        <v>1.0825</v>
      </c>
      <c r="P2841">
        <f t="shared" si="177"/>
        <v>30.928571428571427</v>
      </c>
      <c r="Q2841" s="8" t="s">
        <v>8323</v>
      </c>
      <c r="R2841" s="8" t="s">
        <v>8343</v>
      </c>
      <c r="S2841" s="12">
        <f t="shared" si="178"/>
        <v>41815.457708333335</v>
      </c>
      <c r="T2841" s="12">
        <f t="shared" si="179"/>
        <v>41785.457708333335</v>
      </c>
    </row>
    <row r="2842" spans="1:20" x14ac:dyDescent="0.25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8218</v>
      </c>
      <c r="G2842" t="s">
        <v>8223</v>
      </c>
      <c r="H2842" t="s">
        <v>8245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8270</v>
      </c>
      <c r="O2842" s="5">
        <f t="shared" si="176"/>
        <v>1.0825925925925926</v>
      </c>
      <c r="P2842">
        <f t="shared" si="177"/>
        <v>83.51428571428572</v>
      </c>
      <c r="Q2842" s="8" t="s">
        <v>8323</v>
      </c>
      <c r="R2842" s="8" t="s">
        <v>8343</v>
      </c>
      <c r="S2842" s="12">
        <f t="shared" si="178"/>
        <v>42287.833333333328</v>
      </c>
      <c r="T2842" s="12">
        <f t="shared" si="179"/>
        <v>42267.877696759257</v>
      </c>
    </row>
    <row r="2843" spans="1:20" ht="45" x14ac:dyDescent="0.25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8218</v>
      </c>
      <c r="G2843" t="s">
        <v>8224</v>
      </c>
      <c r="H2843" t="s">
        <v>8246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8270</v>
      </c>
      <c r="O2843" s="5">
        <f t="shared" si="176"/>
        <v>1.0833333333333333</v>
      </c>
      <c r="P2843">
        <f t="shared" si="177"/>
        <v>81.25</v>
      </c>
      <c r="Q2843" s="8" t="s">
        <v>8323</v>
      </c>
      <c r="R2843" s="8" t="s">
        <v>8343</v>
      </c>
      <c r="S2843" s="12">
        <f t="shared" si="178"/>
        <v>42052.333333333328</v>
      </c>
      <c r="T2843" s="12">
        <f t="shared" si="179"/>
        <v>42039.134571759263</v>
      </c>
    </row>
    <row r="2844" spans="1:20" ht="45" x14ac:dyDescent="0.25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8218</v>
      </c>
      <c r="G2844" t="s">
        <v>8223</v>
      </c>
      <c r="H2844" t="s">
        <v>8245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8278</v>
      </c>
      <c r="O2844" s="5">
        <f t="shared" si="176"/>
        <v>1.0833333333333333</v>
      </c>
      <c r="P2844">
        <f t="shared" si="177"/>
        <v>70.652173913043484</v>
      </c>
      <c r="Q2844" s="8" t="s">
        <v>8315</v>
      </c>
      <c r="R2844" s="8" t="s">
        <v>8330</v>
      </c>
      <c r="S2844" s="12">
        <f t="shared" si="178"/>
        <v>41763.040972222225</v>
      </c>
      <c r="T2844" s="12">
        <f t="shared" si="179"/>
        <v>41731.583124999997</v>
      </c>
    </row>
    <row r="2845" spans="1:20" ht="45" x14ac:dyDescent="0.25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8218</v>
      </c>
      <c r="G2845" t="s">
        <v>8223</v>
      </c>
      <c r="H2845" t="s">
        <v>8245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8268</v>
      </c>
      <c r="O2845" s="5">
        <f t="shared" si="176"/>
        <v>1.08395</v>
      </c>
      <c r="P2845">
        <f t="shared" si="177"/>
        <v>65.298192771084331</v>
      </c>
      <c r="Q2845" s="8" t="s">
        <v>8309</v>
      </c>
      <c r="R2845" s="8" t="s">
        <v>8349</v>
      </c>
      <c r="S2845" s="12">
        <f t="shared" si="178"/>
        <v>41222.823680555557</v>
      </c>
      <c r="T2845" s="12">
        <f t="shared" si="179"/>
        <v>41192.782013888893</v>
      </c>
    </row>
    <row r="2846" spans="1:20" ht="60" x14ac:dyDescent="0.25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8218</v>
      </c>
      <c r="G2846" t="s">
        <v>8223</v>
      </c>
      <c r="H2846" t="s">
        <v>8245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8278</v>
      </c>
      <c r="O2846" s="5">
        <f t="shared" si="176"/>
        <v>1.0840000000000001</v>
      </c>
      <c r="P2846">
        <f t="shared" si="177"/>
        <v>54.2</v>
      </c>
      <c r="Q2846" s="8" t="s">
        <v>8315</v>
      </c>
      <c r="R2846" s="8" t="s">
        <v>8330</v>
      </c>
      <c r="S2846" s="12">
        <f t="shared" si="178"/>
        <v>41810.957638888889</v>
      </c>
      <c r="T2846" s="12">
        <f t="shared" si="179"/>
        <v>41773.682534722218</v>
      </c>
    </row>
    <row r="2847" spans="1:20" ht="60" x14ac:dyDescent="0.25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8218</v>
      </c>
      <c r="G2847" t="s">
        <v>8223</v>
      </c>
      <c r="H2847" t="s">
        <v>8245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8265</v>
      </c>
      <c r="O2847" s="5">
        <f t="shared" si="176"/>
        <v>1.084090909090909</v>
      </c>
      <c r="P2847">
        <f t="shared" si="177"/>
        <v>58.170731707317074</v>
      </c>
      <c r="Q2847" s="8" t="s">
        <v>8309</v>
      </c>
      <c r="R2847" s="8" t="s">
        <v>8348</v>
      </c>
      <c r="S2847" s="12">
        <f t="shared" si="178"/>
        <v>41227.75</v>
      </c>
      <c r="T2847" s="12">
        <f t="shared" si="179"/>
        <v>41207.760196759264</v>
      </c>
    </row>
    <row r="2848" spans="1:20" ht="45" x14ac:dyDescent="0.25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8218</v>
      </c>
      <c r="G2848" t="s">
        <v>8223</v>
      </c>
      <c r="H2848" t="s">
        <v>8245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8287</v>
      </c>
      <c r="O2848" s="5">
        <f t="shared" si="176"/>
        <v>1.0842485875706214</v>
      </c>
      <c r="P2848">
        <f t="shared" si="177"/>
        <v>149.46417445482865</v>
      </c>
      <c r="Q2848" s="8" t="s">
        <v>8318</v>
      </c>
      <c r="R2848" s="8" t="s">
        <v>8358</v>
      </c>
      <c r="S2848" s="12">
        <f t="shared" si="178"/>
        <v>41320.348483796297</v>
      </c>
      <c r="T2848" s="12">
        <f t="shared" si="179"/>
        <v>41290.348483796297</v>
      </c>
    </row>
    <row r="2849" spans="1:20" ht="60" x14ac:dyDescent="0.25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8218</v>
      </c>
      <c r="G2849" t="s">
        <v>8228</v>
      </c>
      <c r="H2849" t="s">
        <v>8250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8270</v>
      </c>
      <c r="O2849" s="5">
        <f t="shared" si="176"/>
        <v>1.0843750000000001</v>
      </c>
      <c r="P2849">
        <f t="shared" si="177"/>
        <v>46.891891891891895</v>
      </c>
      <c r="Q2849" s="8" t="s">
        <v>8323</v>
      </c>
      <c r="R2849" s="8" t="s">
        <v>8343</v>
      </c>
      <c r="S2849" s="12">
        <f t="shared" si="178"/>
        <v>42150.864583333328</v>
      </c>
      <c r="T2849" s="12">
        <f t="shared" si="179"/>
        <v>42115.639652777776</v>
      </c>
    </row>
    <row r="2850" spans="1:20" ht="60" x14ac:dyDescent="0.25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8218</v>
      </c>
      <c r="G2850" t="s">
        <v>8223</v>
      </c>
      <c r="H2850" t="s">
        <v>8245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8296</v>
      </c>
      <c r="O2850" s="5">
        <f t="shared" si="176"/>
        <v>1.0846283333333333</v>
      </c>
      <c r="P2850">
        <f t="shared" si="177"/>
        <v>60.820280373831778</v>
      </c>
      <c r="Q2850" s="8" t="s">
        <v>8331</v>
      </c>
      <c r="R2850" s="8" t="s">
        <v>8356</v>
      </c>
      <c r="S2850" s="12">
        <f t="shared" si="178"/>
        <v>42411.957638888889</v>
      </c>
      <c r="T2850" s="12">
        <f t="shared" si="179"/>
        <v>42381.54886574074</v>
      </c>
    </row>
    <row r="2851" spans="1:20" x14ac:dyDescent="0.25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8218</v>
      </c>
      <c r="G2851" t="s">
        <v>8223</v>
      </c>
      <c r="H2851" t="s">
        <v>8245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8279</v>
      </c>
      <c r="O2851" s="5">
        <f t="shared" si="176"/>
        <v>1.0849703703703704</v>
      </c>
      <c r="P2851">
        <f t="shared" si="177"/>
        <v>61.029583333333335</v>
      </c>
      <c r="Q2851" s="8" t="s">
        <v>8315</v>
      </c>
      <c r="R2851" s="8" t="s">
        <v>8354</v>
      </c>
      <c r="S2851" s="12">
        <f t="shared" si="178"/>
        <v>42544.416956018518</v>
      </c>
      <c r="T2851" s="12">
        <f t="shared" si="179"/>
        <v>42514.416956018518</v>
      </c>
    </row>
    <row r="2852" spans="1:20" ht="60" x14ac:dyDescent="0.25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8218</v>
      </c>
      <c r="G2852" t="s">
        <v>8223</v>
      </c>
      <c r="H2852" t="s">
        <v>8245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8270</v>
      </c>
      <c r="O2852" s="5">
        <f t="shared" si="176"/>
        <v>1.085</v>
      </c>
      <c r="P2852">
        <f t="shared" si="177"/>
        <v>81.375</v>
      </c>
      <c r="Q2852" s="8" t="s">
        <v>8323</v>
      </c>
      <c r="R2852" s="8" t="s">
        <v>8343</v>
      </c>
      <c r="S2852" s="12">
        <f t="shared" si="178"/>
        <v>42527.041666666672</v>
      </c>
      <c r="T2852" s="12">
        <f t="shared" si="179"/>
        <v>42499.791550925926</v>
      </c>
    </row>
    <row r="2853" spans="1:20" ht="60" x14ac:dyDescent="0.25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8218</v>
      </c>
      <c r="G2853" t="s">
        <v>8223</v>
      </c>
      <c r="H2853" t="s">
        <v>8245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8270</v>
      </c>
      <c r="O2853" s="5">
        <f t="shared" si="176"/>
        <v>1.085</v>
      </c>
      <c r="P2853">
        <f t="shared" si="177"/>
        <v>135.625</v>
      </c>
      <c r="Q2853" s="8" t="s">
        <v>8323</v>
      </c>
      <c r="R2853" s="8" t="s">
        <v>8343</v>
      </c>
      <c r="S2853" s="12">
        <f t="shared" si="178"/>
        <v>42478.134317129632</v>
      </c>
      <c r="T2853" s="12">
        <f t="shared" si="179"/>
        <v>42418.175983796296</v>
      </c>
    </row>
    <row r="2854" spans="1:20" ht="30" x14ac:dyDescent="0.25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8218</v>
      </c>
      <c r="G2854" t="s">
        <v>8223</v>
      </c>
      <c r="H2854" t="s">
        <v>8245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8302</v>
      </c>
      <c r="O2854" s="5">
        <f t="shared" si="176"/>
        <v>1.0850614285714286</v>
      </c>
      <c r="P2854">
        <f t="shared" si="177"/>
        <v>73.032980769230775</v>
      </c>
      <c r="Q2854" s="8" t="s">
        <v>8323</v>
      </c>
      <c r="R2854" s="8" t="s">
        <v>8324</v>
      </c>
      <c r="S2854" s="12">
        <f t="shared" si="178"/>
        <v>41269.58625</v>
      </c>
      <c r="T2854" s="12">
        <f t="shared" si="179"/>
        <v>41239.58625</v>
      </c>
    </row>
    <row r="2855" spans="1:20" ht="45" x14ac:dyDescent="0.25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8218</v>
      </c>
      <c r="G2855" t="s">
        <v>8223</v>
      </c>
      <c r="H2855" t="s">
        <v>8245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8304</v>
      </c>
      <c r="O2855" s="5">
        <f t="shared" si="176"/>
        <v>1.0851428571428572</v>
      </c>
      <c r="P2855">
        <f t="shared" si="177"/>
        <v>75.959999999999994</v>
      </c>
      <c r="Q2855" s="8" t="s">
        <v>8323</v>
      </c>
      <c r="R2855" s="8" t="s">
        <v>8325</v>
      </c>
      <c r="S2855" s="12">
        <f t="shared" si="178"/>
        <v>41974.600868055553</v>
      </c>
      <c r="T2855" s="12">
        <f t="shared" si="179"/>
        <v>41954.600868055553</v>
      </c>
    </row>
    <row r="2856" spans="1:20" ht="30" x14ac:dyDescent="0.25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8218</v>
      </c>
      <c r="G2856" t="s">
        <v>8223</v>
      </c>
      <c r="H2856" t="s">
        <v>8245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8287</v>
      </c>
      <c r="O2856" s="5">
        <f t="shared" si="176"/>
        <v>1.085175</v>
      </c>
      <c r="P2856">
        <f t="shared" si="177"/>
        <v>28.937999999999999</v>
      </c>
      <c r="Q2856" s="8" t="s">
        <v>8318</v>
      </c>
      <c r="R2856" s="8" t="s">
        <v>8358</v>
      </c>
      <c r="S2856" s="12">
        <f t="shared" si="178"/>
        <v>41374.412858796299</v>
      </c>
      <c r="T2856" s="12">
        <f t="shared" si="179"/>
        <v>41344.412858796299</v>
      </c>
    </row>
    <row r="2857" spans="1:20" ht="60" x14ac:dyDescent="0.25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8218</v>
      </c>
      <c r="G2857" t="s">
        <v>8224</v>
      </c>
      <c r="H2857" t="s">
        <v>8246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8270</v>
      </c>
      <c r="O2857" s="5">
        <f t="shared" si="176"/>
        <v>1.0854949999999999</v>
      </c>
      <c r="P2857">
        <f t="shared" si="177"/>
        <v>30.152638888888887</v>
      </c>
      <c r="Q2857" s="8" t="s">
        <v>8323</v>
      </c>
      <c r="R2857" s="8" t="s">
        <v>8343</v>
      </c>
      <c r="S2857" s="12">
        <f t="shared" si="178"/>
        <v>41850.695613425924</v>
      </c>
      <c r="T2857" s="12">
        <f t="shared" si="179"/>
        <v>41820.695613425924</v>
      </c>
    </row>
    <row r="2858" spans="1:20" ht="30" x14ac:dyDescent="0.25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8218</v>
      </c>
      <c r="G2858" t="s">
        <v>8223</v>
      </c>
      <c r="H2858" t="s">
        <v>8245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8270</v>
      </c>
      <c r="O2858" s="5">
        <f t="shared" si="176"/>
        <v>1.0857142857142856</v>
      </c>
      <c r="P2858">
        <f t="shared" si="177"/>
        <v>44.186046511627907</v>
      </c>
      <c r="Q2858" s="8" t="s">
        <v>8323</v>
      </c>
      <c r="R2858" s="8" t="s">
        <v>8343</v>
      </c>
      <c r="S2858" s="12">
        <f t="shared" si="178"/>
        <v>42117.040972222225</v>
      </c>
      <c r="T2858" s="12">
        <f t="shared" si="179"/>
        <v>42086.364942129629</v>
      </c>
    </row>
    <row r="2859" spans="1:20" ht="60" x14ac:dyDescent="0.25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8218</v>
      </c>
      <c r="G2859" t="s">
        <v>8223</v>
      </c>
      <c r="H2859" t="s">
        <v>8245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8297</v>
      </c>
      <c r="O2859" s="5">
        <f t="shared" si="176"/>
        <v>1.0860000000000001</v>
      </c>
      <c r="P2859">
        <f t="shared" si="177"/>
        <v>53.409836065573771</v>
      </c>
      <c r="Q2859" s="8" t="s">
        <v>8321</v>
      </c>
      <c r="R2859" s="8" t="s">
        <v>8346</v>
      </c>
      <c r="S2859" s="12">
        <f t="shared" si="178"/>
        <v>42515.504525462966</v>
      </c>
      <c r="T2859" s="12">
        <f t="shared" si="179"/>
        <v>42485.504525462966</v>
      </c>
    </row>
    <row r="2860" spans="1:20" ht="60" x14ac:dyDescent="0.25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8218</v>
      </c>
      <c r="G2860" t="s">
        <v>8224</v>
      </c>
      <c r="H2860" t="s">
        <v>8246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8270</v>
      </c>
      <c r="O2860" s="5">
        <f t="shared" si="176"/>
        <v>1.0860000000000001</v>
      </c>
      <c r="P2860">
        <f t="shared" si="177"/>
        <v>54.3</v>
      </c>
      <c r="Q2860" s="8" t="s">
        <v>8323</v>
      </c>
      <c r="R2860" s="8" t="s">
        <v>8343</v>
      </c>
      <c r="S2860" s="12">
        <f t="shared" si="178"/>
        <v>41961.474606481483</v>
      </c>
      <c r="T2860" s="12">
        <f t="shared" si="179"/>
        <v>41931.432939814811</v>
      </c>
    </row>
    <row r="2861" spans="1:20" ht="60" x14ac:dyDescent="0.25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8221</v>
      </c>
      <c r="G2861" t="s">
        <v>8223</v>
      </c>
      <c r="H2861" t="s">
        <v>8245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8270</v>
      </c>
      <c r="O2861" s="5">
        <f t="shared" si="176"/>
        <v>1.0860666666666667</v>
      </c>
      <c r="P2861">
        <f t="shared" si="177"/>
        <v>139.23931623931625</v>
      </c>
      <c r="Q2861" s="8" t="s">
        <v>8323</v>
      </c>
      <c r="R2861" s="8" t="s">
        <v>8343</v>
      </c>
      <c r="S2861" s="12">
        <f t="shared" si="178"/>
        <v>42810.534039351856</v>
      </c>
      <c r="T2861" s="12">
        <f t="shared" si="179"/>
        <v>42780.575706018513</v>
      </c>
    </row>
    <row r="2862" spans="1:20" ht="60" x14ac:dyDescent="0.25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8218</v>
      </c>
      <c r="G2862" t="s">
        <v>8223</v>
      </c>
      <c r="H2862" t="s">
        <v>8245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8268</v>
      </c>
      <c r="O2862" s="5">
        <f t="shared" si="176"/>
        <v>1.0861819426615318</v>
      </c>
      <c r="P2862">
        <f t="shared" si="177"/>
        <v>103.52394779771615</v>
      </c>
      <c r="Q2862" s="8" t="s">
        <v>8309</v>
      </c>
      <c r="R2862" s="8" t="s">
        <v>8349</v>
      </c>
      <c r="S2862" s="12">
        <f t="shared" si="178"/>
        <v>42327.583553240736</v>
      </c>
      <c r="T2862" s="12">
        <f t="shared" si="179"/>
        <v>42297.541886574079</v>
      </c>
    </row>
    <row r="2863" spans="1:20" ht="60" x14ac:dyDescent="0.25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8218</v>
      </c>
      <c r="G2863" t="s">
        <v>8223</v>
      </c>
      <c r="H2863" t="s">
        <v>8245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8275</v>
      </c>
      <c r="O2863" s="5">
        <f t="shared" si="176"/>
        <v>1.0864893617021276</v>
      </c>
      <c r="P2863">
        <f t="shared" si="177"/>
        <v>99.15533980582525</v>
      </c>
      <c r="Q2863" s="8" t="s">
        <v>8315</v>
      </c>
      <c r="R2863" s="8" t="s">
        <v>8350</v>
      </c>
      <c r="S2863" s="12">
        <f t="shared" si="178"/>
        <v>42475.75</v>
      </c>
      <c r="T2863" s="12">
        <f t="shared" si="179"/>
        <v>42445.573055555556</v>
      </c>
    </row>
    <row r="2864" spans="1:20" ht="45" x14ac:dyDescent="0.25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8218</v>
      </c>
      <c r="G2864" t="s">
        <v>8223</v>
      </c>
      <c r="H2864" t="s">
        <v>8245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8284</v>
      </c>
      <c r="O2864" s="5">
        <f t="shared" si="176"/>
        <v>1.0865882352941176</v>
      </c>
      <c r="P2864">
        <f t="shared" si="177"/>
        <v>159.24137931034483</v>
      </c>
      <c r="Q2864" s="8" t="s">
        <v>8334</v>
      </c>
      <c r="R2864" s="8" t="s">
        <v>8338</v>
      </c>
      <c r="S2864" s="12">
        <f t="shared" si="178"/>
        <v>42649.333333333328</v>
      </c>
      <c r="T2864" s="12">
        <f t="shared" si="179"/>
        <v>42619.216342592597</v>
      </c>
    </row>
    <row r="2865" spans="1:20" ht="60" x14ac:dyDescent="0.25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8218</v>
      </c>
      <c r="G2865" t="s">
        <v>8223</v>
      </c>
      <c r="H2865" t="s">
        <v>8245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8278</v>
      </c>
      <c r="O2865" s="5">
        <f t="shared" si="176"/>
        <v>1.0866</v>
      </c>
      <c r="P2865">
        <f t="shared" si="177"/>
        <v>61.044943820224717</v>
      </c>
      <c r="Q2865" s="8" t="s">
        <v>8315</v>
      </c>
      <c r="R2865" s="8" t="s">
        <v>8330</v>
      </c>
      <c r="S2865" s="12">
        <f t="shared" si="178"/>
        <v>41731.525462962964</v>
      </c>
      <c r="T2865" s="12">
        <f t="shared" si="179"/>
        <v>41696.567129629628</v>
      </c>
    </row>
    <row r="2866" spans="1:20" ht="60" x14ac:dyDescent="0.25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8218</v>
      </c>
      <c r="G2866" t="s">
        <v>8224</v>
      </c>
      <c r="H2866" t="s">
        <v>8246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8270</v>
      </c>
      <c r="O2866" s="5">
        <f t="shared" si="176"/>
        <v>1.0867285714285715</v>
      </c>
      <c r="P2866">
        <f t="shared" si="177"/>
        <v>29.258076923076924</v>
      </c>
      <c r="Q2866" s="8" t="s">
        <v>8323</v>
      </c>
      <c r="R2866" s="8" t="s">
        <v>8343</v>
      </c>
      <c r="S2866" s="12">
        <f t="shared" si="178"/>
        <v>42522.467233796298</v>
      </c>
      <c r="T2866" s="12">
        <f t="shared" si="179"/>
        <v>42492.467233796298</v>
      </c>
    </row>
    <row r="2867" spans="1:20" ht="60" x14ac:dyDescent="0.25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8218</v>
      </c>
      <c r="G2867" t="s">
        <v>8223</v>
      </c>
      <c r="H2867" t="s">
        <v>8245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8270</v>
      </c>
      <c r="O2867" s="5">
        <f t="shared" si="176"/>
        <v>1.0870406189555126</v>
      </c>
      <c r="P2867">
        <f t="shared" si="177"/>
        <v>34.408163265306122</v>
      </c>
      <c r="Q2867" s="8" t="s">
        <v>8323</v>
      </c>
      <c r="R2867" s="8" t="s">
        <v>8343</v>
      </c>
      <c r="S2867" s="12">
        <f t="shared" si="178"/>
        <v>42523.666666666672</v>
      </c>
      <c r="T2867" s="12">
        <f t="shared" si="179"/>
        <v>42511.491944444446</v>
      </c>
    </row>
    <row r="2868" spans="1:20" ht="45" x14ac:dyDescent="0.25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8218</v>
      </c>
      <c r="G2868" t="s">
        <v>8223</v>
      </c>
      <c r="H2868" t="s">
        <v>8245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8302</v>
      </c>
      <c r="O2868" s="5">
        <f t="shared" si="176"/>
        <v>1.0871389999999999</v>
      </c>
      <c r="P2868">
        <f t="shared" si="177"/>
        <v>92.130423728813554</v>
      </c>
      <c r="Q2868" s="8" t="s">
        <v>8323</v>
      </c>
      <c r="R2868" s="8" t="s">
        <v>8324</v>
      </c>
      <c r="S2868" s="12">
        <f t="shared" si="178"/>
        <v>41637.082638888889</v>
      </c>
      <c r="T2868" s="12">
        <f t="shared" si="179"/>
        <v>41610.544421296298</v>
      </c>
    </row>
    <row r="2869" spans="1:20" ht="60" x14ac:dyDescent="0.25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8218</v>
      </c>
      <c r="G2869" t="s">
        <v>8223</v>
      </c>
      <c r="H2869" t="s">
        <v>8245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8275</v>
      </c>
      <c r="O2869" s="5">
        <f t="shared" si="176"/>
        <v>1.0874800874800874</v>
      </c>
      <c r="P2869">
        <f t="shared" si="177"/>
        <v>40.547315436241611</v>
      </c>
      <c r="Q2869" s="8" t="s">
        <v>8315</v>
      </c>
      <c r="R2869" s="8" t="s">
        <v>8350</v>
      </c>
      <c r="S2869" s="12">
        <f t="shared" si="178"/>
        <v>40892.992141203707</v>
      </c>
      <c r="T2869" s="12">
        <f t="shared" si="179"/>
        <v>40832.950474537036</v>
      </c>
    </row>
    <row r="2870" spans="1:20" ht="30" x14ac:dyDescent="0.25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8218</v>
      </c>
      <c r="G2870" t="s">
        <v>8223</v>
      </c>
      <c r="H2870" t="s">
        <v>8245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8275</v>
      </c>
      <c r="O2870" s="5">
        <f t="shared" si="176"/>
        <v>1.0874999999999999</v>
      </c>
      <c r="P2870">
        <f t="shared" si="177"/>
        <v>31.071428571428573</v>
      </c>
      <c r="Q2870" s="8" t="s">
        <v>8315</v>
      </c>
      <c r="R2870" s="8" t="s">
        <v>8350</v>
      </c>
      <c r="S2870" s="12">
        <f t="shared" si="178"/>
        <v>41628.947222222225</v>
      </c>
      <c r="T2870" s="12">
        <f t="shared" si="179"/>
        <v>41619.748310185183</v>
      </c>
    </row>
    <row r="2871" spans="1:20" ht="60" x14ac:dyDescent="0.25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8218</v>
      </c>
      <c r="G2871" t="s">
        <v>8223</v>
      </c>
      <c r="H2871" t="s">
        <v>8245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8284</v>
      </c>
      <c r="O2871" s="5">
        <f t="shared" si="176"/>
        <v>1.0874999999999999</v>
      </c>
      <c r="P2871">
        <f t="shared" si="177"/>
        <v>63.970588235294116</v>
      </c>
      <c r="Q2871" s="8" t="s">
        <v>8334</v>
      </c>
      <c r="R2871" s="8" t="s">
        <v>8338</v>
      </c>
      <c r="S2871" s="12">
        <f t="shared" si="178"/>
        <v>42742.625</v>
      </c>
      <c r="T2871" s="12">
        <f t="shared" si="179"/>
        <v>42710.626967592594</v>
      </c>
    </row>
    <row r="2872" spans="1:20" ht="45" x14ac:dyDescent="0.25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8218</v>
      </c>
      <c r="G2872" t="s">
        <v>8223</v>
      </c>
      <c r="H2872" t="s">
        <v>8245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8302</v>
      </c>
      <c r="O2872" s="5">
        <f t="shared" si="176"/>
        <v>1.0878684000000001</v>
      </c>
      <c r="P2872">
        <f t="shared" si="177"/>
        <v>88.588631921824103</v>
      </c>
      <c r="Q2872" s="8" t="s">
        <v>8323</v>
      </c>
      <c r="R2872" s="8" t="s">
        <v>8324</v>
      </c>
      <c r="S2872" s="12">
        <f t="shared" si="178"/>
        <v>41398.310289351852</v>
      </c>
      <c r="T2872" s="12">
        <f t="shared" si="179"/>
        <v>41368.310289351852</v>
      </c>
    </row>
    <row r="2873" spans="1:20" ht="60" x14ac:dyDescent="0.25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8218</v>
      </c>
      <c r="G2873" t="s">
        <v>8224</v>
      </c>
      <c r="H2873" t="s">
        <v>8246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8270</v>
      </c>
      <c r="O2873" s="5">
        <f t="shared" si="176"/>
        <v>1.0880000000000001</v>
      </c>
      <c r="P2873">
        <f t="shared" si="177"/>
        <v>26.536585365853657</v>
      </c>
      <c r="Q2873" s="8" t="s">
        <v>8323</v>
      </c>
      <c r="R2873" s="8" t="s">
        <v>8343</v>
      </c>
      <c r="S2873" s="12">
        <f t="shared" si="178"/>
        <v>42165.560694444444</v>
      </c>
      <c r="T2873" s="12">
        <f t="shared" si="179"/>
        <v>42135.560694444444</v>
      </c>
    </row>
    <row r="2874" spans="1:20" ht="30" x14ac:dyDescent="0.25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8218</v>
      </c>
      <c r="G2874" t="s">
        <v>8223</v>
      </c>
      <c r="H2874" t="s">
        <v>8245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8264</v>
      </c>
      <c r="O2874" s="5">
        <f t="shared" si="176"/>
        <v>1.0880768571428572</v>
      </c>
      <c r="P2874">
        <f t="shared" si="177"/>
        <v>66.346149825783982</v>
      </c>
      <c r="Q2874" s="8" t="s">
        <v>8309</v>
      </c>
      <c r="R2874" s="8" t="s">
        <v>8347</v>
      </c>
      <c r="S2874" s="12">
        <f t="shared" si="178"/>
        <v>42262.568749999999</v>
      </c>
      <c r="T2874" s="12">
        <f t="shared" si="179"/>
        <v>42229.570173611108</v>
      </c>
    </row>
    <row r="2875" spans="1:20" ht="60" x14ac:dyDescent="0.25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8218</v>
      </c>
      <c r="G2875" t="s">
        <v>8224</v>
      </c>
      <c r="H2875" t="s">
        <v>8246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8270</v>
      </c>
      <c r="O2875" s="5">
        <f t="shared" si="176"/>
        <v>1.0881428571428571</v>
      </c>
      <c r="P2875">
        <f t="shared" si="177"/>
        <v>65.102564102564102</v>
      </c>
      <c r="Q2875" s="8" t="s">
        <v>8323</v>
      </c>
      <c r="R2875" s="8" t="s">
        <v>8343</v>
      </c>
      <c r="S2875" s="12">
        <f t="shared" si="178"/>
        <v>42496.358310185184</v>
      </c>
      <c r="T2875" s="12">
        <f t="shared" si="179"/>
        <v>42466.358310185184</v>
      </c>
    </row>
    <row r="2876" spans="1:20" ht="60" x14ac:dyDescent="0.25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8218</v>
      </c>
      <c r="G2876" t="s">
        <v>8223</v>
      </c>
      <c r="H2876" t="s">
        <v>8245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8302</v>
      </c>
      <c r="O2876" s="5">
        <f t="shared" si="176"/>
        <v>1.0883333333333334</v>
      </c>
      <c r="P2876">
        <f t="shared" si="177"/>
        <v>94.637681159420296</v>
      </c>
      <c r="Q2876" s="8" t="s">
        <v>8323</v>
      </c>
      <c r="R2876" s="8" t="s">
        <v>8324</v>
      </c>
      <c r="S2876" s="12">
        <f t="shared" si="178"/>
        <v>42477.73951388889</v>
      </c>
      <c r="T2876" s="12">
        <f t="shared" si="179"/>
        <v>42417.781180555554</v>
      </c>
    </row>
    <row r="2877" spans="1:20" ht="45" x14ac:dyDescent="0.25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8218</v>
      </c>
      <c r="G2877" t="s">
        <v>8225</v>
      </c>
      <c r="H2877" t="s">
        <v>8247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8299</v>
      </c>
      <c r="O2877" s="5">
        <f t="shared" si="176"/>
        <v>1.0888</v>
      </c>
      <c r="P2877">
        <f t="shared" si="177"/>
        <v>75.611111111111114</v>
      </c>
      <c r="Q2877" s="8" t="s">
        <v>8315</v>
      </c>
      <c r="R2877" s="8" t="s">
        <v>8355</v>
      </c>
      <c r="S2877" s="12">
        <f t="shared" si="178"/>
        <v>42125.332638888889</v>
      </c>
      <c r="T2877" s="12">
        <f t="shared" si="179"/>
        <v>42093.610023148147</v>
      </c>
    </row>
    <row r="2878" spans="1:20" ht="60" x14ac:dyDescent="0.25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8218</v>
      </c>
      <c r="G2878" t="s">
        <v>8223</v>
      </c>
      <c r="H2878" t="s">
        <v>8245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8275</v>
      </c>
      <c r="O2878" s="5">
        <f t="shared" si="176"/>
        <v>1.0888888888888888</v>
      </c>
      <c r="P2878">
        <f t="shared" si="177"/>
        <v>75.384615384615387</v>
      </c>
      <c r="Q2878" s="8" t="s">
        <v>8315</v>
      </c>
      <c r="R2878" s="8" t="s">
        <v>8350</v>
      </c>
      <c r="S2878" s="12">
        <f t="shared" si="178"/>
        <v>41400.957638888889</v>
      </c>
      <c r="T2878" s="12">
        <f t="shared" si="179"/>
        <v>41381.846180555556</v>
      </c>
    </row>
    <row r="2879" spans="1:20" ht="30" x14ac:dyDescent="0.25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8218</v>
      </c>
      <c r="G2879" t="s">
        <v>8223</v>
      </c>
      <c r="H2879" t="s">
        <v>8245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8268</v>
      </c>
      <c r="O2879" s="5">
        <f t="shared" si="176"/>
        <v>1.089324126984127</v>
      </c>
      <c r="P2879">
        <f t="shared" si="177"/>
        <v>56.344351395730705</v>
      </c>
      <c r="Q2879" s="8" t="s">
        <v>8309</v>
      </c>
      <c r="R2879" s="8" t="s">
        <v>8349</v>
      </c>
      <c r="S2879" s="12">
        <f t="shared" si="178"/>
        <v>41768.625</v>
      </c>
      <c r="T2879" s="12">
        <f t="shared" si="179"/>
        <v>41709.213518518518</v>
      </c>
    </row>
    <row r="2880" spans="1:20" ht="60" x14ac:dyDescent="0.25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8270</v>
      </c>
      <c r="O2880" s="5">
        <f t="shared" si="176"/>
        <v>1.0900000000000001</v>
      </c>
      <c r="P2880">
        <f t="shared" si="177"/>
        <v>41.92307692307692</v>
      </c>
      <c r="Q2880" s="8" t="s">
        <v>8323</v>
      </c>
      <c r="R2880" s="8" t="s">
        <v>8343</v>
      </c>
      <c r="S2880" s="12">
        <f t="shared" si="178"/>
        <v>42192.479548611111</v>
      </c>
      <c r="T2880" s="12">
        <f t="shared" si="179"/>
        <v>42162.479548611111</v>
      </c>
    </row>
    <row r="2881" spans="1:20" ht="60" x14ac:dyDescent="0.25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8218</v>
      </c>
      <c r="G2881" t="s">
        <v>8224</v>
      </c>
      <c r="H2881" t="s">
        <v>8246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8270</v>
      </c>
      <c r="O2881" s="5">
        <f t="shared" si="176"/>
        <v>1.0900000000000001</v>
      </c>
      <c r="P2881">
        <f t="shared" si="177"/>
        <v>36.333333333333336</v>
      </c>
      <c r="Q2881" s="8" t="s">
        <v>8323</v>
      </c>
      <c r="R2881" s="8" t="s">
        <v>8343</v>
      </c>
      <c r="S2881" s="12">
        <f t="shared" si="178"/>
        <v>41805.416666666664</v>
      </c>
      <c r="T2881" s="12">
        <f t="shared" si="179"/>
        <v>41779.060034722221</v>
      </c>
    </row>
    <row r="2882" spans="1:20" ht="45" x14ac:dyDescent="0.25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8218</v>
      </c>
      <c r="G2882" t="s">
        <v>8223</v>
      </c>
      <c r="H2882" t="s">
        <v>8245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8270</v>
      </c>
      <c r="O2882" s="5">
        <f t="shared" ref="O2882:O2945" si="180">E2882/D2882</f>
        <v>1.0900000000000001</v>
      </c>
      <c r="P2882">
        <f t="shared" si="177"/>
        <v>40.073529411764703</v>
      </c>
      <c r="Q2882" s="8" t="s">
        <v>8323</v>
      </c>
      <c r="R2882" s="8" t="s">
        <v>8343</v>
      </c>
      <c r="S2882" s="12">
        <f t="shared" si="178"/>
        <v>41509.54478009259</v>
      </c>
      <c r="T2882" s="12">
        <f t="shared" si="179"/>
        <v>41491.54478009259</v>
      </c>
    </row>
    <row r="2883" spans="1:20" ht="60" x14ac:dyDescent="0.25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8218</v>
      </c>
      <c r="G2883" t="s">
        <v>8224</v>
      </c>
      <c r="H2883" t="s">
        <v>8246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8270</v>
      </c>
      <c r="O2883" s="5">
        <f t="shared" si="180"/>
        <v>1.0903333333333334</v>
      </c>
      <c r="P2883">
        <f t="shared" ref="P2883:P2946" si="181">E2883/L2883</f>
        <v>57.385964912280699</v>
      </c>
      <c r="Q2883" s="8" t="s">
        <v>8323</v>
      </c>
      <c r="R2883" s="8" t="s">
        <v>8343</v>
      </c>
      <c r="S2883" s="12">
        <f t="shared" ref="S2883:S2946" si="182">(I2883/86400)+25569+(-6/24)</f>
        <v>42173.195219907408</v>
      </c>
      <c r="T2883" s="12">
        <f t="shared" ref="T2883:T2946" si="183">(J2883/86400)+25569+(-6/24)</f>
        <v>42143.195219907408</v>
      </c>
    </row>
    <row r="2884" spans="1:20" ht="60" x14ac:dyDescent="0.25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8218</v>
      </c>
      <c r="G2884" t="s">
        <v>8223</v>
      </c>
      <c r="H2884" t="s">
        <v>8245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8284</v>
      </c>
      <c r="O2884" s="5">
        <f t="shared" si="180"/>
        <v>1.0907407407407408</v>
      </c>
      <c r="P2884">
        <f t="shared" si="181"/>
        <v>89.242424242424249</v>
      </c>
      <c r="Q2884" s="8" t="s">
        <v>8334</v>
      </c>
      <c r="R2884" s="8" t="s">
        <v>8338</v>
      </c>
      <c r="S2884" s="12">
        <f t="shared" si="182"/>
        <v>42449.312037037038</v>
      </c>
      <c r="T2884" s="12">
        <f t="shared" si="183"/>
        <v>42419.353703703702</v>
      </c>
    </row>
    <row r="2885" spans="1:20" ht="45" x14ac:dyDescent="0.25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8218</v>
      </c>
      <c r="G2885" t="s">
        <v>8223</v>
      </c>
      <c r="H2885" t="s">
        <v>8245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8273</v>
      </c>
      <c r="O2885" s="5">
        <f t="shared" si="180"/>
        <v>1.091</v>
      </c>
      <c r="P2885">
        <f t="shared" si="181"/>
        <v>43.64</v>
      </c>
      <c r="Q2885" s="8" t="s">
        <v>8318</v>
      </c>
      <c r="R2885" s="8" t="s">
        <v>8352</v>
      </c>
      <c r="S2885" s="12">
        <f t="shared" si="182"/>
        <v>41524.684386574074</v>
      </c>
      <c r="T2885" s="12">
        <f t="shared" si="183"/>
        <v>41464.684386574074</v>
      </c>
    </row>
    <row r="2886" spans="1:20" ht="60" x14ac:dyDescent="0.25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8218</v>
      </c>
      <c r="G2886" t="s">
        <v>8224</v>
      </c>
      <c r="H2886" t="s">
        <v>8246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8270</v>
      </c>
      <c r="O2886" s="5">
        <f t="shared" si="180"/>
        <v>1.091</v>
      </c>
      <c r="P2886">
        <f t="shared" si="181"/>
        <v>71.152173913043484</v>
      </c>
      <c r="Q2886" s="8" t="s">
        <v>8323</v>
      </c>
      <c r="R2886" s="8" t="s">
        <v>8343</v>
      </c>
      <c r="S2886" s="12">
        <f t="shared" si="182"/>
        <v>42351.75</v>
      </c>
      <c r="T2886" s="12">
        <f t="shared" si="183"/>
        <v>42323.312222222223</v>
      </c>
    </row>
    <row r="2887" spans="1:20" ht="45" x14ac:dyDescent="0.25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8218</v>
      </c>
      <c r="G2887" t="s">
        <v>8223</v>
      </c>
      <c r="H2887" t="s">
        <v>8245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8275</v>
      </c>
      <c r="O2887" s="5">
        <f t="shared" si="180"/>
        <v>1.0910714285714285</v>
      </c>
      <c r="P2887">
        <f t="shared" si="181"/>
        <v>160.78947368421052</v>
      </c>
      <c r="Q2887" s="8" t="s">
        <v>8315</v>
      </c>
      <c r="R2887" s="8" t="s">
        <v>8350</v>
      </c>
      <c r="S2887" s="12">
        <f t="shared" si="182"/>
        <v>42121.466666666667</v>
      </c>
      <c r="T2887" s="12">
        <f t="shared" si="183"/>
        <v>42087.553310185191</v>
      </c>
    </row>
    <row r="2888" spans="1:20" ht="30" x14ac:dyDescent="0.25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8221</v>
      </c>
      <c r="G2888" t="s">
        <v>8223</v>
      </c>
      <c r="H2888" t="s">
        <v>8245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8292</v>
      </c>
      <c r="O2888" s="5">
        <f t="shared" si="180"/>
        <v>1.0912500000000001</v>
      </c>
      <c r="P2888">
        <f t="shared" si="181"/>
        <v>86.43564356435644</v>
      </c>
      <c r="Q2888" s="8" t="s">
        <v>8315</v>
      </c>
      <c r="R2888" s="8" t="s">
        <v>8337</v>
      </c>
      <c r="S2888" s="12">
        <f t="shared" si="182"/>
        <v>42811.523622685185</v>
      </c>
      <c r="T2888" s="12">
        <f t="shared" si="183"/>
        <v>42783.565289351856</v>
      </c>
    </row>
    <row r="2889" spans="1:20" ht="45" x14ac:dyDescent="0.25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8218</v>
      </c>
      <c r="G2889" t="s">
        <v>8223</v>
      </c>
      <c r="H2889" t="s">
        <v>8245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8264</v>
      </c>
      <c r="O2889" s="5">
        <f t="shared" si="180"/>
        <v>1.0913513513513513</v>
      </c>
      <c r="P2889">
        <f t="shared" si="181"/>
        <v>199.9009900990099</v>
      </c>
      <c r="Q2889" s="8" t="s">
        <v>8309</v>
      </c>
      <c r="R2889" s="8" t="s">
        <v>8347</v>
      </c>
      <c r="S2889" s="12">
        <f t="shared" si="182"/>
        <v>41908.377187500002</v>
      </c>
      <c r="T2889" s="12">
        <f t="shared" si="183"/>
        <v>41878.377187500002</v>
      </c>
    </row>
    <row r="2890" spans="1:20" ht="60" x14ac:dyDescent="0.25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8218</v>
      </c>
      <c r="G2890" t="s">
        <v>8223</v>
      </c>
      <c r="H2890" t="s">
        <v>8245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8268</v>
      </c>
      <c r="O2890" s="5">
        <f t="shared" si="180"/>
        <v>1.0915333333333332</v>
      </c>
      <c r="P2890">
        <f t="shared" si="181"/>
        <v>121.28148148148148</v>
      </c>
      <c r="Q2890" s="8" t="s">
        <v>8309</v>
      </c>
      <c r="R2890" s="8" t="s">
        <v>8349</v>
      </c>
      <c r="S2890" s="12">
        <f t="shared" si="182"/>
        <v>41358.524583333332</v>
      </c>
      <c r="T2890" s="12">
        <f t="shared" si="183"/>
        <v>41313.566250000003</v>
      </c>
    </row>
    <row r="2891" spans="1:20" ht="60" x14ac:dyDescent="0.25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8218</v>
      </c>
      <c r="G2891" t="s">
        <v>8224</v>
      </c>
      <c r="H2891" t="s">
        <v>8246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8275</v>
      </c>
      <c r="O2891" s="5">
        <f t="shared" si="180"/>
        <v>1.0915999999999999</v>
      </c>
      <c r="P2891">
        <f t="shared" si="181"/>
        <v>24.150442477876105</v>
      </c>
      <c r="Q2891" s="8" t="s">
        <v>8315</v>
      </c>
      <c r="R2891" s="8" t="s">
        <v>8350</v>
      </c>
      <c r="S2891" s="12">
        <f t="shared" si="182"/>
        <v>42124.761701388888</v>
      </c>
      <c r="T2891" s="12">
        <f t="shared" si="183"/>
        <v>42064.803368055553</v>
      </c>
    </row>
    <row r="2892" spans="1:20" ht="45" x14ac:dyDescent="0.25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8218</v>
      </c>
      <c r="G2892" t="s">
        <v>8223</v>
      </c>
      <c r="H2892" t="s">
        <v>8245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8270</v>
      </c>
      <c r="O2892" s="5">
        <f t="shared" si="180"/>
        <v>1.0916666666666666</v>
      </c>
      <c r="P2892">
        <f t="shared" si="181"/>
        <v>136.45833333333334</v>
      </c>
      <c r="Q2892" s="8" t="s">
        <v>8323</v>
      </c>
      <c r="R2892" s="8" t="s">
        <v>8343</v>
      </c>
      <c r="S2892" s="12">
        <f t="shared" si="182"/>
        <v>42239.833333333328</v>
      </c>
      <c r="T2892" s="12">
        <f t="shared" si="183"/>
        <v>42219.665856481486</v>
      </c>
    </row>
    <row r="2893" spans="1:20" ht="60" x14ac:dyDescent="0.25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8218</v>
      </c>
      <c r="G2893" t="s">
        <v>8224</v>
      </c>
      <c r="H2893" t="s">
        <v>8246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8270</v>
      </c>
      <c r="O2893" s="5">
        <f t="shared" si="180"/>
        <v>1.0916666666666666</v>
      </c>
      <c r="P2893">
        <f t="shared" si="181"/>
        <v>83.974358974358978</v>
      </c>
      <c r="Q2893" s="8" t="s">
        <v>8323</v>
      </c>
      <c r="R2893" s="8" t="s">
        <v>8343</v>
      </c>
      <c r="S2893" s="12">
        <f t="shared" si="182"/>
        <v>41859.537083333329</v>
      </c>
      <c r="T2893" s="12">
        <f t="shared" si="183"/>
        <v>41829.537083333329</v>
      </c>
    </row>
    <row r="2894" spans="1:20" ht="60" x14ac:dyDescent="0.25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8218</v>
      </c>
      <c r="G2894" t="s">
        <v>8224</v>
      </c>
      <c r="H2894" t="s">
        <v>8246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8270</v>
      </c>
      <c r="O2894" s="5">
        <f t="shared" si="180"/>
        <v>1.0916666666666666</v>
      </c>
      <c r="P2894">
        <f t="shared" si="181"/>
        <v>155.95238095238096</v>
      </c>
      <c r="Q2894" s="8" t="s">
        <v>8323</v>
      </c>
      <c r="R2894" s="8" t="s">
        <v>8343</v>
      </c>
      <c r="S2894" s="12">
        <f t="shared" si="182"/>
        <v>42561.707638888889</v>
      </c>
      <c r="T2894" s="12">
        <f t="shared" si="183"/>
        <v>42524.28800925926</v>
      </c>
    </row>
    <row r="2895" spans="1:20" ht="45" x14ac:dyDescent="0.25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8218</v>
      </c>
      <c r="G2895" t="s">
        <v>8223</v>
      </c>
      <c r="H2895" t="s">
        <v>8245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8270</v>
      </c>
      <c r="O2895" s="5">
        <f t="shared" si="180"/>
        <v>1.0924</v>
      </c>
      <c r="P2895">
        <f t="shared" si="181"/>
        <v>74.821917808219183</v>
      </c>
      <c r="Q2895" s="8" t="s">
        <v>8323</v>
      </c>
      <c r="R2895" s="8" t="s">
        <v>8343</v>
      </c>
      <c r="S2895" s="12">
        <f t="shared" si="182"/>
        <v>42338.464328703703</v>
      </c>
      <c r="T2895" s="12">
        <f t="shared" si="183"/>
        <v>42303.422662037032</v>
      </c>
    </row>
    <row r="2896" spans="1:20" ht="45" x14ac:dyDescent="0.25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8218</v>
      </c>
      <c r="G2896" t="s">
        <v>8223</v>
      </c>
      <c r="H2896" t="s">
        <v>8245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8302</v>
      </c>
      <c r="O2896" s="5">
        <f t="shared" si="180"/>
        <v>1.0934166666666667</v>
      </c>
      <c r="P2896">
        <f t="shared" si="181"/>
        <v>84.108974358974365</v>
      </c>
      <c r="Q2896" s="8" t="s">
        <v>8323</v>
      </c>
      <c r="R2896" s="8" t="s">
        <v>8324</v>
      </c>
      <c r="S2896" s="12">
        <f t="shared" si="182"/>
        <v>42402.4768287037</v>
      </c>
      <c r="T2896" s="12">
        <f t="shared" si="183"/>
        <v>42387.4768287037</v>
      </c>
    </row>
    <row r="2897" spans="1:20" ht="60" x14ac:dyDescent="0.25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8218</v>
      </c>
      <c r="G2897" t="s">
        <v>8223</v>
      </c>
      <c r="H2897" t="s">
        <v>8245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8278</v>
      </c>
      <c r="O2897" s="5">
        <f t="shared" si="180"/>
        <v>1.0935829457364341</v>
      </c>
      <c r="P2897">
        <f t="shared" si="181"/>
        <v>68.481650485436887</v>
      </c>
      <c r="Q2897" s="8" t="s">
        <v>8315</v>
      </c>
      <c r="R2897" s="8" t="s">
        <v>8330</v>
      </c>
      <c r="S2897" s="12">
        <f t="shared" si="182"/>
        <v>40889.902731481481</v>
      </c>
      <c r="T2897" s="12">
        <f t="shared" si="183"/>
        <v>40849.861064814817</v>
      </c>
    </row>
    <row r="2898" spans="1:20" ht="60" x14ac:dyDescent="0.25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8218</v>
      </c>
      <c r="G2898" t="s">
        <v>8223</v>
      </c>
      <c r="H2898" t="s">
        <v>8245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8278</v>
      </c>
      <c r="O2898" s="5">
        <f t="shared" si="180"/>
        <v>1.0936440000000001</v>
      </c>
      <c r="P2898">
        <f t="shared" si="181"/>
        <v>50.631666666666668</v>
      </c>
      <c r="Q2898" s="8" t="s">
        <v>8315</v>
      </c>
      <c r="R2898" s="8" t="s">
        <v>8330</v>
      </c>
      <c r="S2898" s="12">
        <f t="shared" si="182"/>
        <v>41188.165972222225</v>
      </c>
      <c r="T2898" s="12">
        <f t="shared" si="183"/>
        <v>41160.621886574074</v>
      </c>
    </row>
    <row r="2899" spans="1:20" ht="60" x14ac:dyDescent="0.25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8270</v>
      </c>
      <c r="O2899" s="5">
        <f t="shared" si="180"/>
        <v>1.09375</v>
      </c>
      <c r="P2899">
        <f t="shared" si="181"/>
        <v>46.05263157894737</v>
      </c>
      <c r="Q2899" s="8" t="s">
        <v>8323</v>
      </c>
      <c r="R2899" s="8" t="s">
        <v>8343</v>
      </c>
      <c r="S2899" s="12">
        <f t="shared" si="182"/>
        <v>42536.998715277776</v>
      </c>
      <c r="T2899" s="12">
        <f t="shared" si="183"/>
        <v>42522.998715277776</v>
      </c>
    </row>
    <row r="2900" spans="1:20" ht="45" x14ac:dyDescent="0.25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8218</v>
      </c>
      <c r="G2900" t="s">
        <v>8223</v>
      </c>
      <c r="H2900" t="s">
        <v>8245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8273</v>
      </c>
      <c r="O2900" s="5">
        <f t="shared" si="180"/>
        <v>1.0938000000000001</v>
      </c>
      <c r="P2900">
        <f t="shared" si="181"/>
        <v>54.69</v>
      </c>
      <c r="Q2900" s="8" t="s">
        <v>8318</v>
      </c>
      <c r="R2900" s="8" t="s">
        <v>8352</v>
      </c>
      <c r="S2900" s="12">
        <f t="shared" si="182"/>
        <v>42214.915972222225</v>
      </c>
      <c r="T2900" s="12">
        <f t="shared" si="183"/>
        <v>42184.56653935185</v>
      </c>
    </row>
    <row r="2901" spans="1:20" ht="45" x14ac:dyDescent="0.25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8218</v>
      </c>
      <c r="G2901" t="s">
        <v>8223</v>
      </c>
      <c r="H2901" t="s">
        <v>8245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8275</v>
      </c>
      <c r="O2901" s="5">
        <f t="shared" si="180"/>
        <v>1.0941176470588236</v>
      </c>
      <c r="P2901">
        <f t="shared" si="181"/>
        <v>132.85714285714286</v>
      </c>
      <c r="Q2901" s="8" t="s">
        <v>8315</v>
      </c>
      <c r="R2901" s="8" t="s">
        <v>8350</v>
      </c>
      <c r="S2901" s="12">
        <f t="shared" si="182"/>
        <v>41295.082638888889</v>
      </c>
      <c r="T2901" s="12">
        <f t="shared" si="183"/>
        <v>41276.936111111107</v>
      </c>
    </row>
    <row r="2902" spans="1:20" ht="30" x14ac:dyDescent="0.25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8218</v>
      </c>
      <c r="G2902" t="s">
        <v>8223</v>
      </c>
      <c r="H2902" t="s">
        <v>8245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8270</v>
      </c>
      <c r="O2902" s="5">
        <f t="shared" si="180"/>
        <v>1.0942666666666667</v>
      </c>
      <c r="P2902">
        <f t="shared" si="181"/>
        <v>151.9814814814815</v>
      </c>
      <c r="Q2902" s="8" t="s">
        <v>8323</v>
      </c>
      <c r="R2902" s="8" t="s">
        <v>8343</v>
      </c>
      <c r="S2902" s="12">
        <f t="shared" si="182"/>
        <v>42636.447569444441</v>
      </c>
      <c r="T2902" s="12">
        <f t="shared" si="183"/>
        <v>42576.447569444441</v>
      </c>
    </row>
    <row r="2903" spans="1:20" ht="60" x14ac:dyDescent="0.25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8218</v>
      </c>
      <c r="G2903" t="s">
        <v>8223</v>
      </c>
      <c r="H2903" t="s">
        <v>8245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8299</v>
      </c>
      <c r="O2903" s="5">
        <f t="shared" si="180"/>
        <v>1.0948792000000001</v>
      </c>
      <c r="P2903">
        <f t="shared" si="181"/>
        <v>103.68174242424243</v>
      </c>
      <c r="Q2903" s="8" t="s">
        <v>8315</v>
      </c>
      <c r="R2903" s="8" t="s">
        <v>8355</v>
      </c>
      <c r="S2903" s="12">
        <f t="shared" si="182"/>
        <v>42290.717835648145</v>
      </c>
      <c r="T2903" s="12">
        <f t="shared" si="183"/>
        <v>42269.717835648145</v>
      </c>
    </row>
    <row r="2904" spans="1:20" ht="60" x14ac:dyDescent="0.25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8218</v>
      </c>
      <c r="G2904" t="s">
        <v>8223</v>
      </c>
      <c r="H2904" t="s">
        <v>8245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8291</v>
      </c>
      <c r="O2904" s="5">
        <f t="shared" si="180"/>
        <v>1.095</v>
      </c>
      <c r="P2904">
        <f t="shared" si="181"/>
        <v>85.546875</v>
      </c>
      <c r="Q2904" s="8" t="s">
        <v>8315</v>
      </c>
      <c r="R2904" s="8" t="s">
        <v>8353</v>
      </c>
      <c r="S2904" s="12">
        <f t="shared" si="182"/>
        <v>41234.851388888885</v>
      </c>
      <c r="T2904" s="12">
        <f t="shared" si="183"/>
        <v>41174.80972222222</v>
      </c>
    </row>
    <row r="2905" spans="1:20" ht="30" x14ac:dyDescent="0.25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8218</v>
      </c>
      <c r="G2905" t="s">
        <v>8223</v>
      </c>
      <c r="H2905" t="s">
        <v>8245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8270</v>
      </c>
      <c r="O2905" s="5">
        <f t="shared" si="180"/>
        <v>1.0951612903225807</v>
      </c>
      <c r="P2905">
        <f t="shared" si="181"/>
        <v>45.878378378378379</v>
      </c>
      <c r="Q2905" s="8" t="s">
        <v>8323</v>
      </c>
      <c r="R2905" s="8" t="s">
        <v>8343</v>
      </c>
      <c r="S2905" s="12">
        <f t="shared" si="182"/>
        <v>42236.585370370369</v>
      </c>
      <c r="T2905" s="12">
        <f t="shared" si="183"/>
        <v>42206.585370370369</v>
      </c>
    </row>
    <row r="2906" spans="1:20" ht="60" x14ac:dyDescent="0.25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8218</v>
      </c>
      <c r="G2906" t="s">
        <v>8223</v>
      </c>
      <c r="H2906" t="s">
        <v>8245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8270</v>
      </c>
      <c r="O2906" s="5">
        <f t="shared" si="180"/>
        <v>1.0952500000000001</v>
      </c>
      <c r="P2906">
        <f t="shared" si="181"/>
        <v>92.037815126050418</v>
      </c>
      <c r="Q2906" s="8" t="s">
        <v>8323</v>
      </c>
      <c r="R2906" s="8" t="s">
        <v>8343</v>
      </c>
      <c r="S2906" s="12">
        <f t="shared" si="182"/>
        <v>42491.497199074074</v>
      </c>
      <c r="T2906" s="12">
        <f t="shared" si="183"/>
        <v>42461.497199074074</v>
      </c>
    </row>
    <row r="2907" spans="1:20" ht="60" x14ac:dyDescent="0.25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8218</v>
      </c>
      <c r="G2907" t="s">
        <v>8224</v>
      </c>
      <c r="H2907" t="s">
        <v>8246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8270</v>
      </c>
      <c r="O2907" s="5">
        <f t="shared" si="180"/>
        <v>1.0954545454545455</v>
      </c>
      <c r="P2907">
        <f t="shared" si="181"/>
        <v>20.083333333333332</v>
      </c>
      <c r="Q2907" s="8" t="s">
        <v>8323</v>
      </c>
      <c r="R2907" s="8" t="s">
        <v>8343</v>
      </c>
      <c r="S2907" s="12">
        <f t="shared" si="182"/>
        <v>42155.708333333328</v>
      </c>
      <c r="T2907" s="12">
        <f t="shared" si="183"/>
        <v>42142.264016203699</v>
      </c>
    </row>
    <row r="2908" spans="1:20" ht="60" x14ac:dyDescent="0.25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8218</v>
      </c>
      <c r="G2908" t="s">
        <v>8228</v>
      </c>
      <c r="H2908" t="s">
        <v>8250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8279</v>
      </c>
      <c r="O2908" s="5">
        <f t="shared" si="180"/>
        <v>1.0954999999999999</v>
      </c>
      <c r="P2908">
        <f t="shared" si="181"/>
        <v>43.82</v>
      </c>
      <c r="Q2908" s="8" t="s">
        <v>8315</v>
      </c>
      <c r="R2908" s="8" t="s">
        <v>8354</v>
      </c>
      <c r="S2908" s="12">
        <f t="shared" si="182"/>
        <v>42271.60974537037</v>
      </c>
      <c r="T2908" s="12">
        <f t="shared" si="183"/>
        <v>42241.60974537037</v>
      </c>
    </row>
    <row r="2909" spans="1:20" ht="60" x14ac:dyDescent="0.25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8218</v>
      </c>
      <c r="G2909" t="s">
        <v>8228</v>
      </c>
      <c r="H2909" t="s">
        <v>8250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8270</v>
      </c>
      <c r="O2909" s="5">
        <f t="shared" si="180"/>
        <v>1.0954999999999999</v>
      </c>
      <c r="P2909">
        <f t="shared" si="181"/>
        <v>199.18181818181819</v>
      </c>
      <c r="Q2909" s="8" t="s">
        <v>8323</v>
      </c>
      <c r="R2909" s="8" t="s">
        <v>8343</v>
      </c>
      <c r="S2909" s="12">
        <f t="shared" si="182"/>
        <v>42155.915972222225</v>
      </c>
      <c r="T2909" s="12">
        <f t="shared" si="183"/>
        <v>42109.501250000001</v>
      </c>
    </row>
    <row r="2910" spans="1:20" ht="60" x14ac:dyDescent="0.25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8218</v>
      </c>
      <c r="G2910" t="s">
        <v>8223</v>
      </c>
      <c r="H2910" t="s">
        <v>8245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8270</v>
      </c>
      <c r="O2910" s="5">
        <f t="shared" si="180"/>
        <v>1.0955999999999999</v>
      </c>
      <c r="P2910">
        <f t="shared" si="181"/>
        <v>91.3</v>
      </c>
      <c r="Q2910" s="8" t="s">
        <v>8323</v>
      </c>
      <c r="R2910" s="8" t="s">
        <v>8343</v>
      </c>
      <c r="S2910" s="12">
        <f t="shared" si="182"/>
        <v>40591.636886574073</v>
      </c>
      <c r="T2910" s="12">
        <f t="shared" si="183"/>
        <v>40531.636886574073</v>
      </c>
    </row>
    <row r="2911" spans="1:20" ht="60" x14ac:dyDescent="0.25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8218</v>
      </c>
      <c r="G2911" t="s">
        <v>8223</v>
      </c>
      <c r="H2911" t="s">
        <v>8245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8270</v>
      </c>
      <c r="O2911" s="5">
        <f t="shared" si="180"/>
        <v>1.0962000000000001</v>
      </c>
      <c r="P2911">
        <f t="shared" si="181"/>
        <v>50.75</v>
      </c>
      <c r="Q2911" s="8" t="s">
        <v>8323</v>
      </c>
      <c r="R2911" s="8" t="s">
        <v>8343</v>
      </c>
      <c r="S2911" s="12">
        <f t="shared" si="182"/>
        <v>42088.916666666672</v>
      </c>
      <c r="T2911" s="12">
        <f t="shared" si="183"/>
        <v>42060.962488425925</v>
      </c>
    </row>
    <row r="2912" spans="1:20" ht="30" x14ac:dyDescent="0.25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8218</v>
      </c>
      <c r="G2912" t="s">
        <v>8223</v>
      </c>
      <c r="H2912" t="s">
        <v>8245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8264</v>
      </c>
      <c r="O2912" s="5">
        <f t="shared" si="180"/>
        <v>1.0963333333333334</v>
      </c>
      <c r="P2912">
        <f t="shared" si="181"/>
        <v>28.111111111111111</v>
      </c>
      <c r="Q2912" s="8" t="s">
        <v>8309</v>
      </c>
      <c r="R2912" s="8" t="s">
        <v>8347</v>
      </c>
      <c r="S2912" s="12">
        <f t="shared" si="182"/>
        <v>41733.666666666664</v>
      </c>
      <c r="T2912" s="12">
        <f t="shared" si="183"/>
        <v>41719.299131944441</v>
      </c>
    </row>
    <row r="2913" spans="1:20" ht="45" x14ac:dyDescent="0.25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8218</v>
      </c>
      <c r="G2913" t="s">
        <v>8223</v>
      </c>
      <c r="H2913" t="s">
        <v>8245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8270</v>
      </c>
      <c r="O2913" s="5">
        <f t="shared" si="180"/>
        <v>1.0965</v>
      </c>
      <c r="P2913">
        <f t="shared" si="181"/>
        <v>52.214285714285715</v>
      </c>
      <c r="Q2913" s="8" t="s">
        <v>8323</v>
      </c>
      <c r="R2913" s="8" t="s">
        <v>8343</v>
      </c>
      <c r="S2913" s="12">
        <f t="shared" si="182"/>
        <v>42405.666666666672</v>
      </c>
      <c r="T2913" s="12">
        <f t="shared" si="183"/>
        <v>42380.331180555557</v>
      </c>
    </row>
    <row r="2914" spans="1:20" ht="60" x14ac:dyDescent="0.25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8218</v>
      </c>
      <c r="G2914" t="s">
        <v>8223</v>
      </c>
      <c r="H2914" t="s">
        <v>8245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8304</v>
      </c>
      <c r="O2914" s="5">
        <f t="shared" si="180"/>
        <v>1.0966666666666667</v>
      </c>
      <c r="P2914">
        <f t="shared" si="181"/>
        <v>94.90384615384616</v>
      </c>
      <c r="Q2914" s="8" t="s">
        <v>8323</v>
      </c>
      <c r="R2914" s="8" t="s">
        <v>8325</v>
      </c>
      <c r="S2914" s="12">
        <f t="shared" si="182"/>
        <v>41890.632928240739</v>
      </c>
      <c r="T2914" s="12">
        <f t="shared" si="183"/>
        <v>41865.632928240739</v>
      </c>
    </row>
    <row r="2915" spans="1:20" ht="45" x14ac:dyDescent="0.25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8218</v>
      </c>
      <c r="G2915" t="s">
        <v>8223</v>
      </c>
      <c r="H2915" t="s">
        <v>8245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8296</v>
      </c>
      <c r="O2915" s="5">
        <f t="shared" si="180"/>
        <v>1.0967499999999999</v>
      </c>
      <c r="P2915">
        <f t="shared" si="181"/>
        <v>55.956632653061227</v>
      </c>
      <c r="Q2915" s="8" t="s">
        <v>8331</v>
      </c>
      <c r="R2915" s="8" t="s">
        <v>8356</v>
      </c>
      <c r="S2915" s="12">
        <f t="shared" si="182"/>
        <v>42619.833333333328</v>
      </c>
      <c r="T2915" s="12">
        <f t="shared" si="183"/>
        <v>42583.365081018521</v>
      </c>
    </row>
    <row r="2916" spans="1:20" ht="60" x14ac:dyDescent="0.25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8218</v>
      </c>
      <c r="G2916" t="s">
        <v>8223</v>
      </c>
      <c r="H2916" t="s">
        <v>8245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8302</v>
      </c>
      <c r="O2916" s="5">
        <f t="shared" si="180"/>
        <v>1.0967666666666667</v>
      </c>
      <c r="P2916">
        <f t="shared" si="181"/>
        <v>94.548850574712645</v>
      </c>
      <c r="Q2916" s="8" t="s">
        <v>8323</v>
      </c>
      <c r="R2916" s="8" t="s">
        <v>8324</v>
      </c>
      <c r="S2916" s="12">
        <f t="shared" si="182"/>
        <v>41960.940972222219</v>
      </c>
      <c r="T2916" s="12">
        <f t="shared" si="183"/>
        <v>41932.458877314813</v>
      </c>
    </row>
    <row r="2917" spans="1:20" ht="45" x14ac:dyDescent="0.25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8275</v>
      </c>
      <c r="O2917" s="5">
        <f t="shared" si="180"/>
        <v>1.0968181818181819</v>
      </c>
      <c r="P2917">
        <f t="shared" si="181"/>
        <v>74.246153846153845</v>
      </c>
      <c r="Q2917" s="8" t="s">
        <v>8315</v>
      </c>
      <c r="R2917" s="8" t="s">
        <v>8350</v>
      </c>
      <c r="S2917" s="12">
        <f t="shared" si="182"/>
        <v>42556.624236111107</v>
      </c>
      <c r="T2917" s="12">
        <f t="shared" si="183"/>
        <v>42526.624236111107</v>
      </c>
    </row>
    <row r="2918" spans="1:20" ht="60" x14ac:dyDescent="0.25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8218</v>
      </c>
      <c r="G2918" t="s">
        <v>8223</v>
      </c>
      <c r="H2918" t="s">
        <v>8245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8270</v>
      </c>
      <c r="O2918" s="5">
        <f t="shared" si="180"/>
        <v>1.0973333333333333</v>
      </c>
      <c r="P2918">
        <f t="shared" si="181"/>
        <v>47.028571428571432</v>
      </c>
      <c r="Q2918" s="8" t="s">
        <v>8323</v>
      </c>
      <c r="R2918" s="8" t="s">
        <v>8343</v>
      </c>
      <c r="S2918" s="12">
        <f t="shared" si="182"/>
        <v>42643.625</v>
      </c>
      <c r="T2918" s="12">
        <f t="shared" si="183"/>
        <v>42619.685694444444</v>
      </c>
    </row>
    <row r="2919" spans="1:20" ht="45" x14ac:dyDescent="0.25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8218</v>
      </c>
      <c r="G2919" t="s">
        <v>8223</v>
      </c>
      <c r="H2919" t="s">
        <v>8245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8270</v>
      </c>
      <c r="O2919" s="5">
        <f t="shared" si="180"/>
        <v>1.0976190476190477</v>
      </c>
      <c r="P2919">
        <f t="shared" si="181"/>
        <v>51.222222222222221</v>
      </c>
      <c r="Q2919" s="8" t="s">
        <v>8323</v>
      </c>
      <c r="R2919" s="8" t="s">
        <v>8343</v>
      </c>
      <c r="S2919" s="12">
        <f t="shared" si="182"/>
        <v>41989.869085648148</v>
      </c>
      <c r="T2919" s="12">
        <f t="shared" si="183"/>
        <v>41959.869085648148</v>
      </c>
    </row>
    <row r="2920" spans="1:20" ht="45" x14ac:dyDescent="0.25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8218</v>
      </c>
      <c r="G2920" t="s">
        <v>8223</v>
      </c>
      <c r="H2920" t="s">
        <v>8245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8270</v>
      </c>
      <c r="O2920" s="5">
        <f t="shared" si="180"/>
        <v>1.0976666666666666</v>
      </c>
      <c r="P2920">
        <f t="shared" si="181"/>
        <v>99.787878787878782</v>
      </c>
      <c r="Q2920" s="8" t="s">
        <v>8323</v>
      </c>
      <c r="R2920" s="8" t="s">
        <v>8343</v>
      </c>
      <c r="S2920" s="12">
        <f t="shared" si="182"/>
        <v>42319.854861111111</v>
      </c>
      <c r="T2920" s="12">
        <f t="shared" si="183"/>
        <v>42290.36855324074</v>
      </c>
    </row>
    <row r="2921" spans="1:20" ht="45" x14ac:dyDescent="0.25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8218</v>
      </c>
      <c r="G2921" t="s">
        <v>8223</v>
      </c>
      <c r="H2921" t="s">
        <v>8245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8264</v>
      </c>
      <c r="O2921" s="5">
        <f t="shared" si="180"/>
        <v>1.0977744436109027</v>
      </c>
      <c r="P2921">
        <f t="shared" si="181"/>
        <v>93.40425531914893</v>
      </c>
      <c r="Q2921" s="8" t="s">
        <v>8309</v>
      </c>
      <c r="R2921" s="8" t="s">
        <v>8347</v>
      </c>
      <c r="S2921" s="12">
        <f t="shared" si="182"/>
        <v>42579.982638888891</v>
      </c>
      <c r="T2921" s="12">
        <f t="shared" si="183"/>
        <v>42563.682951388888</v>
      </c>
    </row>
    <row r="2922" spans="1:20" ht="45" x14ac:dyDescent="0.25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8218</v>
      </c>
      <c r="G2922" t="s">
        <v>8223</v>
      </c>
      <c r="H2922" t="s">
        <v>8245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8270</v>
      </c>
      <c r="O2922" s="5">
        <f t="shared" si="180"/>
        <v>1.0984</v>
      </c>
      <c r="P2922">
        <f t="shared" si="181"/>
        <v>61.022222222222226</v>
      </c>
      <c r="Q2922" s="8" t="s">
        <v>8323</v>
      </c>
      <c r="R2922" s="8" t="s">
        <v>8343</v>
      </c>
      <c r="S2922" s="12">
        <f t="shared" si="182"/>
        <v>42294.04178240741</v>
      </c>
      <c r="T2922" s="12">
        <f t="shared" si="183"/>
        <v>42264.04178240741</v>
      </c>
    </row>
    <row r="2923" spans="1:20" ht="60" x14ac:dyDescent="0.25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8218</v>
      </c>
      <c r="G2923" t="s">
        <v>8223</v>
      </c>
      <c r="H2923" t="s">
        <v>8245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8270</v>
      </c>
      <c r="O2923" s="5">
        <f t="shared" si="180"/>
        <v>1.0988461538461538</v>
      </c>
      <c r="P2923">
        <f t="shared" si="181"/>
        <v>77.21621621621621</v>
      </c>
      <c r="Q2923" s="8" t="s">
        <v>8323</v>
      </c>
      <c r="R2923" s="8" t="s">
        <v>8343</v>
      </c>
      <c r="S2923" s="12">
        <f t="shared" si="182"/>
        <v>41912.915972222225</v>
      </c>
      <c r="T2923" s="12">
        <f t="shared" si="183"/>
        <v>41897.918124999997</v>
      </c>
    </row>
    <row r="2924" spans="1:20" ht="45" x14ac:dyDescent="0.25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8218</v>
      </c>
      <c r="G2924" t="s">
        <v>8223</v>
      </c>
      <c r="H2924" t="s">
        <v>8245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8279</v>
      </c>
      <c r="O2924" s="5">
        <f t="shared" si="180"/>
        <v>1.099283142857143</v>
      </c>
      <c r="P2924">
        <f t="shared" si="181"/>
        <v>71.848571428571432</v>
      </c>
      <c r="Q2924" s="8" t="s">
        <v>8315</v>
      </c>
      <c r="R2924" s="8" t="s">
        <v>8354</v>
      </c>
      <c r="S2924" s="12">
        <f t="shared" si="182"/>
        <v>42079.542094907403</v>
      </c>
      <c r="T2924" s="12">
        <f t="shared" si="183"/>
        <v>42049.583761574075</v>
      </c>
    </row>
    <row r="2925" spans="1:20" ht="60" x14ac:dyDescent="0.25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8218</v>
      </c>
      <c r="G2925" t="s">
        <v>8224</v>
      </c>
      <c r="H2925" t="s">
        <v>8246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8270</v>
      </c>
      <c r="O2925" s="5">
        <f t="shared" si="180"/>
        <v>1.1000000000000001</v>
      </c>
      <c r="P2925">
        <f t="shared" si="181"/>
        <v>35.96153846153846</v>
      </c>
      <c r="Q2925" s="8" t="s">
        <v>8323</v>
      </c>
      <c r="R2925" s="8" t="s">
        <v>8343</v>
      </c>
      <c r="S2925" s="12">
        <f t="shared" si="182"/>
        <v>42283.707638888889</v>
      </c>
      <c r="T2925" s="12">
        <f t="shared" si="183"/>
        <v>42256.514212962968</v>
      </c>
    </row>
    <row r="2926" spans="1:20" ht="45" x14ac:dyDescent="0.25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8218</v>
      </c>
      <c r="G2926" t="s">
        <v>8223</v>
      </c>
      <c r="H2926" t="s">
        <v>8245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8275</v>
      </c>
      <c r="O2926" s="5">
        <f t="shared" si="180"/>
        <v>1.1000000000000001</v>
      </c>
      <c r="P2926">
        <f t="shared" si="181"/>
        <v>50</v>
      </c>
      <c r="Q2926" s="8" t="s">
        <v>8315</v>
      </c>
      <c r="R2926" s="8" t="s">
        <v>8350</v>
      </c>
      <c r="S2926" s="12">
        <f t="shared" si="182"/>
        <v>41276.624814814815</v>
      </c>
      <c r="T2926" s="12">
        <f t="shared" si="183"/>
        <v>41246.624814814815</v>
      </c>
    </row>
    <row r="2927" spans="1:20" ht="45" x14ac:dyDescent="0.25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8218</v>
      </c>
      <c r="G2927" t="s">
        <v>8223</v>
      </c>
      <c r="H2927" t="s">
        <v>8245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8299</v>
      </c>
      <c r="O2927" s="5">
        <f t="shared" si="180"/>
        <v>1.1000000000000001</v>
      </c>
      <c r="P2927">
        <f t="shared" si="181"/>
        <v>100</v>
      </c>
      <c r="Q2927" s="8" t="s">
        <v>8315</v>
      </c>
      <c r="R2927" s="8" t="s">
        <v>8355</v>
      </c>
      <c r="S2927" s="12">
        <f t="shared" si="182"/>
        <v>40756.398784722223</v>
      </c>
      <c r="T2927" s="12">
        <f t="shared" si="183"/>
        <v>40696.398784722223</v>
      </c>
    </row>
    <row r="2928" spans="1:20" ht="60" x14ac:dyDescent="0.25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8218</v>
      </c>
      <c r="G2928" t="s">
        <v>8224</v>
      </c>
      <c r="H2928" t="s">
        <v>8246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8270</v>
      </c>
      <c r="O2928" s="5">
        <f t="shared" si="180"/>
        <v>1.1000000000000001</v>
      </c>
      <c r="P2928">
        <f t="shared" si="181"/>
        <v>24.444444444444443</v>
      </c>
      <c r="Q2928" s="8" t="s">
        <v>8323</v>
      </c>
      <c r="R2928" s="8" t="s">
        <v>8343</v>
      </c>
      <c r="S2928" s="12">
        <f t="shared" si="182"/>
        <v>42238.255474537036</v>
      </c>
      <c r="T2928" s="12">
        <f t="shared" si="183"/>
        <v>42213.255474537036</v>
      </c>
    </row>
    <row r="2929" spans="1:20" ht="45" x14ac:dyDescent="0.25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8218</v>
      </c>
      <c r="G2929" t="s">
        <v>8224</v>
      </c>
      <c r="H2929" t="s">
        <v>8246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8270</v>
      </c>
      <c r="O2929" s="5">
        <f t="shared" si="180"/>
        <v>1.1000000000000001</v>
      </c>
      <c r="P2929">
        <f t="shared" si="181"/>
        <v>49.438202247191015</v>
      </c>
      <c r="Q2929" s="8" t="s">
        <v>8323</v>
      </c>
      <c r="R2929" s="8" t="s">
        <v>8343</v>
      </c>
      <c r="S2929" s="12">
        <f t="shared" si="182"/>
        <v>42496.053715277776</v>
      </c>
      <c r="T2929" s="12">
        <f t="shared" si="183"/>
        <v>42466.053715277776</v>
      </c>
    </row>
    <row r="2930" spans="1:20" ht="60" x14ac:dyDescent="0.25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8218</v>
      </c>
      <c r="G2930" t="s">
        <v>8223</v>
      </c>
      <c r="H2930" t="s">
        <v>8245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8270</v>
      </c>
      <c r="O2930" s="5">
        <f t="shared" si="180"/>
        <v>1.1000000000000001</v>
      </c>
      <c r="P2930">
        <f t="shared" si="181"/>
        <v>91.666666666666671</v>
      </c>
      <c r="Q2930" s="8" t="s">
        <v>8323</v>
      </c>
      <c r="R2930" s="8" t="s">
        <v>8343</v>
      </c>
      <c r="S2930" s="12">
        <f t="shared" si="182"/>
        <v>42060.774421296301</v>
      </c>
      <c r="T2930" s="12">
        <f t="shared" si="183"/>
        <v>42053.774421296301</v>
      </c>
    </row>
    <row r="2931" spans="1:20" ht="45" x14ac:dyDescent="0.25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8218</v>
      </c>
      <c r="G2931" t="s">
        <v>8223</v>
      </c>
      <c r="H2931" t="s">
        <v>8245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8270</v>
      </c>
      <c r="O2931" s="5">
        <f t="shared" si="180"/>
        <v>1.1000000000000001</v>
      </c>
      <c r="P2931">
        <f t="shared" si="181"/>
        <v>55</v>
      </c>
      <c r="Q2931" s="8" t="s">
        <v>8323</v>
      </c>
      <c r="R2931" s="8" t="s">
        <v>8343</v>
      </c>
      <c r="S2931" s="12">
        <f t="shared" si="182"/>
        <v>42036.957638888889</v>
      </c>
      <c r="T2931" s="12">
        <f t="shared" si="183"/>
        <v>42020.596666666665</v>
      </c>
    </row>
    <row r="2932" spans="1:20" ht="45" x14ac:dyDescent="0.25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8218</v>
      </c>
      <c r="G2932" t="s">
        <v>8228</v>
      </c>
      <c r="H2932" t="s">
        <v>8250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8302</v>
      </c>
      <c r="O2932" s="5">
        <f t="shared" si="180"/>
        <v>1.1000666666666667</v>
      </c>
      <c r="P2932">
        <f t="shared" si="181"/>
        <v>128.9140625</v>
      </c>
      <c r="Q2932" s="8" t="s">
        <v>8323</v>
      </c>
      <c r="R2932" s="8" t="s">
        <v>8324</v>
      </c>
      <c r="S2932" s="12">
        <f t="shared" si="182"/>
        <v>42109.868055555555</v>
      </c>
      <c r="T2932" s="12">
        <f t="shared" si="183"/>
        <v>42082.820590277777</v>
      </c>
    </row>
    <row r="2933" spans="1:20" ht="60" x14ac:dyDescent="0.25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8218</v>
      </c>
      <c r="G2933" t="s">
        <v>8235</v>
      </c>
      <c r="H2933" t="s">
        <v>8248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8270</v>
      </c>
      <c r="O2933" s="5">
        <f t="shared" si="180"/>
        <v>1.1002000000000001</v>
      </c>
      <c r="P2933">
        <f t="shared" si="181"/>
        <v>72.381578947368425</v>
      </c>
      <c r="Q2933" s="8" t="s">
        <v>8323</v>
      </c>
      <c r="R2933" s="8" t="s">
        <v>8343</v>
      </c>
      <c r="S2933" s="12">
        <f t="shared" si="182"/>
        <v>42388.707638888889</v>
      </c>
      <c r="T2933" s="12">
        <f t="shared" si="183"/>
        <v>42329.588159722218</v>
      </c>
    </row>
    <row r="2934" spans="1:20" ht="45" x14ac:dyDescent="0.25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8218</v>
      </c>
      <c r="G2934" t="s">
        <v>8223</v>
      </c>
      <c r="H2934" t="s">
        <v>8245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8264</v>
      </c>
      <c r="O2934" s="5">
        <f t="shared" si="180"/>
        <v>1.1004</v>
      </c>
      <c r="P2934">
        <f t="shared" si="181"/>
        <v>41.68181818181818</v>
      </c>
      <c r="Q2934" s="8" t="s">
        <v>8309</v>
      </c>
      <c r="R2934" s="8" t="s">
        <v>8347</v>
      </c>
      <c r="S2934" s="12">
        <f t="shared" si="182"/>
        <v>41404.807222222225</v>
      </c>
      <c r="T2934" s="12">
        <f t="shared" si="183"/>
        <v>41374.807222222225</v>
      </c>
    </row>
    <row r="2935" spans="1:20" ht="60" x14ac:dyDescent="0.25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8218</v>
      </c>
      <c r="G2935" t="s">
        <v>8223</v>
      </c>
      <c r="H2935" t="s">
        <v>8245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8270</v>
      </c>
      <c r="O2935" s="5">
        <f t="shared" si="180"/>
        <v>1.10046</v>
      </c>
      <c r="P2935">
        <f t="shared" si="181"/>
        <v>50.020909090909093</v>
      </c>
      <c r="Q2935" s="8" t="s">
        <v>8323</v>
      </c>
      <c r="R2935" s="8" t="s">
        <v>8343</v>
      </c>
      <c r="S2935" s="12">
        <f t="shared" si="182"/>
        <v>41914.347916666666</v>
      </c>
      <c r="T2935" s="12">
        <f t="shared" si="183"/>
        <v>41893.533553240741</v>
      </c>
    </row>
    <row r="2936" spans="1:20" ht="75" x14ac:dyDescent="0.25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8218</v>
      </c>
      <c r="G2936" t="s">
        <v>8223</v>
      </c>
      <c r="H2936" t="s">
        <v>8245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8300</v>
      </c>
      <c r="O2936" s="5">
        <f t="shared" si="180"/>
        <v>1.1005454545454545</v>
      </c>
      <c r="P2936">
        <f t="shared" si="181"/>
        <v>31.444155844155844</v>
      </c>
      <c r="Q2936" s="8" t="s">
        <v>8311</v>
      </c>
      <c r="R2936" s="8" t="s">
        <v>8341</v>
      </c>
      <c r="S2936" s="12">
        <f t="shared" si="182"/>
        <v>41758.462754629625</v>
      </c>
      <c r="T2936" s="12">
        <f t="shared" si="183"/>
        <v>41726.462754629625</v>
      </c>
    </row>
    <row r="2937" spans="1:20" ht="45" x14ac:dyDescent="0.25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8218</v>
      </c>
      <c r="G2937" t="s">
        <v>8223</v>
      </c>
      <c r="H2937" t="s">
        <v>8245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8270</v>
      </c>
      <c r="O2937" s="5">
        <f t="shared" si="180"/>
        <v>1.101</v>
      </c>
      <c r="P2937">
        <f t="shared" si="181"/>
        <v>40.777777777777779</v>
      </c>
      <c r="Q2937" s="8" t="s">
        <v>8323</v>
      </c>
      <c r="R2937" s="8" t="s">
        <v>8343</v>
      </c>
      <c r="S2937" s="12">
        <f t="shared" si="182"/>
        <v>41884.957638888889</v>
      </c>
      <c r="T2937" s="12">
        <f t="shared" si="183"/>
        <v>41866.54886574074</v>
      </c>
    </row>
    <row r="2938" spans="1:20" ht="60" x14ac:dyDescent="0.25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8218</v>
      </c>
      <c r="G2938" t="s">
        <v>8223</v>
      </c>
      <c r="H2938" t="s">
        <v>8245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8270</v>
      </c>
      <c r="O2938" s="5">
        <f t="shared" si="180"/>
        <v>1.101</v>
      </c>
      <c r="P2938">
        <f t="shared" si="181"/>
        <v>73.400000000000006</v>
      </c>
      <c r="Q2938" s="8" t="s">
        <v>8323</v>
      </c>
      <c r="R2938" s="8" t="s">
        <v>8343</v>
      </c>
      <c r="S2938" s="12">
        <f t="shared" si="182"/>
        <v>41820.957638888889</v>
      </c>
      <c r="T2938" s="12">
        <f t="shared" si="183"/>
        <v>41786.511354166665</v>
      </c>
    </row>
    <row r="2939" spans="1:20" ht="60" x14ac:dyDescent="0.25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8218</v>
      </c>
      <c r="G2939" t="s">
        <v>8223</v>
      </c>
      <c r="H2939" t="s">
        <v>8245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8268</v>
      </c>
      <c r="O2939" s="5">
        <f t="shared" si="180"/>
        <v>1.1013360000000001</v>
      </c>
      <c r="P2939">
        <f t="shared" si="181"/>
        <v>70.000169491525426</v>
      </c>
      <c r="Q2939" s="8" t="s">
        <v>8309</v>
      </c>
      <c r="R2939" s="8" t="s">
        <v>8349</v>
      </c>
      <c r="S2939" s="12">
        <f t="shared" si="182"/>
        <v>42615.791666666672</v>
      </c>
      <c r="T2939" s="12">
        <f t="shared" si="183"/>
        <v>42559.505671296298</v>
      </c>
    </row>
    <row r="2940" spans="1:20" ht="60" x14ac:dyDescent="0.25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8218</v>
      </c>
      <c r="G2940" t="s">
        <v>8223</v>
      </c>
      <c r="H2940" t="s">
        <v>8245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8268</v>
      </c>
      <c r="O2940" s="5">
        <f t="shared" si="180"/>
        <v>1.1015569230769231</v>
      </c>
      <c r="P2940">
        <f t="shared" si="181"/>
        <v>42.874970059880241</v>
      </c>
      <c r="Q2940" s="8" t="s">
        <v>8309</v>
      </c>
      <c r="R2940" s="8" t="s">
        <v>8349</v>
      </c>
      <c r="S2940" s="12">
        <f t="shared" si="182"/>
        <v>40923.301724537036</v>
      </c>
      <c r="T2940" s="12">
        <f t="shared" si="183"/>
        <v>40893.301724537036</v>
      </c>
    </row>
    <row r="2941" spans="1:20" ht="60" x14ac:dyDescent="0.25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8218</v>
      </c>
      <c r="G2941" t="s">
        <v>8223</v>
      </c>
      <c r="H2941" t="s">
        <v>8245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8268</v>
      </c>
      <c r="O2941" s="5">
        <f t="shared" si="180"/>
        <v>1.1016142857142857</v>
      </c>
      <c r="P2941">
        <f t="shared" si="181"/>
        <v>68.24159292035398</v>
      </c>
      <c r="Q2941" s="8" t="s">
        <v>8309</v>
      </c>
      <c r="R2941" s="8" t="s">
        <v>8349</v>
      </c>
      <c r="S2941" s="12">
        <f t="shared" si="182"/>
        <v>41810.915972222225</v>
      </c>
      <c r="T2941" s="12">
        <f t="shared" si="183"/>
        <v>41780.609629629631</v>
      </c>
    </row>
    <row r="2942" spans="1:20" ht="60" x14ac:dyDescent="0.25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8218</v>
      </c>
      <c r="G2942" t="s">
        <v>8223</v>
      </c>
      <c r="H2942" t="s">
        <v>8245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8297</v>
      </c>
      <c r="O2942" s="5">
        <f t="shared" si="180"/>
        <v>1.1017999999999999</v>
      </c>
      <c r="P2942">
        <f t="shared" si="181"/>
        <v>68.862499999999997</v>
      </c>
      <c r="Q2942" s="8" t="s">
        <v>8321</v>
      </c>
      <c r="R2942" s="8" t="s">
        <v>8346</v>
      </c>
      <c r="S2942" s="12">
        <f t="shared" si="182"/>
        <v>42530.541666666672</v>
      </c>
      <c r="T2942" s="12">
        <f t="shared" si="183"/>
        <v>42495.621736111112</v>
      </c>
    </row>
    <row r="2943" spans="1:20" ht="45" x14ac:dyDescent="0.25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8218</v>
      </c>
      <c r="G2943" t="s">
        <v>8223</v>
      </c>
      <c r="H2943" t="s">
        <v>8245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8275</v>
      </c>
      <c r="O2943" s="5">
        <f t="shared" si="180"/>
        <v>1.1020000000000001</v>
      </c>
      <c r="P2943">
        <f t="shared" si="181"/>
        <v>42.384615384615387</v>
      </c>
      <c r="Q2943" s="8" t="s">
        <v>8315</v>
      </c>
      <c r="R2943" s="8" t="s">
        <v>8350</v>
      </c>
      <c r="S2943" s="12">
        <f t="shared" si="182"/>
        <v>42237.957638888889</v>
      </c>
      <c r="T2943" s="12">
        <f t="shared" si="183"/>
        <v>42193.400671296295</v>
      </c>
    </row>
    <row r="2944" spans="1:20" ht="60" x14ac:dyDescent="0.25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8218</v>
      </c>
      <c r="G2944" t="s">
        <v>8224</v>
      </c>
      <c r="H2944" t="s">
        <v>8246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8291</v>
      </c>
      <c r="O2944" s="5">
        <f t="shared" si="180"/>
        <v>1.1020000000000001</v>
      </c>
      <c r="P2944">
        <f t="shared" si="181"/>
        <v>26.554216867469879</v>
      </c>
      <c r="Q2944" s="8" t="s">
        <v>8315</v>
      </c>
      <c r="R2944" s="8" t="s">
        <v>8353</v>
      </c>
      <c r="S2944" s="12">
        <f t="shared" si="182"/>
        <v>41865.507638888885</v>
      </c>
      <c r="T2944" s="12">
        <f t="shared" si="183"/>
        <v>41833.200266203705</v>
      </c>
    </row>
    <row r="2945" spans="1:20" ht="45" x14ac:dyDescent="0.25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8218</v>
      </c>
      <c r="G2945" t="s">
        <v>8224</v>
      </c>
      <c r="H2945" t="s">
        <v>8246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8270</v>
      </c>
      <c r="O2945" s="5">
        <f t="shared" si="180"/>
        <v>1.1020000000000001</v>
      </c>
      <c r="P2945">
        <f t="shared" si="181"/>
        <v>81.029411764705884</v>
      </c>
      <c r="Q2945" s="8" t="s">
        <v>8323</v>
      </c>
      <c r="R2945" s="8" t="s">
        <v>8343</v>
      </c>
      <c r="S2945" s="12">
        <f t="shared" si="182"/>
        <v>41922.625</v>
      </c>
      <c r="T2945" s="12">
        <f t="shared" si="183"/>
        <v>41901.032025462962</v>
      </c>
    </row>
    <row r="2946" spans="1:20" ht="45" x14ac:dyDescent="0.25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8218</v>
      </c>
      <c r="G2946" t="s">
        <v>8223</v>
      </c>
      <c r="H2946" t="s">
        <v>8245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8304</v>
      </c>
      <c r="O2946" s="5">
        <f t="shared" ref="O2946:O3009" si="184">E2946/D2946</f>
        <v>1.1020000000000001</v>
      </c>
      <c r="P2946">
        <f t="shared" si="181"/>
        <v>166.96969696969697</v>
      </c>
      <c r="Q2946" s="8" t="s">
        <v>8323</v>
      </c>
      <c r="R2946" s="8" t="s">
        <v>8325</v>
      </c>
      <c r="S2946" s="12">
        <f t="shared" si="182"/>
        <v>42703</v>
      </c>
      <c r="T2946" s="12">
        <f t="shared" si="183"/>
        <v>42682.366967592592</v>
      </c>
    </row>
    <row r="2947" spans="1:20" ht="30" x14ac:dyDescent="0.25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8218</v>
      </c>
      <c r="G2947" t="s">
        <v>8223</v>
      </c>
      <c r="H2947" t="s">
        <v>8245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8304</v>
      </c>
      <c r="O2947" s="5">
        <f t="shared" si="184"/>
        <v>1.1024425000000002</v>
      </c>
      <c r="P2947">
        <f t="shared" ref="P2947:P3010" si="185">E2947/L2947</f>
        <v>50.111022727272733</v>
      </c>
      <c r="Q2947" s="8" t="s">
        <v>8323</v>
      </c>
      <c r="R2947" s="8" t="s">
        <v>8325</v>
      </c>
      <c r="S2947" s="12">
        <f t="shared" ref="S2947:S3010" si="186">(I2947/86400)+25569+(-6/24)</f>
        <v>42241.858252314814</v>
      </c>
      <c r="T2947" s="12">
        <f t="shared" ref="T2947:T3010" si="187">(J2947/86400)+25569+(-6/24)</f>
        <v>42181.858252314814</v>
      </c>
    </row>
    <row r="2948" spans="1:20" ht="45" x14ac:dyDescent="0.25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8218</v>
      </c>
      <c r="G2948" t="s">
        <v>8223</v>
      </c>
      <c r="H2948" t="s">
        <v>8245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8278</v>
      </c>
      <c r="O2948" s="5">
        <f t="shared" si="184"/>
        <v>1.1033333333333333</v>
      </c>
      <c r="P2948">
        <f t="shared" si="185"/>
        <v>31.826923076923077</v>
      </c>
      <c r="Q2948" s="8" t="s">
        <v>8315</v>
      </c>
      <c r="R2948" s="8" t="s">
        <v>8330</v>
      </c>
      <c r="S2948" s="12">
        <f t="shared" si="186"/>
        <v>41557.75</v>
      </c>
      <c r="T2948" s="12">
        <f t="shared" si="187"/>
        <v>41535.65148148148</v>
      </c>
    </row>
    <row r="2949" spans="1:20" ht="45" x14ac:dyDescent="0.25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8218</v>
      </c>
      <c r="G2949" t="s">
        <v>8223</v>
      </c>
      <c r="H2949" t="s">
        <v>8245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8300</v>
      </c>
      <c r="O2949" s="5">
        <f t="shared" si="184"/>
        <v>1.1036948748510131</v>
      </c>
      <c r="P2949">
        <f t="shared" si="185"/>
        <v>44.095238095238095</v>
      </c>
      <c r="Q2949" s="8" t="s">
        <v>8311</v>
      </c>
      <c r="R2949" s="8" t="s">
        <v>8341</v>
      </c>
      <c r="S2949" s="12">
        <f t="shared" si="186"/>
        <v>41973.716053240743</v>
      </c>
      <c r="T2949" s="12">
        <f t="shared" si="187"/>
        <v>41953.716053240743</v>
      </c>
    </row>
    <row r="2950" spans="1:20" ht="60" x14ac:dyDescent="0.25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8218</v>
      </c>
      <c r="G2950" t="s">
        <v>8223</v>
      </c>
      <c r="H2950" t="s">
        <v>8245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8268</v>
      </c>
      <c r="O2950" s="5">
        <f t="shared" si="184"/>
        <v>1.1038153846153846</v>
      </c>
      <c r="P2950">
        <f t="shared" si="185"/>
        <v>75.444794952681391</v>
      </c>
      <c r="Q2950" s="8" t="s">
        <v>8309</v>
      </c>
      <c r="R2950" s="8" t="s">
        <v>8349</v>
      </c>
      <c r="S2950" s="12">
        <f t="shared" si="186"/>
        <v>42147.641423611116</v>
      </c>
      <c r="T2950" s="12">
        <f t="shared" si="187"/>
        <v>42117.641423611116</v>
      </c>
    </row>
    <row r="2951" spans="1:20" ht="60" x14ac:dyDescent="0.25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8218</v>
      </c>
      <c r="G2951" t="s">
        <v>8223</v>
      </c>
      <c r="H2951" t="s">
        <v>8245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8302</v>
      </c>
      <c r="O2951" s="5">
        <f t="shared" si="184"/>
        <v>1.1040080000000001</v>
      </c>
      <c r="P2951">
        <f t="shared" si="185"/>
        <v>104.15169811320754</v>
      </c>
      <c r="Q2951" s="8" t="s">
        <v>8323</v>
      </c>
      <c r="R2951" s="8" t="s">
        <v>8324</v>
      </c>
      <c r="S2951" s="12">
        <f t="shared" si="186"/>
        <v>42655.75</v>
      </c>
      <c r="T2951" s="12">
        <f t="shared" si="187"/>
        <v>42627.057303240741</v>
      </c>
    </row>
    <row r="2952" spans="1:20" ht="45" x14ac:dyDescent="0.25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8218</v>
      </c>
      <c r="G2952" t="s">
        <v>8235</v>
      </c>
      <c r="H2952" t="s">
        <v>8248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8275</v>
      </c>
      <c r="O2952" s="5">
        <f t="shared" si="184"/>
        <v>1.10406125</v>
      </c>
      <c r="P2952">
        <f t="shared" si="185"/>
        <v>65.914104477611943</v>
      </c>
      <c r="Q2952" s="8" t="s">
        <v>8315</v>
      </c>
      <c r="R2952" s="8" t="s">
        <v>8350</v>
      </c>
      <c r="S2952" s="12">
        <f t="shared" si="186"/>
        <v>42489.257638888885</v>
      </c>
      <c r="T2952" s="12">
        <f t="shared" si="187"/>
        <v>42433.438900462963</v>
      </c>
    </row>
    <row r="2953" spans="1:20" ht="45" x14ac:dyDescent="0.25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8218</v>
      </c>
      <c r="G2953" t="s">
        <v>8223</v>
      </c>
      <c r="H2953" t="s">
        <v>8245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8284</v>
      </c>
      <c r="O2953" s="5">
        <f t="shared" si="184"/>
        <v>1.1044428571428573</v>
      </c>
      <c r="P2953">
        <f t="shared" si="185"/>
        <v>55.222142857142863</v>
      </c>
      <c r="Q2953" s="8" t="s">
        <v>8334</v>
      </c>
      <c r="R2953" s="8" t="s">
        <v>8338</v>
      </c>
      <c r="S2953" s="12">
        <f t="shared" si="186"/>
        <v>42808.308865740742</v>
      </c>
      <c r="T2953" s="12">
        <f t="shared" si="187"/>
        <v>42780.350532407407</v>
      </c>
    </row>
    <row r="2954" spans="1:20" ht="45" x14ac:dyDescent="0.25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8218</v>
      </c>
      <c r="G2954" t="s">
        <v>8223</v>
      </c>
      <c r="H2954" t="s">
        <v>8245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8268</v>
      </c>
      <c r="O2954" s="5">
        <f t="shared" si="184"/>
        <v>1.10446</v>
      </c>
      <c r="P2954">
        <f t="shared" si="185"/>
        <v>157.33048433048432</v>
      </c>
      <c r="Q2954" s="8" t="s">
        <v>8309</v>
      </c>
      <c r="R2954" s="8" t="s">
        <v>8349</v>
      </c>
      <c r="S2954" s="12">
        <f t="shared" si="186"/>
        <v>41557.458935185183</v>
      </c>
      <c r="T2954" s="12">
        <f t="shared" si="187"/>
        <v>41526.458935185183</v>
      </c>
    </row>
    <row r="2955" spans="1:20" ht="30" x14ac:dyDescent="0.25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8218</v>
      </c>
      <c r="G2955" t="s">
        <v>8223</v>
      </c>
      <c r="H2955" t="s">
        <v>8245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8302</v>
      </c>
      <c r="O2955" s="5">
        <f t="shared" si="184"/>
        <v>1.1048192771084338</v>
      </c>
      <c r="P2955">
        <f t="shared" si="185"/>
        <v>96.526315789473685</v>
      </c>
      <c r="Q2955" s="8" t="s">
        <v>8323</v>
      </c>
      <c r="R2955" s="8" t="s">
        <v>8324</v>
      </c>
      <c r="S2955" s="12">
        <f t="shared" si="186"/>
        <v>42389.618611111116</v>
      </c>
      <c r="T2955" s="12">
        <f t="shared" si="187"/>
        <v>42359.618611111116</v>
      </c>
    </row>
    <row r="2956" spans="1:20" ht="45" x14ac:dyDescent="0.25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8218</v>
      </c>
      <c r="G2956" t="s">
        <v>8223</v>
      </c>
      <c r="H2956" t="s">
        <v>8245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8270</v>
      </c>
      <c r="O2956" s="5">
        <f t="shared" si="184"/>
        <v>1.1052</v>
      </c>
      <c r="P2956">
        <f t="shared" si="185"/>
        <v>40.632352941176471</v>
      </c>
      <c r="Q2956" s="8" t="s">
        <v>8323</v>
      </c>
      <c r="R2956" s="8" t="s">
        <v>8343</v>
      </c>
      <c r="S2956" s="12">
        <f t="shared" si="186"/>
        <v>42431.556562500002</v>
      </c>
      <c r="T2956" s="12">
        <f t="shared" si="187"/>
        <v>42401.556562500002</v>
      </c>
    </row>
    <row r="2957" spans="1:20" ht="60" x14ac:dyDescent="0.25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8218</v>
      </c>
      <c r="G2957" t="s">
        <v>8228</v>
      </c>
      <c r="H2957" t="s">
        <v>8250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8284</v>
      </c>
      <c r="O2957" s="5">
        <f t="shared" si="184"/>
        <v>1.1052941176470588</v>
      </c>
      <c r="P2957">
        <f t="shared" si="185"/>
        <v>104.38888888888889</v>
      </c>
      <c r="Q2957" s="8" t="s">
        <v>8334</v>
      </c>
      <c r="R2957" s="8" t="s">
        <v>8338</v>
      </c>
      <c r="S2957" s="12">
        <f t="shared" si="186"/>
        <v>42097.585104166668</v>
      </c>
      <c r="T2957" s="12">
        <f t="shared" si="187"/>
        <v>42067.626770833333</v>
      </c>
    </row>
    <row r="2958" spans="1:20" ht="60" x14ac:dyDescent="0.25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8218</v>
      </c>
      <c r="G2958" t="s">
        <v>8225</v>
      </c>
      <c r="H2958" t="s">
        <v>8247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8270</v>
      </c>
      <c r="O2958" s="5">
        <f t="shared" si="184"/>
        <v>1.105675</v>
      </c>
      <c r="P2958">
        <f t="shared" si="185"/>
        <v>151.4623287671233</v>
      </c>
      <c r="Q2958" s="8" t="s">
        <v>8323</v>
      </c>
      <c r="R2958" s="8" t="s">
        <v>8343</v>
      </c>
      <c r="S2958" s="12">
        <f t="shared" si="186"/>
        <v>42206.169039351851</v>
      </c>
      <c r="T2958" s="12">
        <f t="shared" si="187"/>
        <v>42176.169039351851</v>
      </c>
    </row>
    <row r="2959" spans="1:20" ht="60" x14ac:dyDescent="0.25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8218</v>
      </c>
      <c r="G2959" t="s">
        <v>8223</v>
      </c>
      <c r="H2959" t="s">
        <v>8245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8265</v>
      </c>
      <c r="O2959" s="5">
        <f t="shared" si="184"/>
        <v>1.1060000000000001</v>
      </c>
      <c r="P2959">
        <f t="shared" si="185"/>
        <v>73.733333333333334</v>
      </c>
      <c r="Q2959" s="8" t="s">
        <v>8309</v>
      </c>
      <c r="R2959" s="8" t="s">
        <v>8348</v>
      </c>
      <c r="S2959" s="12">
        <f t="shared" si="186"/>
        <v>41093.625</v>
      </c>
      <c r="T2959" s="12">
        <f t="shared" si="187"/>
        <v>41065.608067129629</v>
      </c>
    </row>
    <row r="2960" spans="1:20" ht="45" x14ac:dyDescent="0.25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8218</v>
      </c>
      <c r="G2960" t="s">
        <v>8223</v>
      </c>
      <c r="H2960" t="s">
        <v>8245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8270</v>
      </c>
      <c r="O2960" s="5">
        <f t="shared" si="184"/>
        <v>1.1063333333333334</v>
      </c>
      <c r="P2960">
        <f t="shared" si="185"/>
        <v>77.186046511627907</v>
      </c>
      <c r="Q2960" s="8" t="s">
        <v>8323</v>
      </c>
      <c r="R2960" s="8" t="s">
        <v>8343</v>
      </c>
      <c r="S2960" s="12">
        <f t="shared" si="186"/>
        <v>42009.601388888885</v>
      </c>
      <c r="T2960" s="12">
        <f t="shared" si="187"/>
        <v>41974.648599537039</v>
      </c>
    </row>
    <row r="2961" spans="1:20" ht="45" x14ac:dyDescent="0.25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8218</v>
      </c>
      <c r="G2961" t="s">
        <v>8223</v>
      </c>
      <c r="H2961" t="s">
        <v>8245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8297</v>
      </c>
      <c r="O2961" s="5">
        <f t="shared" si="184"/>
        <v>1.1065833333333333</v>
      </c>
      <c r="P2961">
        <f t="shared" si="185"/>
        <v>74.184357541899445</v>
      </c>
      <c r="Q2961" s="8" t="s">
        <v>8321</v>
      </c>
      <c r="R2961" s="8" t="s">
        <v>8346</v>
      </c>
      <c r="S2961" s="12">
        <f t="shared" si="186"/>
        <v>41816.390543981484</v>
      </c>
      <c r="T2961" s="12">
        <f t="shared" si="187"/>
        <v>41786.390543981484</v>
      </c>
    </row>
    <row r="2962" spans="1:20" ht="60" x14ac:dyDescent="0.25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8218</v>
      </c>
      <c r="G2962" t="s">
        <v>8223</v>
      </c>
      <c r="H2962" t="s">
        <v>8245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8299</v>
      </c>
      <c r="O2962" s="5">
        <f t="shared" si="184"/>
        <v>1.1066666666666667</v>
      </c>
      <c r="P2962">
        <f t="shared" si="185"/>
        <v>61.029411764705884</v>
      </c>
      <c r="Q2962" s="8" t="s">
        <v>8315</v>
      </c>
      <c r="R2962" s="8" t="s">
        <v>8355</v>
      </c>
      <c r="S2962" s="12">
        <f t="shared" si="186"/>
        <v>41334.500787037039</v>
      </c>
      <c r="T2962" s="12">
        <f t="shared" si="187"/>
        <v>41304.501284722224</v>
      </c>
    </row>
    <row r="2963" spans="1:20" ht="60" x14ac:dyDescent="0.25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8218</v>
      </c>
      <c r="G2963" t="s">
        <v>8223</v>
      </c>
      <c r="H2963" t="s">
        <v>8245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8301</v>
      </c>
      <c r="O2963" s="5">
        <f t="shared" si="184"/>
        <v>1.1066666666666667</v>
      </c>
      <c r="P2963">
        <f t="shared" si="185"/>
        <v>92.222222222222229</v>
      </c>
      <c r="Q2963" s="8" t="s">
        <v>8311</v>
      </c>
      <c r="R2963" s="8" t="s">
        <v>8344</v>
      </c>
      <c r="S2963" s="12">
        <f t="shared" si="186"/>
        <v>42410.676111111112</v>
      </c>
      <c r="T2963" s="12">
        <f t="shared" si="187"/>
        <v>42380.676111111112</v>
      </c>
    </row>
    <row r="2964" spans="1:20" ht="45" x14ac:dyDescent="0.25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8218</v>
      </c>
      <c r="G2964" t="s">
        <v>8223</v>
      </c>
      <c r="H2964" t="s">
        <v>8245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8270</v>
      </c>
      <c r="O2964" s="5">
        <f t="shared" si="184"/>
        <v>1.1066666666666667</v>
      </c>
      <c r="P2964">
        <f t="shared" si="185"/>
        <v>63.846153846153847</v>
      </c>
      <c r="Q2964" s="8" t="s">
        <v>8323</v>
      </c>
      <c r="R2964" s="8" t="s">
        <v>8343</v>
      </c>
      <c r="S2964" s="12">
        <f t="shared" si="186"/>
        <v>42201.574884259258</v>
      </c>
      <c r="T2964" s="12">
        <f t="shared" si="187"/>
        <v>42171.574884259258</v>
      </c>
    </row>
    <row r="2965" spans="1:20" ht="45" x14ac:dyDescent="0.25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8218</v>
      </c>
      <c r="G2965" t="s">
        <v>8223</v>
      </c>
      <c r="H2965" t="s">
        <v>8245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8275</v>
      </c>
      <c r="O2965" s="5">
        <f t="shared" si="184"/>
        <v>1.107</v>
      </c>
      <c r="P2965">
        <f t="shared" si="185"/>
        <v>63.620689655172413</v>
      </c>
      <c r="Q2965" s="8" t="s">
        <v>8315</v>
      </c>
      <c r="R2965" s="8" t="s">
        <v>8350</v>
      </c>
      <c r="S2965" s="12">
        <f t="shared" si="186"/>
        <v>42169.940902777773</v>
      </c>
      <c r="T2965" s="12">
        <f t="shared" si="187"/>
        <v>42145.940902777773</v>
      </c>
    </row>
    <row r="2966" spans="1:20" ht="60" x14ac:dyDescent="0.25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8218</v>
      </c>
      <c r="G2966" t="s">
        <v>8223</v>
      </c>
      <c r="H2966" t="s">
        <v>8245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8278</v>
      </c>
      <c r="O2966" s="5">
        <f t="shared" si="184"/>
        <v>1.107</v>
      </c>
      <c r="P2966">
        <f t="shared" si="185"/>
        <v>115.3125</v>
      </c>
      <c r="Q2966" s="8" t="s">
        <v>8315</v>
      </c>
      <c r="R2966" s="8" t="s">
        <v>8330</v>
      </c>
      <c r="S2966" s="12">
        <f t="shared" si="186"/>
        <v>41343.693379629629</v>
      </c>
      <c r="T2966" s="12">
        <f t="shared" si="187"/>
        <v>41313.735046296293</v>
      </c>
    </row>
    <row r="2967" spans="1:20" ht="60" x14ac:dyDescent="0.25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8218</v>
      </c>
      <c r="G2967" t="s">
        <v>8223</v>
      </c>
      <c r="H2967" t="s">
        <v>8245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8278</v>
      </c>
      <c r="O2967" s="5">
        <f t="shared" si="184"/>
        <v>1.1070833333333334</v>
      </c>
      <c r="P2967">
        <f t="shared" si="185"/>
        <v>28.880434782608695</v>
      </c>
      <c r="Q2967" s="8" t="s">
        <v>8315</v>
      </c>
      <c r="R2967" s="8" t="s">
        <v>8330</v>
      </c>
      <c r="S2967" s="12">
        <f t="shared" si="186"/>
        <v>41108.936296296299</v>
      </c>
      <c r="T2967" s="12">
        <f t="shared" si="187"/>
        <v>41088.936296296299</v>
      </c>
    </row>
    <row r="2968" spans="1:20" ht="60" x14ac:dyDescent="0.25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8218</v>
      </c>
      <c r="G2968" t="s">
        <v>8223</v>
      </c>
      <c r="H2968" t="s">
        <v>8245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8273</v>
      </c>
      <c r="O2968" s="5">
        <f t="shared" si="184"/>
        <v>1.1071428571428572</v>
      </c>
      <c r="P2968">
        <f t="shared" si="185"/>
        <v>67.391304347826093</v>
      </c>
      <c r="Q2968" s="8" t="s">
        <v>8318</v>
      </c>
      <c r="R2968" s="8" t="s">
        <v>8352</v>
      </c>
      <c r="S2968" s="12">
        <f t="shared" si="186"/>
        <v>41719.626296296294</v>
      </c>
      <c r="T2968" s="12">
        <f t="shared" si="187"/>
        <v>41689.667962962965</v>
      </c>
    </row>
    <row r="2969" spans="1:20" ht="60" x14ac:dyDescent="0.25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8218</v>
      </c>
      <c r="G2969" t="s">
        <v>8223</v>
      </c>
      <c r="H2969" t="s">
        <v>8245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8275</v>
      </c>
      <c r="O2969" s="5">
        <f t="shared" si="184"/>
        <v>1.1071428571428572</v>
      </c>
      <c r="P2969">
        <f t="shared" si="185"/>
        <v>104.72972972972973</v>
      </c>
      <c r="Q2969" s="8" t="s">
        <v>8315</v>
      </c>
      <c r="R2969" s="8" t="s">
        <v>8350</v>
      </c>
      <c r="S2969" s="12">
        <f t="shared" si="186"/>
        <v>41483.493472222224</v>
      </c>
      <c r="T2969" s="12">
        <f t="shared" si="187"/>
        <v>41463.493472222224</v>
      </c>
    </row>
    <row r="2970" spans="1:20" ht="60" x14ac:dyDescent="0.25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8218</v>
      </c>
      <c r="G2970" t="s">
        <v>8223</v>
      </c>
      <c r="H2970" t="s">
        <v>8245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8294</v>
      </c>
      <c r="O2970" s="5">
        <f t="shared" si="184"/>
        <v>1.1073146853146854</v>
      </c>
      <c r="P2970">
        <f t="shared" si="185"/>
        <v>226.20857142857142</v>
      </c>
      <c r="Q2970" s="8" t="s">
        <v>8311</v>
      </c>
      <c r="R2970" s="8" t="s">
        <v>8357</v>
      </c>
      <c r="S2970" s="12">
        <f t="shared" si="186"/>
        <v>42497.331388888888</v>
      </c>
      <c r="T2970" s="12">
        <f t="shared" si="187"/>
        <v>42467.331388888888</v>
      </c>
    </row>
    <row r="2971" spans="1:20" ht="60" x14ac:dyDescent="0.25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8218</v>
      </c>
      <c r="G2971" t="s">
        <v>8223</v>
      </c>
      <c r="H2971" t="s">
        <v>8245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8278</v>
      </c>
      <c r="O2971" s="5">
        <f t="shared" si="184"/>
        <v>1.1073333333333333</v>
      </c>
      <c r="P2971">
        <f t="shared" si="185"/>
        <v>43.710526315789473</v>
      </c>
      <c r="Q2971" s="8" t="s">
        <v>8315</v>
      </c>
      <c r="R2971" s="8" t="s">
        <v>8330</v>
      </c>
      <c r="S2971" s="12">
        <f t="shared" si="186"/>
        <v>40870.911990740744</v>
      </c>
      <c r="T2971" s="12">
        <f t="shared" si="187"/>
        <v>40810.870324074072</v>
      </c>
    </row>
    <row r="2972" spans="1:20" ht="60" x14ac:dyDescent="0.25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8218</v>
      </c>
      <c r="G2972" t="s">
        <v>8223</v>
      </c>
      <c r="H2972" t="s">
        <v>8245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8270</v>
      </c>
      <c r="O2972" s="5">
        <f t="shared" si="184"/>
        <v>1.1073333333333333</v>
      </c>
      <c r="P2972">
        <f t="shared" si="185"/>
        <v>83.05</v>
      </c>
      <c r="Q2972" s="8" t="s">
        <v>8323</v>
      </c>
      <c r="R2972" s="8" t="s">
        <v>8343</v>
      </c>
      <c r="S2972" s="12">
        <f t="shared" si="186"/>
        <v>42176.481087962966</v>
      </c>
      <c r="T2972" s="12">
        <f t="shared" si="187"/>
        <v>42146.481087962966</v>
      </c>
    </row>
    <row r="2973" spans="1:20" ht="60" x14ac:dyDescent="0.25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8218</v>
      </c>
      <c r="G2973" t="s">
        <v>8231</v>
      </c>
      <c r="H2973" t="s">
        <v>8252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8270</v>
      </c>
      <c r="O2973" s="5">
        <f t="shared" si="184"/>
        <v>1.1074999999999999</v>
      </c>
      <c r="P2973">
        <f t="shared" si="185"/>
        <v>110.75</v>
      </c>
      <c r="Q2973" s="8" t="s">
        <v>8323</v>
      </c>
      <c r="R2973" s="8" t="s">
        <v>8343</v>
      </c>
      <c r="S2973" s="12">
        <f t="shared" si="186"/>
        <v>42522.654166666667</v>
      </c>
      <c r="T2973" s="12">
        <f t="shared" si="187"/>
        <v>42499.379849537036</v>
      </c>
    </row>
    <row r="2974" spans="1:20" ht="45" x14ac:dyDescent="0.25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8218</v>
      </c>
      <c r="G2974" t="s">
        <v>8223</v>
      </c>
      <c r="H2974" t="s">
        <v>8245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8284</v>
      </c>
      <c r="O2974" s="5">
        <f t="shared" si="184"/>
        <v>1.1076216216216217</v>
      </c>
      <c r="P2974">
        <f t="shared" si="185"/>
        <v>97.113744075829388</v>
      </c>
      <c r="Q2974" s="8" t="s">
        <v>8334</v>
      </c>
      <c r="R2974" s="8" t="s">
        <v>8338</v>
      </c>
      <c r="S2974" s="12">
        <f t="shared" si="186"/>
        <v>41817.364363425928</v>
      </c>
      <c r="T2974" s="12">
        <f t="shared" si="187"/>
        <v>41786.364363425928</v>
      </c>
    </row>
    <row r="2975" spans="1:20" ht="60" x14ac:dyDescent="0.25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8218</v>
      </c>
      <c r="G2975" t="s">
        <v>8223</v>
      </c>
      <c r="H2975" t="s">
        <v>8245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8275</v>
      </c>
      <c r="O2975" s="5">
        <f t="shared" si="184"/>
        <v>1.1077157238734421</v>
      </c>
      <c r="P2975">
        <f t="shared" si="185"/>
        <v>73.355396825396824</v>
      </c>
      <c r="Q2975" s="8" t="s">
        <v>8315</v>
      </c>
      <c r="R2975" s="8" t="s">
        <v>8350</v>
      </c>
      <c r="S2975" s="12">
        <f t="shared" si="186"/>
        <v>41721.807523148149</v>
      </c>
      <c r="T2975" s="12">
        <f t="shared" si="187"/>
        <v>41681.849189814813</v>
      </c>
    </row>
    <row r="2976" spans="1:20" ht="45" x14ac:dyDescent="0.25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8218</v>
      </c>
      <c r="G2976" t="s">
        <v>8223</v>
      </c>
      <c r="H2976" t="s">
        <v>8245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8291</v>
      </c>
      <c r="O2976" s="5">
        <f t="shared" si="184"/>
        <v>1.1080000000000001</v>
      </c>
      <c r="P2976">
        <f t="shared" si="185"/>
        <v>554</v>
      </c>
      <c r="Q2976" s="8" t="s">
        <v>8315</v>
      </c>
      <c r="R2976" s="8" t="s">
        <v>8353</v>
      </c>
      <c r="S2976" s="12">
        <f t="shared" si="186"/>
        <v>41535.367361111115</v>
      </c>
      <c r="T2976" s="12">
        <f t="shared" si="187"/>
        <v>41521.367361111115</v>
      </c>
    </row>
    <row r="2977" spans="1:20" ht="45" x14ac:dyDescent="0.25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8218</v>
      </c>
      <c r="G2977" t="s">
        <v>8224</v>
      </c>
      <c r="H2977" t="s">
        <v>8246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8284</v>
      </c>
      <c r="O2977" s="5">
        <f t="shared" si="184"/>
        <v>1.1083333333333334</v>
      </c>
      <c r="P2977">
        <f t="shared" si="185"/>
        <v>25.576923076923077</v>
      </c>
      <c r="Q2977" s="8" t="s">
        <v>8334</v>
      </c>
      <c r="R2977" s="8" t="s">
        <v>8338</v>
      </c>
      <c r="S2977" s="12">
        <f t="shared" si="186"/>
        <v>42165.378136574072</v>
      </c>
      <c r="T2977" s="12">
        <f t="shared" si="187"/>
        <v>42120.378136574072</v>
      </c>
    </row>
    <row r="2978" spans="1:20" ht="45" x14ac:dyDescent="0.25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8218</v>
      </c>
      <c r="G2978" t="s">
        <v>8223</v>
      </c>
      <c r="H2978" t="s">
        <v>8245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8270</v>
      </c>
      <c r="O2978" s="5">
        <f t="shared" si="184"/>
        <v>1.1085714285714285</v>
      </c>
      <c r="P2978">
        <f t="shared" si="185"/>
        <v>58.787878787878789</v>
      </c>
      <c r="Q2978" s="8" t="s">
        <v>8323</v>
      </c>
      <c r="R2978" s="8" t="s">
        <v>8343</v>
      </c>
      <c r="S2978" s="12">
        <f t="shared" si="186"/>
        <v>42662.866851851853</v>
      </c>
      <c r="T2978" s="12">
        <f t="shared" si="187"/>
        <v>42632.866851851853</v>
      </c>
    </row>
    <row r="2979" spans="1:20" ht="45" x14ac:dyDescent="0.25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8218</v>
      </c>
      <c r="G2979" t="s">
        <v>8223</v>
      </c>
      <c r="H2979" t="s">
        <v>8245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8275</v>
      </c>
      <c r="O2979" s="5">
        <f t="shared" si="184"/>
        <v>1.1091186666666666</v>
      </c>
      <c r="P2979">
        <f t="shared" si="185"/>
        <v>127.97523076923076</v>
      </c>
      <c r="Q2979" s="8" t="s">
        <v>8315</v>
      </c>
      <c r="R2979" s="8" t="s">
        <v>8350</v>
      </c>
      <c r="S2979" s="12">
        <f t="shared" si="186"/>
        <v>40603.507569444446</v>
      </c>
      <c r="T2979" s="12">
        <f t="shared" si="187"/>
        <v>40513.507569444446</v>
      </c>
    </row>
    <row r="2980" spans="1:20" ht="60" x14ac:dyDescent="0.25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8218</v>
      </c>
      <c r="G2980" t="s">
        <v>8223</v>
      </c>
      <c r="H2980" t="s">
        <v>8245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8265</v>
      </c>
      <c r="O2980" s="5">
        <f t="shared" si="184"/>
        <v>1.109423</v>
      </c>
      <c r="P2980">
        <f t="shared" si="185"/>
        <v>62.327134831460668</v>
      </c>
      <c r="Q2980" s="8" t="s">
        <v>8309</v>
      </c>
      <c r="R2980" s="8" t="s">
        <v>8348</v>
      </c>
      <c r="S2980" s="12">
        <f t="shared" si="186"/>
        <v>40818.040972222225</v>
      </c>
      <c r="T2980" s="12">
        <f t="shared" si="187"/>
        <v>40785.937789351854</v>
      </c>
    </row>
    <row r="2981" spans="1:20" ht="45" x14ac:dyDescent="0.25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8218</v>
      </c>
      <c r="G2981" t="s">
        <v>8223</v>
      </c>
      <c r="H2981" t="s">
        <v>8245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8304</v>
      </c>
      <c r="O2981" s="5">
        <f t="shared" si="184"/>
        <v>1.1096666666666666</v>
      </c>
      <c r="P2981">
        <f t="shared" si="185"/>
        <v>93.774647887323937</v>
      </c>
      <c r="Q2981" s="8" t="s">
        <v>8323</v>
      </c>
      <c r="R2981" s="8" t="s">
        <v>8325</v>
      </c>
      <c r="S2981" s="12">
        <f t="shared" si="186"/>
        <v>42516.787905092591</v>
      </c>
      <c r="T2981" s="12">
        <f t="shared" si="187"/>
        <v>42486.787905092591</v>
      </c>
    </row>
    <row r="2982" spans="1:20" ht="45" x14ac:dyDescent="0.25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8218</v>
      </c>
      <c r="G2982" t="s">
        <v>8223</v>
      </c>
      <c r="H2982" t="s">
        <v>8245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8270</v>
      </c>
      <c r="O2982" s="5">
        <f t="shared" si="184"/>
        <v>1.1100000000000001</v>
      </c>
      <c r="P2982">
        <f t="shared" si="185"/>
        <v>58.421052631578945</v>
      </c>
      <c r="Q2982" s="8" t="s">
        <v>8323</v>
      </c>
      <c r="R2982" s="8" t="s">
        <v>8343</v>
      </c>
      <c r="S2982" s="12">
        <f t="shared" si="186"/>
        <v>41899.490671296298</v>
      </c>
      <c r="T2982" s="12">
        <f t="shared" si="187"/>
        <v>41869.490671296298</v>
      </c>
    </row>
    <row r="2983" spans="1:20" ht="60" x14ac:dyDescent="0.25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8218</v>
      </c>
      <c r="G2983" t="s">
        <v>8223</v>
      </c>
      <c r="H2983" t="s">
        <v>8245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8270</v>
      </c>
      <c r="O2983" s="5">
        <f t="shared" si="184"/>
        <v>1.1100000000000001</v>
      </c>
      <c r="P2983">
        <f t="shared" si="185"/>
        <v>92.5</v>
      </c>
      <c r="Q2983" s="8" t="s">
        <v>8323</v>
      </c>
      <c r="R2983" s="8" t="s">
        <v>8343</v>
      </c>
      <c r="S2983" s="12">
        <f t="shared" si="186"/>
        <v>42469.916666666672</v>
      </c>
      <c r="T2983" s="12">
        <f t="shared" si="187"/>
        <v>42447.646666666667</v>
      </c>
    </row>
    <row r="2984" spans="1:20" ht="60" x14ac:dyDescent="0.25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8218</v>
      </c>
      <c r="G2984" t="s">
        <v>8223</v>
      </c>
      <c r="H2984" t="s">
        <v>8245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8270</v>
      </c>
      <c r="O2984" s="5">
        <f t="shared" si="184"/>
        <v>1.1107499999999999</v>
      </c>
      <c r="P2984">
        <f t="shared" si="185"/>
        <v>68.353846153846149</v>
      </c>
      <c r="Q2984" s="8" t="s">
        <v>8323</v>
      </c>
      <c r="R2984" s="8" t="s">
        <v>8343</v>
      </c>
      <c r="S2984" s="12">
        <f t="shared" si="186"/>
        <v>41964.458333333328</v>
      </c>
      <c r="T2984" s="12">
        <f t="shared" si="187"/>
        <v>41941.502037037033</v>
      </c>
    </row>
    <row r="2985" spans="1:20" ht="60" x14ac:dyDescent="0.25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8218</v>
      </c>
      <c r="G2985" t="s">
        <v>8223</v>
      </c>
      <c r="H2985" t="s">
        <v>8245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8268</v>
      </c>
      <c r="O2985" s="5">
        <f t="shared" si="184"/>
        <v>1.1107699999999998</v>
      </c>
      <c r="P2985">
        <f t="shared" si="185"/>
        <v>109.82189265536722</v>
      </c>
      <c r="Q2985" s="8" t="s">
        <v>8309</v>
      </c>
      <c r="R2985" s="8" t="s">
        <v>8349</v>
      </c>
      <c r="S2985" s="12">
        <f t="shared" si="186"/>
        <v>41965.792893518519</v>
      </c>
      <c r="T2985" s="12">
        <f t="shared" si="187"/>
        <v>41935.751226851848</v>
      </c>
    </row>
    <row r="2986" spans="1:20" ht="30" x14ac:dyDescent="0.25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8218</v>
      </c>
      <c r="G2986" t="s">
        <v>8223</v>
      </c>
      <c r="H2986" t="s">
        <v>8245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8273</v>
      </c>
      <c r="O2986" s="5">
        <f t="shared" si="184"/>
        <v>1.1108135252761968</v>
      </c>
      <c r="P2986">
        <f t="shared" si="185"/>
        <v>34.206185567010309</v>
      </c>
      <c r="Q2986" s="8" t="s">
        <v>8318</v>
      </c>
      <c r="R2986" s="8" t="s">
        <v>8352</v>
      </c>
      <c r="S2986" s="12">
        <f t="shared" si="186"/>
        <v>41174.915972222225</v>
      </c>
      <c r="T2986" s="12">
        <f t="shared" si="187"/>
        <v>41156.792928240742</v>
      </c>
    </row>
    <row r="2987" spans="1:20" ht="60" x14ac:dyDescent="0.25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8218</v>
      </c>
      <c r="G2987" t="s">
        <v>8223</v>
      </c>
      <c r="H2987" t="s">
        <v>8245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8268</v>
      </c>
      <c r="O2987" s="5">
        <f t="shared" si="184"/>
        <v>1.111</v>
      </c>
      <c r="P2987">
        <f t="shared" si="185"/>
        <v>95.775862068965523</v>
      </c>
      <c r="Q2987" s="8" t="s">
        <v>8309</v>
      </c>
      <c r="R2987" s="8" t="s">
        <v>8349</v>
      </c>
      <c r="S2987" s="12">
        <f t="shared" si="186"/>
        <v>40308.594444444447</v>
      </c>
      <c r="T2987" s="12">
        <f t="shared" si="187"/>
        <v>40266.995717592596</v>
      </c>
    </row>
    <row r="2988" spans="1:20" ht="45" x14ac:dyDescent="0.25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8218</v>
      </c>
      <c r="G2988" t="s">
        <v>8228</v>
      </c>
      <c r="H2988" t="s">
        <v>8250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8278</v>
      </c>
      <c r="O2988" s="5">
        <f t="shared" si="184"/>
        <v>1.111</v>
      </c>
      <c r="P2988">
        <f t="shared" si="185"/>
        <v>51.674418604651166</v>
      </c>
      <c r="Q2988" s="8" t="s">
        <v>8315</v>
      </c>
      <c r="R2988" s="8" t="s">
        <v>8330</v>
      </c>
      <c r="S2988" s="12">
        <f t="shared" si="186"/>
        <v>42277.561805555553</v>
      </c>
      <c r="T2988" s="12">
        <f t="shared" si="187"/>
        <v>42248.65042824074</v>
      </c>
    </row>
    <row r="2989" spans="1:20" ht="45" x14ac:dyDescent="0.25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8270</v>
      </c>
      <c r="O2989" s="5">
        <f t="shared" si="184"/>
        <v>1.1115384615384616</v>
      </c>
      <c r="P2989">
        <f t="shared" si="185"/>
        <v>200.69444444444446</v>
      </c>
      <c r="Q2989" s="8" t="s">
        <v>8323</v>
      </c>
      <c r="R2989" s="8" t="s">
        <v>8343</v>
      </c>
      <c r="S2989" s="12">
        <f t="shared" si="186"/>
        <v>41805.503761574073</v>
      </c>
      <c r="T2989" s="12">
        <f t="shared" si="187"/>
        <v>41775.503761574073</v>
      </c>
    </row>
    <row r="2990" spans="1:20" ht="60" x14ac:dyDescent="0.25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8218</v>
      </c>
      <c r="G2990" t="s">
        <v>8226</v>
      </c>
      <c r="H2990" t="s">
        <v>8248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8278</v>
      </c>
      <c r="O2990" s="5">
        <f t="shared" si="184"/>
        <v>1.1116666666666666</v>
      </c>
      <c r="P2990">
        <f t="shared" si="185"/>
        <v>416.875</v>
      </c>
      <c r="Q2990" s="8" t="s">
        <v>8315</v>
      </c>
      <c r="R2990" s="8" t="s">
        <v>8330</v>
      </c>
      <c r="S2990" s="12">
        <f t="shared" si="186"/>
        <v>42341.645833333328</v>
      </c>
      <c r="T2990" s="12">
        <f t="shared" si="187"/>
        <v>42323.550138888888</v>
      </c>
    </row>
    <row r="2991" spans="1:20" ht="60" x14ac:dyDescent="0.25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8218</v>
      </c>
      <c r="G2991" t="s">
        <v>8228</v>
      </c>
      <c r="H2991" t="s">
        <v>8250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8270</v>
      </c>
      <c r="O2991" s="5">
        <f t="shared" si="184"/>
        <v>1.1120000000000001</v>
      </c>
      <c r="P2991">
        <f t="shared" si="185"/>
        <v>47.657142857142858</v>
      </c>
      <c r="Q2991" s="8" t="s">
        <v>8323</v>
      </c>
      <c r="R2991" s="8" t="s">
        <v>8343</v>
      </c>
      <c r="S2991" s="12">
        <f t="shared" si="186"/>
        <v>42411.707638888889</v>
      </c>
      <c r="T2991" s="12">
        <f t="shared" si="187"/>
        <v>42381.421840277777</v>
      </c>
    </row>
    <row r="2992" spans="1:20" ht="45" x14ac:dyDescent="0.25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8218</v>
      </c>
      <c r="G2992" t="s">
        <v>8223</v>
      </c>
      <c r="H2992" t="s">
        <v>8245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8270</v>
      </c>
      <c r="O2992" s="5">
        <f t="shared" si="184"/>
        <v>1.1122000000000001</v>
      </c>
      <c r="P2992">
        <f t="shared" si="185"/>
        <v>57.626943005181346</v>
      </c>
      <c r="Q2992" s="8" t="s">
        <v>8323</v>
      </c>
      <c r="R2992" s="8" t="s">
        <v>8343</v>
      </c>
      <c r="S2992" s="12">
        <f t="shared" si="186"/>
        <v>42258.915972222225</v>
      </c>
      <c r="T2992" s="12">
        <f t="shared" si="187"/>
        <v>42230.222222222219</v>
      </c>
    </row>
    <row r="2993" spans="1:20" ht="60" x14ac:dyDescent="0.25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8218</v>
      </c>
      <c r="G2993" t="s">
        <v>8223</v>
      </c>
      <c r="H2993" t="s">
        <v>8245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8299</v>
      </c>
      <c r="O2993" s="5">
        <f t="shared" si="184"/>
        <v>1.1125</v>
      </c>
      <c r="P2993">
        <f t="shared" si="185"/>
        <v>35.6</v>
      </c>
      <c r="Q2993" s="8" t="s">
        <v>8315</v>
      </c>
      <c r="R2993" s="8" t="s">
        <v>8355</v>
      </c>
      <c r="S2993" s="12">
        <f t="shared" si="186"/>
        <v>40862.567361111112</v>
      </c>
      <c r="T2993" s="12">
        <f t="shared" si="187"/>
        <v>40829.623657407406</v>
      </c>
    </row>
    <row r="2994" spans="1:20" ht="60" x14ac:dyDescent="0.25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8218</v>
      </c>
      <c r="G2994" t="s">
        <v>8223</v>
      </c>
      <c r="H2994" t="s">
        <v>8245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8287</v>
      </c>
      <c r="O2994" s="5">
        <f t="shared" si="184"/>
        <v>1.1131</v>
      </c>
      <c r="P2994">
        <f t="shared" si="185"/>
        <v>90.495934959349597</v>
      </c>
      <c r="Q2994" s="8" t="s">
        <v>8318</v>
      </c>
      <c r="R2994" s="8" t="s">
        <v>8358</v>
      </c>
      <c r="S2994" s="12">
        <f t="shared" si="186"/>
        <v>40899.875</v>
      </c>
      <c r="T2994" s="12">
        <f t="shared" si="187"/>
        <v>40840.365787037037</v>
      </c>
    </row>
    <row r="2995" spans="1:20" x14ac:dyDescent="0.25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8218</v>
      </c>
      <c r="G2995" t="s">
        <v>8223</v>
      </c>
      <c r="H2995" t="s">
        <v>8245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8268</v>
      </c>
      <c r="O2995" s="5">
        <f t="shared" si="184"/>
        <v>1.1131818181818183</v>
      </c>
      <c r="P2995">
        <f t="shared" si="185"/>
        <v>42.517361111111114</v>
      </c>
      <c r="Q2995" s="8" t="s">
        <v>8309</v>
      </c>
      <c r="R2995" s="8" t="s">
        <v>8349</v>
      </c>
      <c r="S2995" s="12">
        <f t="shared" si="186"/>
        <v>41312.694456018522</v>
      </c>
      <c r="T2995" s="12">
        <f t="shared" si="187"/>
        <v>41282.694456018522</v>
      </c>
    </row>
    <row r="2996" spans="1:20" ht="60" x14ac:dyDescent="0.25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8218</v>
      </c>
      <c r="G2996" t="s">
        <v>8223</v>
      </c>
      <c r="H2996" t="s">
        <v>8245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8268</v>
      </c>
      <c r="O2996" s="5">
        <f t="shared" si="184"/>
        <v>1.1140000000000001</v>
      </c>
      <c r="P2996">
        <f t="shared" si="185"/>
        <v>50.18018018018018</v>
      </c>
      <c r="Q2996" s="8" t="s">
        <v>8309</v>
      </c>
      <c r="R2996" s="8" t="s">
        <v>8349</v>
      </c>
      <c r="S2996" s="12">
        <f t="shared" si="186"/>
        <v>40853.944189814814</v>
      </c>
      <c r="T2996" s="12">
        <f t="shared" si="187"/>
        <v>40808.90252314815</v>
      </c>
    </row>
    <row r="2997" spans="1:20" ht="45" x14ac:dyDescent="0.25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8218</v>
      </c>
      <c r="G2997" t="s">
        <v>8224</v>
      </c>
      <c r="H2997" t="s">
        <v>8246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8284</v>
      </c>
      <c r="O2997" s="5">
        <f t="shared" si="184"/>
        <v>1.1140000000000001</v>
      </c>
      <c r="P2997">
        <f t="shared" si="185"/>
        <v>38.860465116279073</v>
      </c>
      <c r="Q2997" s="8" t="s">
        <v>8334</v>
      </c>
      <c r="R2997" s="8" t="s">
        <v>8338</v>
      </c>
      <c r="S2997" s="12">
        <f t="shared" si="186"/>
        <v>41844.535925925928</v>
      </c>
      <c r="T2997" s="12">
        <f t="shared" si="187"/>
        <v>41814.535925925928</v>
      </c>
    </row>
    <row r="2998" spans="1:20" ht="60" x14ac:dyDescent="0.25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8218</v>
      </c>
      <c r="G2998" t="s">
        <v>8224</v>
      </c>
      <c r="H2998" t="s">
        <v>8246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8284</v>
      </c>
      <c r="O2998" s="5">
        <f t="shared" si="184"/>
        <v>1.1140954545454547</v>
      </c>
      <c r="P2998">
        <f t="shared" si="185"/>
        <v>23.796213592233013</v>
      </c>
      <c r="Q2998" s="8" t="s">
        <v>8334</v>
      </c>
      <c r="R2998" s="8" t="s">
        <v>8338</v>
      </c>
      <c r="S2998" s="12">
        <f t="shared" si="186"/>
        <v>42707.75</v>
      </c>
      <c r="T2998" s="12">
        <f t="shared" si="187"/>
        <v>42680.22555555556</v>
      </c>
    </row>
    <row r="2999" spans="1:20" ht="60" x14ac:dyDescent="0.25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8218</v>
      </c>
      <c r="G2999" t="s">
        <v>8223</v>
      </c>
      <c r="H2999" t="s">
        <v>8245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8279</v>
      </c>
      <c r="O2999" s="5">
        <f t="shared" si="184"/>
        <v>1.11425</v>
      </c>
      <c r="P2999">
        <f t="shared" si="185"/>
        <v>61.902777777777779</v>
      </c>
      <c r="Q2999" s="8" t="s">
        <v>8315</v>
      </c>
      <c r="R2999" s="8" t="s">
        <v>8354</v>
      </c>
      <c r="S2999" s="12">
        <f t="shared" si="186"/>
        <v>41013.483333333337</v>
      </c>
      <c r="T2999" s="12">
        <f t="shared" si="187"/>
        <v>40955.816087962965</v>
      </c>
    </row>
    <row r="3000" spans="1:20" ht="60" x14ac:dyDescent="0.25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8218</v>
      </c>
      <c r="G3000" t="s">
        <v>8223</v>
      </c>
      <c r="H3000" t="s">
        <v>8245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8270</v>
      </c>
      <c r="O3000" s="5">
        <f t="shared" si="184"/>
        <v>1.1142857142857143</v>
      </c>
      <c r="P3000">
        <f t="shared" si="185"/>
        <v>125.80645161290323</v>
      </c>
      <c r="Q3000" s="8" t="s">
        <v>8323</v>
      </c>
      <c r="R3000" s="8" t="s">
        <v>8343</v>
      </c>
      <c r="S3000" s="12">
        <f t="shared" si="186"/>
        <v>41875.957638888889</v>
      </c>
      <c r="T3000" s="12">
        <f t="shared" si="187"/>
        <v>41852.990208333329</v>
      </c>
    </row>
    <row r="3001" spans="1:20" ht="45" x14ac:dyDescent="0.25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8218</v>
      </c>
      <c r="G3001" t="s">
        <v>8223</v>
      </c>
      <c r="H3001" t="s">
        <v>8245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8275</v>
      </c>
      <c r="O3001" s="5">
        <f t="shared" si="184"/>
        <v>1.1152149999999998</v>
      </c>
      <c r="P3001">
        <f t="shared" si="185"/>
        <v>43.733921568627444</v>
      </c>
      <c r="Q3001" s="8" t="s">
        <v>8315</v>
      </c>
      <c r="R3001" s="8" t="s">
        <v>8350</v>
      </c>
      <c r="S3001" s="12">
        <f t="shared" si="186"/>
        <v>40725.545370370368</v>
      </c>
      <c r="T3001" s="12">
        <f t="shared" si="187"/>
        <v>40695.545370370368</v>
      </c>
    </row>
    <row r="3002" spans="1:20" ht="60" x14ac:dyDescent="0.25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8218</v>
      </c>
      <c r="G3002" t="s">
        <v>8223</v>
      </c>
      <c r="H3002" t="s">
        <v>8245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8268</v>
      </c>
      <c r="O3002" s="5">
        <f t="shared" si="184"/>
        <v>1.1159049999999999</v>
      </c>
      <c r="P3002">
        <f t="shared" si="185"/>
        <v>117.77361477572559</v>
      </c>
      <c r="Q3002" s="8" t="s">
        <v>8309</v>
      </c>
      <c r="R3002" s="8" t="s">
        <v>8349</v>
      </c>
      <c r="S3002" s="12">
        <f t="shared" si="186"/>
        <v>42322.287141203706</v>
      </c>
      <c r="T3002" s="12">
        <f t="shared" si="187"/>
        <v>42292.245474537034</v>
      </c>
    </row>
    <row r="3003" spans="1:20" ht="30" x14ac:dyDescent="0.25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8218</v>
      </c>
      <c r="G3003" t="s">
        <v>8223</v>
      </c>
      <c r="H3003" t="s">
        <v>8245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8275</v>
      </c>
      <c r="O3003" s="5">
        <f t="shared" si="184"/>
        <v>1.1160000000000001</v>
      </c>
      <c r="P3003">
        <f t="shared" si="185"/>
        <v>73.907284768211923</v>
      </c>
      <c r="Q3003" s="8" t="s">
        <v>8315</v>
      </c>
      <c r="R3003" s="8" t="s">
        <v>8350</v>
      </c>
      <c r="S3003" s="12">
        <f t="shared" si="186"/>
        <v>42160.241620370369</v>
      </c>
      <c r="T3003" s="12">
        <f t="shared" si="187"/>
        <v>42130.241620370369</v>
      </c>
    </row>
    <row r="3004" spans="1:20" ht="45" x14ac:dyDescent="0.25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8218</v>
      </c>
      <c r="G3004" t="s">
        <v>8223</v>
      </c>
      <c r="H3004" t="s">
        <v>8245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8273</v>
      </c>
      <c r="O3004" s="5">
        <f t="shared" si="184"/>
        <v>1.1166666666666667</v>
      </c>
      <c r="P3004">
        <f t="shared" si="185"/>
        <v>68.367346938775512</v>
      </c>
      <c r="Q3004" s="8" t="s">
        <v>8318</v>
      </c>
      <c r="R3004" s="8" t="s">
        <v>8352</v>
      </c>
      <c r="S3004" s="12">
        <f t="shared" si="186"/>
        <v>40719.320868055554</v>
      </c>
      <c r="T3004" s="12">
        <f t="shared" si="187"/>
        <v>40689.320868055554</v>
      </c>
    </row>
    <row r="3005" spans="1:20" ht="45" x14ac:dyDescent="0.25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8218</v>
      </c>
      <c r="G3005" t="s">
        <v>8226</v>
      </c>
      <c r="H3005" t="s">
        <v>8248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8291</v>
      </c>
      <c r="O3005" s="5">
        <f t="shared" si="184"/>
        <v>1.1166666666666667</v>
      </c>
      <c r="P3005">
        <f t="shared" si="185"/>
        <v>159.52380952380952</v>
      </c>
      <c r="Q3005" s="8" t="s">
        <v>8315</v>
      </c>
      <c r="R3005" s="8" t="s">
        <v>8353</v>
      </c>
      <c r="S3005" s="12">
        <f t="shared" si="186"/>
        <v>42475.999305555553</v>
      </c>
      <c r="T3005" s="12">
        <f t="shared" si="187"/>
        <v>42416.157129629632</v>
      </c>
    </row>
    <row r="3006" spans="1:20" ht="60" x14ac:dyDescent="0.25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8218</v>
      </c>
      <c r="G3006" t="s">
        <v>8225</v>
      </c>
      <c r="H3006" t="s">
        <v>8247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8273</v>
      </c>
      <c r="O3006" s="5">
        <f t="shared" si="184"/>
        <v>1.117</v>
      </c>
      <c r="P3006">
        <f t="shared" si="185"/>
        <v>53.19047619047619</v>
      </c>
      <c r="Q3006" s="8" t="s">
        <v>8318</v>
      </c>
      <c r="R3006" s="8" t="s">
        <v>8352</v>
      </c>
      <c r="S3006" s="12">
        <f t="shared" si="186"/>
        <v>42659.208333333328</v>
      </c>
      <c r="T3006" s="12">
        <f t="shared" si="187"/>
        <v>42639.171493055561</v>
      </c>
    </row>
    <row r="3007" spans="1:20" ht="45" x14ac:dyDescent="0.25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8218</v>
      </c>
      <c r="G3007" t="s">
        <v>8223</v>
      </c>
      <c r="H3007" t="s">
        <v>8245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8299</v>
      </c>
      <c r="O3007" s="5">
        <f t="shared" si="184"/>
        <v>1.1171428571428572</v>
      </c>
      <c r="P3007">
        <f t="shared" si="185"/>
        <v>60.153846153846153</v>
      </c>
      <c r="Q3007" s="8" t="s">
        <v>8315</v>
      </c>
      <c r="R3007" s="8" t="s">
        <v>8355</v>
      </c>
      <c r="S3007" s="12">
        <f t="shared" si="186"/>
        <v>41551.958333333336</v>
      </c>
      <c r="T3007" s="12">
        <f t="shared" si="187"/>
        <v>41524.608553240745</v>
      </c>
    </row>
    <row r="3008" spans="1:20" ht="60" x14ac:dyDescent="0.25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8218</v>
      </c>
      <c r="G3008" t="s">
        <v>8223</v>
      </c>
      <c r="H3008" t="s">
        <v>8245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8270</v>
      </c>
      <c r="O3008" s="5">
        <f t="shared" si="184"/>
        <v>1.1171428571428572</v>
      </c>
      <c r="P3008">
        <f t="shared" si="185"/>
        <v>65.166666666666671</v>
      </c>
      <c r="Q3008" s="8" t="s">
        <v>8323</v>
      </c>
      <c r="R3008" s="8" t="s">
        <v>8343</v>
      </c>
      <c r="S3008" s="12">
        <f t="shared" si="186"/>
        <v>42544.532638888893</v>
      </c>
      <c r="T3008" s="12">
        <f t="shared" si="187"/>
        <v>42524.532638888893</v>
      </c>
    </row>
    <row r="3009" spans="1:20" ht="45" x14ac:dyDescent="0.25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8218</v>
      </c>
      <c r="G3009" t="s">
        <v>8227</v>
      </c>
      <c r="H3009" t="s">
        <v>8249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8264</v>
      </c>
      <c r="O3009" s="5">
        <f t="shared" si="184"/>
        <v>1.1172500000000001</v>
      </c>
      <c r="P3009">
        <f t="shared" si="185"/>
        <v>148.96666666666667</v>
      </c>
      <c r="Q3009" s="8" t="s">
        <v>8309</v>
      </c>
      <c r="R3009" s="8" t="s">
        <v>8347</v>
      </c>
      <c r="S3009" s="12">
        <f t="shared" si="186"/>
        <v>41958.956400462965</v>
      </c>
      <c r="T3009" s="12">
        <f t="shared" si="187"/>
        <v>41928.914733796293</v>
      </c>
    </row>
    <row r="3010" spans="1:20" ht="45" x14ac:dyDescent="0.25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8218</v>
      </c>
      <c r="G3010" t="s">
        <v>8234</v>
      </c>
      <c r="H3010" t="s">
        <v>8254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8279</v>
      </c>
      <c r="O3010" s="5">
        <f t="shared" ref="O3010:O3073" si="188">E3010/D3010</f>
        <v>1.1175999999999999</v>
      </c>
      <c r="P3010">
        <f t="shared" si="185"/>
        <v>79.262411347517727</v>
      </c>
      <c r="Q3010" s="8" t="s">
        <v>8315</v>
      </c>
      <c r="R3010" s="8" t="s">
        <v>8354</v>
      </c>
      <c r="S3010" s="12">
        <f t="shared" si="186"/>
        <v>42098.665972222225</v>
      </c>
      <c r="T3010" s="12">
        <f t="shared" si="187"/>
        <v>42044.461886574078</v>
      </c>
    </row>
    <row r="3011" spans="1:20" ht="60" x14ac:dyDescent="0.25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8218</v>
      </c>
      <c r="G3011" t="s">
        <v>8228</v>
      </c>
      <c r="H3011" t="s">
        <v>8250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8268</v>
      </c>
      <c r="O3011" s="5">
        <f t="shared" si="188"/>
        <v>1.1176666666666666</v>
      </c>
      <c r="P3011">
        <f t="shared" ref="P3011:P3074" si="189">E3011/L3011</f>
        <v>40.397590361445786</v>
      </c>
      <c r="Q3011" s="8" t="s">
        <v>8309</v>
      </c>
      <c r="R3011" s="8" t="s">
        <v>8349</v>
      </c>
      <c r="S3011" s="12">
        <f t="shared" ref="S3011:S3074" si="190">(I3011/86400)+25569+(-6/24)</f>
        <v>42394.744444444441</v>
      </c>
      <c r="T3011" s="12">
        <f t="shared" ref="T3011:T3074" si="191">(J3011/86400)+25569+(-6/24)</f>
        <v>42370.321851851855</v>
      </c>
    </row>
    <row r="3012" spans="1:20" ht="60" x14ac:dyDescent="0.25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8218</v>
      </c>
      <c r="G3012" t="s">
        <v>8223</v>
      </c>
      <c r="H3012" t="s">
        <v>8245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8275</v>
      </c>
      <c r="O3012" s="5">
        <f t="shared" si="188"/>
        <v>1.1178571428571429</v>
      </c>
      <c r="P3012">
        <f t="shared" si="189"/>
        <v>85.054347826086953</v>
      </c>
      <c r="Q3012" s="8" t="s">
        <v>8315</v>
      </c>
      <c r="R3012" s="8" t="s">
        <v>8350</v>
      </c>
      <c r="S3012" s="12">
        <f t="shared" si="190"/>
        <v>41005.957638888889</v>
      </c>
      <c r="T3012" s="12">
        <f t="shared" si="191"/>
        <v>40963.363032407404</v>
      </c>
    </row>
    <row r="3013" spans="1:20" ht="60" x14ac:dyDescent="0.25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8218</v>
      </c>
      <c r="G3013" t="s">
        <v>8223</v>
      </c>
      <c r="H3013" t="s">
        <v>8245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8284</v>
      </c>
      <c r="O3013" s="5">
        <f t="shared" si="188"/>
        <v>1.1179285714285714</v>
      </c>
      <c r="P3013">
        <f t="shared" si="189"/>
        <v>75.975728155339809</v>
      </c>
      <c r="Q3013" s="8" t="s">
        <v>8334</v>
      </c>
      <c r="R3013" s="8" t="s">
        <v>8338</v>
      </c>
      <c r="S3013" s="12">
        <f t="shared" si="190"/>
        <v>42326.375046296293</v>
      </c>
      <c r="T3013" s="12">
        <f t="shared" si="191"/>
        <v>42296.333379629628</v>
      </c>
    </row>
    <row r="3014" spans="1:20" ht="60" x14ac:dyDescent="0.25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8218</v>
      </c>
      <c r="G3014" t="s">
        <v>8223</v>
      </c>
      <c r="H3014" t="s">
        <v>8245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8268</v>
      </c>
      <c r="O3014" s="5">
        <f t="shared" si="188"/>
        <v>1.1187499999999999</v>
      </c>
      <c r="P3014">
        <f t="shared" si="189"/>
        <v>61.301369863013697</v>
      </c>
      <c r="Q3014" s="8" t="s">
        <v>8309</v>
      </c>
      <c r="R3014" s="8" t="s">
        <v>8349</v>
      </c>
      <c r="S3014" s="12">
        <f t="shared" si="190"/>
        <v>41378.627685185187</v>
      </c>
      <c r="T3014" s="12">
        <f t="shared" si="191"/>
        <v>41348.627685185187</v>
      </c>
    </row>
    <row r="3015" spans="1:20" ht="30" x14ac:dyDescent="0.25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8218</v>
      </c>
      <c r="G3015" t="s">
        <v>8223</v>
      </c>
      <c r="H3015" t="s">
        <v>8245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8275</v>
      </c>
      <c r="O3015" s="5">
        <f t="shared" si="188"/>
        <v>1.1188571428571428</v>
      </c>
      <c r="P3015">
        <f t="shared" si="189"/>
        <v>47.756097560975611</v>
      </c>
      <c r="Q3015" s="8" t="s">
        <v>8315</v>
      </c>
      <c r="R3015" s="8" t="s">
        <v>8350</v>
      </c>
      <c r="S3015" s="12">
        <f t="shared" si="190"/>
        <v>42749.65834490741</v>
      </c>
      <c r="T3015" s="12">
        <f t="shared" si="191"/>
        <v>42719.65834490741</v>
      </c>
    </row>
    <row r="3016" spans="1:20" ht="60" x14ac:dyDescent="0.25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8218</v>
      </c>
      <c r="G3016" t="s">
        <v>8226</v>
      </c>
      <c r="H3016" t="s">
        <v>8248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8268</v>
      </c>
      <c r="O3016" s="5">
        <f t="shared" si="188"/>
        <v>1.118936170212766</v>
      </c>
      <c r="P3016">
        <f t="shared" si="189"/>
        <v>105.18</v>
      </c>
      <c r="Q3016" s="8" t="s">
        <v>8309</v>
      </c>
      <c r="R3016" s="8" t="s">
        <v>8349</v>
      </c>
      <c r="S3016" s="12">
        <f t="shared" si="190"/>
        <v>42477.526412037041</v>
      </c>
      <c r="T3016" s="12">
        <f t="shared" si="191"/>
        <v>42417.568078703705</v>
      </c>
    </row>
    <row r="3017" spans="1:20" ht="60" x14ac:dyDescent="0.25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8218</v>
      </c>
      <c r="G3017" t="s">
        <v>8223</v>
      </c>
      <c r="H3017" t="s">
        <v>8245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8270</v>
      </c>
      <c r="O3017" s="5">
        <f t="shared" si="188"/>
        <v>1.119</v>
      </c>
      <c r="P3017">
        <f t="shared" si="189"/>
        <v>62.166666666666664</v>
      </c>
      <c r="Q3017" s="8" t="s">
        <v>8323</v>
      </c>
      <c r="R3017" s="8" t="s">
        <v>8343</v>
      </c>
      <c r="S3017" s="12">
        <f t="shared" si="190"/>
        <v>42384.401504629626</v>
      </c>
      <c r="T3017" s="12">
        <f t="shared" si="191"/>
        <v>42374.401504629626</v>
      </c>
    </row>
    <row r="3018" spans="1:20" ht="45" x14ac:dyDescent="0.25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8219</v>
      </c>
      <c r="G3018" t="s">
        <v>8223</v>
      </c>
      <c r="H3018" t="s">
        <v>8245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8272</v>
      </c>
      <c r="O3018" s="5">
        <f t="shared" si="188"/>
        <v>1.1199130434782609</v>
      </c>
      <c r="P3018">
        <f t="shared" si="189"/>
        <v>367.97142857142859</v>
      </c>
      <c r="Q3018" s="8" t="s">
        <v>8311</v>
      </c>
      <c r="R3018" s="8" t="s">
        <v>8317</v>
      </c>
      <c r="S3018" s="12">
        <f t="shared" si="190"/>
        <v>42292.632731481484</v>
      </c>
      <c r="T3018" s="12">
        <f t="shared" si="191"/>
        <v>42257.632731481484</v>
      </c>
    </row>
    <row r="3019" spans="1:20" ht="45" x14ac:dyDescent="0.25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8218</v>
      </c>
      <c r="G3019" t="s">
        <v>8223</v>
      </c>
      <c r="H3019" t="s">
        <v>8245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8300</v>
      </c>
      <c r="O3019" s="5">
        <f t="shared" si="188"/>
        <v>1.1200000000000001</v>
      </c>
      <c r="P3019">
        <f t="shared" si="189"/>
        <v>56</v>
      </c>
      <c r="Q3019" s="8" t="s">
        <v>8311</v>
      </c>
      <c r="R3019" s="8" t="s">
        <v>8341</v>
      </c>
      <c r="S3019" s="12">
        <f t="shared" si="190"/>
        <v>42158.378113425926</v>
      </c>
      <c r="T3019" s="12">
        <f t="shared" si="191"/>
        <v>42128.378113425926</v>
      </c>
    </row>
    <row r="3020" spans="1:20" ht="30" x14ac:dyDescent="0.25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8218</v>
      </c>
      <c r="G3020" t="s">
        <v>8224</v>
      </c>
      <c r="H3020" t="s">
        <v>8246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8270</v>
      </c>
      <c r="O3020" s="5">
        <f t="shared" si="188"/>
        <v>1.1200000000000001</v>
      </c>
      <c r="P3020">
        <f t="shared" si="189"/>
        <v>11.666666666666666</v>
      </c>
      <c r="Q3020" s="8" t="s">
        <v>8323</v>
      </c>
      <c r="R3020" s="8" t="s">
        <v>8343</v>
      </c>
      <c r="S3020" s="12">
        <f t="shared" si="190"/>
        <v>42418.666666666672</v>
      </c>
      <c r="T3020" s="12">
        <f t="shared" si="191"/>
        <v>42378.228344907402</v>
      </c>
    </row>
    <row r="3021" spans="1:20" ht="60" x14ac:dyDescent="0.25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8218</v>
      </c>
      <c r="G3021" t="s">
        <v>8223</v>
      </c>
      <c r="H3021" t="s">
        <v>8245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8270</v>
      </c>
      <c r="O3021" s="5">
        <f t="shared" si="188"/>
        <v>1.1200000000000001</v>
      </c>
      <c r="P3021">
        <f t="shared" si="189"/>
        <v>58.94736842105263</v>
      </c>
      <c r="Q3021" s="8" t="s">
        <v>8323</v>
      </c>
      <c r="R3021" s="8" t="s">
        <v>8343</v>
      </c>
      <c r="S3021" s="12">
        <f t="shared" si="190"/>
        <v>42588.875</v>
      </c>
      <c r="T3021" s="12">
        <f t="shared" si="191"/>
        <v>42572.36681712963</v>
      </c>
    </row>
    <row r="3022" spans="1:20" ht="45" x14ac:dyDescent="0.25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8218</v>
      </c>
      <c r="G3022" t="s">
        <v>8224</v>
      </c>
      <c r="H3022" t="s">
        <v>8246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8270</v>
      </c>
      <c r="O3022" s="5">
        <f t="shared" si="188"/>
        <v>1.121</v>
      </c>
      <c r="P3022">
        <f t="shared" si="189"/>
        <v>44.25</v>
      </c>
      <c r="Q3022" s="8" t="s">
        <v>8323</v>
      </c>
      <c r="R3022" s="8" t="s">
        <v>8343</v>
      </c>
      <c r="S3022" s="12">
        <f t="shared" si="190"/>
        <v>42221.208333333328</v>
      </c>
      <c r="T3022" s="12">
        <f t="shared" si="191"/>
        <v>42185.017245370371</v>
      </c>
    </row>
    <row r="3023" spans="1:20" x14ac:dyDescent="0.25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8218</v>
      </c>
      <c r="G3023" t="s">
        <v>8223</v>
      </c>
      <c r="H3023" t="s">
        <v>8245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8270</v>
      </c>
      <c r="O3023" s="5">
        <f t="shared" si="188"/>
        <v>1.1210242048409682</v>
      </c>
      <c r="P3023">
        <f t="shared" si="189"/>
        <v>69.18518518518519</v>
      </c>
      <c r="Q3023" s="8" t="s">
        <v>8323</v>
      </c>
      <c r="R3023" s="8" t="s">
        <v>8343</v>
      </c>
      <c r="S3023" s="12">
        <f t="shared" si="190"/>
        <v>42793.958333333328</v>
      </c>
      <c r="T3023" s="12">
        <f t="shared" si="191"/>
        <v>42762.692430555559</v>
      </c>
    </row>
    <row r="3024" spans="1:20" ht="60" x14ac:dyDescent="0.25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8218</v>
      </c>
      <c r="G3024" t="s">
        <v>8223</v>
      </c>
      <c r="H3024" t="s">
        <v>8245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8268</v>
      </c>
      <c r="O3024" s="5">
        <f t="shared" si="188"/>
        <v>1.1210500000000001</v>
      </c>
      <c r="P3024">
        <f t="shared" si="189"/>
        <v>58.540469973890339</v>
      </c>
      <c r="Q3024" s="8" t="s">
        <v>8309</v>
      </c>
      <c r="R3024" s="8" t="s">
        <v>8349</v>
      </c>
      <c r="S3024" s="12">
        <f t="shared" si="190"/>
        <v>42010.531793981485</v>
      </c>
      <c r="T3024" s="12">
        <f t="shared" si="191"/>
        <v>41980.531793981485</v>
      </c>
    </row>
    <row r="3025" spans="1:20" ht="45" x14ac:dyDescent="0.25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8218</v>
      </c>
      <c r="G3025" t="s">
        <v>8223</v>
      </c>
      <c r="H3025" t="s">
        <v>8245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8284</v>
      </c>
      <c r="O3025" s="5">
        <f t="shared" si="188"/>
        <v>1.1210606060606061</v>
      </c>
      <c r="P3025">
        <f t="shared" si="189"/>
        <v>116.21465968586388</v>
      </c>
      <c r="Q3025" s="8" t="s">
        <v>8334</v>
      </c>
      <c r="R3025" s="8" t="s">
        <v>8338</v>
      </c>
      <c r="S3025" s="12">
        <f t="shared" si="190"/>
        <v>42683.968854166669</v>
      </c>
      <c r="T3025" s="12">
        <f t="shared" si="191"/>
        <v>42653.927187499998</v>
      </c>
    </row>
    <row r="3026" spans="1:20" ht="45" x14ac:dyDescent="0.25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8218</v>
      </c>
      <c r="G3026" t="s">
        <v>8223</v>
      </c>
      <c r="H3026" t="s">
        <v>8245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8270</v>
      </c>
      <c r="O3026" s="5">
        <f t="shared" si="188"/>
        <v>1.121664</v>
      </c>
      <c r="P3026">
        <f t="shared" si="189"/>
        <v>41.237647058823526</v>
      </c>
      <c r="Q3026" s="8" t="s">
        <v>8323</v>
      </c>
      <c r="R3026" s="8" t="s">
        <v>8343</v>
      </c>
      <c r="S3026" s="12">
        <f t="shared" si="190"/>
        <v>42307.625</v>
      </c>
      <c r="T3026" s="12">
        <f t="shared" si="191"/>
        <v>42284.266064814816</v>
      </c>
    </row>
    <row r="3027" spans="1:20" ht="45" x14ac:dyDescent="0.25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8270</v>
      </c>
      <c r="O3027" s="5">
        <f t="shared" si="188"/>
        <v>1.1225000000000001</v>
      </c>
      <c r="P3027">
        <f t="shared" si="189"/>
        <v>31.619718309859156</v>
      </c>
      <c r="Q3027" s="8" t="s">
        <v>8323</v>
      </c>
      <c r="R3027" s="8" t="s">
        <v>8343</v>
      </c>
      <c r="S3027" s="12">
        <f t="shared" si="190"/>
        <v>41821.916666666664</v>
      </c>
      <c r="T3027" s="12">
        <f t="shared" si="191"/>
        <v>41788.830370370371</v>
      </c>
    </row>
    <row r="3028" spans="1:20" ht="60" x14ac:dyDescent="0.25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8218</v>
      </c>
      <c r="G3028" t="s">
        <v>8223</v>
      </c>
      <c r="H3028" t="s">
        <v>8245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8287</v>
      </c>
      <c r="O3028" s="5">
        <f t="shared" si="188"/>
        <v>1.1226666666666667</v>
      </c>
      <c r="P3028">
        <f t="shared" si="189"/>
        <v>44.315789473684212</v>
      </c>
      <c r="Q3028" s="8" t="s">
        <v>8318</v>
      </c>
      <c r="R3028" s="8" t="s">
        <v>8358</v>
      </c>
      <c r="S3028" s="12">
        <f t="shared" si="190"/>
        <v>41530.47791666667</v>
      </c>
      <c r="T3028" s="12">
        <f t="shared" si="191"/>
        <v>41500.47791666667</v>
      </c>
    </row>
    <row r="3029" spans="1:20" ht="60" x14ac:dyDescent="0.25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8218</v>
      </c>
      <c r="G3029" t="s">
        <v>8223</v>
      </c>
      <c r="H3029" t="s">
        <v>8245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8275</v>
      </c>
      <c r="O3029" s="5">
        <f t="shared" si="188"/>
        <v>1.1226666666666667</v>
      </c>
      <c r="P3029">
        <f t="shared" si="189"/>
        <v>87.103448275862064</v>
      </c>
      <c r="Q3029" s="8" t="s">
        <v>8315</v>
      </c>
      <c r="R3029" s="8" t="s">
        <v>8350</v>
      </c>
      <c r="S3029" s="12">
        <f t="shared" si="190"/>
        <v>41844.516099537039</v>
      </c>
      <c r="T3029" s="12">
        <f t="shared" si="191"/>
        <v>41813.516099537039</v>
      </c>
    </row>
    <row r="3030" spans="1:20" ht="45" x14ac:dyDescent="0.25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8218</v>
      </c>
      <c r="G3030" t="s">
        <v>8223</v>
      </c>
      <c r="H3030" t="s">
        <v>8245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8302</v>
      </c>
      <c r="O3030" s="5">
        <f t="shared" si="188"/>
        <v>1.1229714285714285</v>
      </c>
      <c r="P3030">
        <f t="shared" si="189"/>
        <v>149.44486692015209</v>
      </c>
      <c r="Q3030" s="8" t="s">
        <v>8323</v>
      </c>
      <c r="R3030" s="8" t="s">
        <v>8324</v>
      </c>
      <c r="S3030" s="12">
        <f t="shared" si="190"/>
        <v>41928.040972222225</v>
      </c>
      <c r="T3030" s="12">
        <f t="shared" si="191"/>
        <v>41899.044942129629</v>
      </c>
    </row>
    <row r="3031" spans="1:20" ht="45" x14ac:dyDescent="0.25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8218</v>
      </c>
      <c r="G3031" t="s">
        <v>8223</v>
      </c>
      <c r="H3031" t="s">
        <v>8245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8268</v>
      </c>
      <c r="O3031" s="5">
        <f t="shared" si="188"/>
        <v>1.1230249999999999</v>
      </c>
      <c r="P3031">
        <f t="shared" si="189"/>
        <v>181.13306451612902</v>
      </c>
      <c r="Q3031" s="8" t="s">
        <v>8309</v>
      </c>
      <c r="R3031" s="8" t="s">
        <v>8349</v>
      </c>
      <c r="S3031" s="12">
        <f t="shared" si="190"/>
        <v>41775.895833333336</v>
      </c>
      <c r="T3031" s="12">
        <f t="shared" si="191"/>
        <v>41745.385960648149</v>
      </c>
    </row>
    <row r="3032" spans="1:20" ht="60" x14ac:dyDescent="0.25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8218</v>
      </c>
      <c r="G3032" t="s">
        <v>8224</v>
      </c>
      <c r="H3032" t="s">
        <v>8246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8270</v>
      </c>
      <c r="O3032" s="5">
        <f t="shared" si="188"/>
        <v>1.1232142857142857</v>
      </c>
      <c r="P3032">
        <f t="shared" si="189"/>
        <v>39.810126582278478</v>
      </c>
      <c r="Q3032" s="8" t="s">
        <v>8323</v>
      </c>
      <c r="R3032" s="8" t="s">
        <v>8343</v>
      </c>
      <c r="S3032" s="12">
        <f t="shared" si="190"/>
        <v>42186.260393518518</v>
      </c>
      <c r="T3032" s="12">
        <f t="shared" si="191"/>
        <v>42156.260393518518</v>
      </c>
    </row>
    <row r="3033" spans="1:20" ht="45" x14ac:dyDescent="0.25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8218</v>
      </c>
      <c r="G3033" t="s">
        <v>8223</v>
      </c>
      <c r="H3033" t="s">
        <v>8245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8279</v>
      </c>
      <c r="O3033" s="5">
        <f t="shared" si="188"/>
        <v>1.1236044444444444</v>
      </c>
      <c r="P3033">
        <f t="shared" si="189"/>
        <v>23.963127962085309</v>
      </c>
      <c r="Q3033" s="8" t="s">
        <v>8315</v>
      </c>
      <c r="R3033" s="8" t="s">
        <v>8354</v>
      </c>
      <c r="S3033" s="12">
        <f t="shared" si="190"/>
        <v>41281.083333333336</v>
      </c>
      <c r="T3033" s="12">
        <f t="shared" si="191"/>
        <v>41249.198958333334</v>
      </c>
    </row>
    <row r="3034" spans="1:20" ht="60" x14ac:dyDescent="0.25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8218</v>
      </c>
      <c r="G3034" t="s">
        <v>8223</v>
      </c>
      <c r="H3034" t="s">
        <v>8245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8272</v>
      </c>
      <c r="O3034" s="5">
        <f t="shared" si="188"/>
        <v>1.1240000000000001</v>
      </c>
      <c r="P3034">
        <f t="shared" si="189"/>
        <v>35.125</v>
      </c>
      <c r="Q3034" s="8" t="s">
        <v>8311</v>
      </c>
      <c r="R3034" s="8" t="s">
        <v>8317</v>
      </c>
      <c r="S3034" s="12">
        <f t="shared" si="190"/>
        <v>41991.828518518523</v>
      </c>
      <c r="T3034" s="12">
        <f t="shared" si="191"/>
        <v>41931.786851851852</v>
      </c>
    </row>
    <row r="3035" spans="1:20" ht="60" x14ac:dyDescent="0.25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8218</v>
      </c>
      <c r="G3035" t="s">
        <v>8224</v>
      </c>
      <c r="H3035" t="s">
        <v>8246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8270</v>
      </c>
      <c r="O3035" s="5">
        <f t="shared" si="188"/>
        <v>1.125</v>
      </c>
      <c r="P3035">
        <f t="shared" si="189"/>
        <v>30</v>
      </c>
      <c r="Q3035" s="8" t="s">
        <v>8323</v>
      </c>
      <c r="R3035" s="8" t="s">
        <v>8343</v>
      </c>
      <c r="S3035" s="12">
        <f t="shared" si="190"/>
        <v>42099.493946759263</v>
      </c>
      <c r="T3035" s="12">
        <f t="shared" si="191"/>
        <v>42064.535613425927</v>
      </c>
    </row>
    <row r="3036" spans="1:20" ht="45" x14ac:dyDescent="0.25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8218</v>
      </c>
      <c r="G3036" t="s">
        <v>8223</v>
      </c>
      <c r="H3036" t="s">
        <v>8245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8270</v>
      </c>
      <c r="O3036" s="5">
        <f t="shared" si="188"/>
        <v>1.125</v>
      </c>
      <c r="P3036">
        <f t="shared" si="189"/>
        <v>64.285714285714292</v>
      </c>
      <c r="Q3036" s="8" t="s">
        <v>8323</v>
      </c>
      <c r="R3036" s="8" t="s">
        <v>8343</v>
      </c>
      <c r="S3036" s="12">
        <f t="shared" si="190"/>
        <v>42584.922916666663</v>
      </c>
      <c r="T3036" s="12">
        <f t="shared" si="191"/>
        <v>42553.676527777774</v>
      </c>
    </row>
    <row r="3037" spans="1:20" ht="75" x14ac:dyDescent="0.2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8302</v>
      </c>
      <c r="O3037" s="5">
        <f t="shared" si="188"/>
        <v>1.1253599999999999</v>
      </c>
      <c r="P3037">
        <f t="shared" si="189"/>
        <v>89.314285714285717</v>
      </c>
      <c r="Q3037" s="8" t="s">
        <v>8323</v>
      </c>
      <c r="R3037" s="8" t="s">
        <v>8324</v>
      </c>
      <c r="S3037" s="12">
        <f t="shared" si="190"/>
        <v>42674.915972222225</v>
      </c>
      <c r="T3037" s="12">
        <f t="shared" si="191"/>
        <v>42644.285358796296</v>
      </c>
    </row>
    <row r="3038" spans="1:20" ht="60" x14ac:dyDescent="0.25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8218</v>
      </c>
      <c r="G3038" t="s">
        <v>8223</v>
      </c>
      <c r="H3038" t="s">
        <v>8245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8268</v>
      </c>
      <c r="O3038" s="5">
        <f t="shared" si="188"/>
        <v>1.1263736263736264</v>
      </c>
      <c r="P3038">
        <f t="shared" si="189"/>
        <v>109.04255319148936</v>
      </c>
      <c r="Q3038" s="8" t="s">
        <v>8309</v>
      </c>
      <c r="R3038" s="8" t="s">
        <v>8349</v>
      </c>
      <c r="S3038" s="12">
        <f t="shared" si="190"/>
        <v>41994.447962962964</v>
      </c>
      <c r="T3038" s="12">
        <f t="shared" si="191"/>
        <v>41949.447962962964</v>
      </c>
    </row>
    <row r="3039" spans="1:20" ht="60" x14ac:dyDescent="0.25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8218</v>
      </c>
      <c r="G3039" t="s">
        <v>8223</v>
      </c>
      <c r="H3039" t="s">
        <v>8245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8268</v>
      </c>
      <c r="O3039" s="5">
        <f t="shared" si="188"/>
        <v>1.1268</v>
      </c>
      <c r="P3039">
        <f t="shared" si="189"/>
        <v>110.47058823529412</v>
      </c>
      <c r="Q3039" s="8" t="s">
        <v>8309</v>
      </c>
      <c r="R3039" s="8" t="s">
        <v>8349</v>
      </c>
      <c r="S3039" s="12">
        <f t="shared" si="190"/>
        <v>40211.082638888889</v>
      </c>
      <c r="T3039" s="12">
        <f t="shared" si="191"/>
        <v>40123.58829861111</v>
      </c>
    </row>
    <row r="3040" spans="1:20" ht="60" x14ac:dyDescent="0.25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8218</v>
      </c>
      <c r="G3040" t="s">
        <v>8223</v>
      </c>
      <c r="H3040" t="s">
        <v>8245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8296</v>
      </c>
      <c r="O3040" s="5">
        <f t="shared" si="188"/>
        <v>1.1268750000000001</v>
      </c>
      <c r="P3040">
        <f t="shared" si="189"/>
        <v>107.32142857142857</v>
      </c>
      <c r="Q3040" s="8" t="s">
        <v>8331</v>
      </c>
      <c r="R3040" s="8" t="s">
        <v>8356</v>
      </c>
      <c r="S3040" s="12">
        <f t="shared" si="190"/>
        <v>42326.422997685186</v>
      </c>
      <c r="T3040" s="12">
        <f t="shared" si="191"/>
        <v>42296.381331018521</v>
      </c>
    </row>
    <row r="3041" spans="1:20" ht="60" x14ac:dyDescent="0.25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8218</v>
      </c>
      <c r="G3041" t="s">
        <v>8224</v>
      </c>
      <c r="H3041" t="s">
        <v>8246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8270</v>
      </c>
      <c r="O3041" s="5">
        <f t="shared" si="188"/>
        <v>1.127</v>
      </c>
      <c r="P3041">
        <f t="shared" si="189"/>
        <v>78.263888888888886</v>
      </c>
      <c r="Q3041" s="8" t="s">
        <v>8323</v>
      </c>
      <c r="R3041" s="8" t="s">
        <v>8343</v>
      </c>
      <c r="S3041" s="12">
        <f t="shared" si="190"/>
        <v>41783.625</v>
      </c>
      <c r="T3041" s="12">
        <f t="shared" si="191"/>
        <v>41753.385775462964</v>
      </c>
    </row>
    <row r="3042" spans="1:20" ht="45" x14ac:dyDescent="0.25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8218</v>
      </c>
      <c r="G3042" t="s">
        <v>8223</v>
      </c>
      <c r="H3042" t="s">
        <v>8245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8270</v>
      </c>
      <c r="O3042" s="5">
        <f t="shared" si="188"/>
        <v>1.1276666666666666</v>
      </c>
      <c r="P3042">
        <f t="shared" si="189"/>
        <v>99.5</v>
      </c>
      <c r="Q3042" s="8" t="s">
        <v>8323</v>
      </c>
      <c r="R3042" s="8" t="s">
        <v>8343</v>
      </c>
      <c r="S3042" s="12">
        <f t="shared" si="190"/>
        <v>42648.204097222224</v>
      </c>
      <c r="T3042" s="12">
        <f t="shared" si="191"/>
        <v>42627.204097222224</v>
      </c>
    </row>
    <row r="3043" spans="1:20" ht="45" x14ac:dyDescent="0.25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8218</v>
      </c>
      <c r="G3043" t="s">
        <v>8223</v>
      </c>
      <c r="H3043" t="s">
        <v>8245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8278</v>
      </c>
      <c r="O3043" s="5">
        <f t="shared" si="188"/>
        <v>1.127715</v>
      </c>
      <c r="P3043">
        <f t="shared" si="189"/>
        <v>80.551071428571419</v>
      </c>
      <c r="Q3043" s="8" t="s">
        <v>8315</v>
      </c>
      <c r="R3043" s="8" t="s">
        <v>8330</v>
      </c>
      <c r="S3043" s="12">
        <f t="shared" si="190"/>
        <v>40760.628912037035</v>
      </c>
      <c r="T3043" s="12">
        <f t="shared" si="191"/>
        <v>40730.628912037035</v>
      </c>
    </row>
    <row r="3044" spans="1:20" ht="60" x14ac:dyDescent="0.25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8291</v>
      </c>
      <c r="O3044" s="5">
        <f t="shared" si="188"/>
        <v>1.1279999999999999</v>
      </c>
      <c r="P3044">
        <f t="shared" si="189"/>
        <v>12.533333333333333</v>
      </c>
      <c r="Q3044" s="8" t="s">
        <v>8315</v>
      </c>
      <c r="R3044" s="8" t="s">
        <v>8353</v>
      </c>
      <c r="S3044" s="12">
        <f t="shared" si="190"/>
        <v>41625.25</v>
      </c>
      <c r="T3044" s="12">
        <f t="shared" si="191"/>
        <v>41596.663437499999</v>
      </c>
    </row>
    <row r="3045" spans="1:20" ht="60" x14ac:dyDescent="0.25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8218</v>
      </c>
      <c r="G3045" t="s">
        <v>8223</v>
      </c>
      <c r="H3045" t="s">
        <v>8245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8302</v>
      </c>
      <c r="O3045" s="5">
        <f t="shared" si="188"/>
        <v>1.12815</v>
      </c>
      <c r="P3045">
        <f t="shared" si="189"/>
        <v>162.90974729241879</v>
      </c>
      <c r="Q3045" s="8" t="s">
        <v>8323</v>
      </c>
      <c r="R3045" s="8" t="s">
        <v>8324</v>
      </c>
      <c r="S3045" s="12">
        <f t="shared" si="190"/>
        <v>41958.672731481478</v>
      </c>
      <c r="T3045" s="12">
        <f t="shared" si="191"/>
        <v>41928.631064814814</v>
      </c>
    </row>
    <row r="3046" spans="1:20" ht="60" x14ac:dyDescent="0.25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8218</v>
      </c>
      <c r="G3046" t="s">
        <v>8223</v>
      </c>
      <c r="H3046" t="s">
        <v>8245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8270</v>
      </c>
      <c r="O3046" s="5">
        <f t="shared" si="188"/>
        <v>1.1283333333333334</v>
      </c>
      <c r="P3046">
        <f t="shared" si="189"/>
        <v>49.05797101449275</v>
      </c>
      <c r="Q3046" s="8" t="s">
        <v>8323</v>
      </c>
      <c r="R3046" s="8" t="s">
        <v>8343</v>
      </c>
      <c r="S3046" s="12">
        <f t="shared" si="190"/>
        <v>42489.040972222225</v>
      </c>
      <c r="T3046" s="12">
        <f t="shared" si="191"/>
        <v>42482.765694444446</v>
      </c>
    </row>
    <row r="3047" spans="1:20" ht="45" x14ac:dyDescent="0.25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8218</v>
      </c>
      <c r="G3047" t="s">
        <v>8223</v>
      </c>
      <c r="H3047" t="s">
        <v>8245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8270</v>
      </c>
      <c r="O3047" s="5">
        <f t="shared" si="188"/>
        <v>1.1285000000000001</v>
      </c>
      <c r="P3047">
        <f t="shared" si="189"/>
        <v>39.596491228070178</v>
      </c>
      <c r="Q3047" s="8" t="s">
        <v>8323</v>
      </c>
      <c r="R3047" s="8" t="s">
        <v>8343</v>
      </c>
      <c r="S3047" s="12">
        <f t="shared" si="190"/>
        <v>42079.625</v>
      </c>
      <c r="T3047" s="12">
        <f t="shared" si="191"/>
        <v>42053.666921296295</v>
      </c>
    </row>
    <row r="3048" spans="1:20" ht="60" x14ac:dyDescent="0.25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8218</v>
      </c>
      <c r="G3048" t="s">
        <v>8223</v>
      </c>
      <c r="H3048" t="s">
        <v>8245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8278</v>
      </c>
      <c r="O3048" s="5">
        <f t="shared" si="188"/>
        <v>1.1291099999999998</v>
      </c>
      <c r="P3048">
        <f t="shared" si="189"/>
        <v>47.541473684210523</v>
      </c>
      <c r="Q3048" s="8" t="s">
        <v>8315</v>
      </c>
      <c r="R3048" s="8" t="s">
        <v>8330</v>
      </c>
      <c r="S3048" s="12">
        <f t="shared" si="190"/>
        <v>41029.395925925928</v>
      </c>
      <c r="T3048" s="12">
        <f t="shared" si="191"/>
        <v>40999.395925925928</v>
      </c>
    </row>
    <row r="3049" spans="1:20" ht="60" x14ac:dyDescent="0.25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8218</v>
      </c>
      <c r="G3049" t="s">
        <v>8223</v>
      </c>
      <c r="H3049" t="s">
        <v>8245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8268</v>
      </c>
      <c r="O3049" s="5">
        <f t="shared" si="188"/>
        <v>1.1292</v>
      </c>
      <c r="P3049">
        <f t="shared" si="189"/>
        <v>48.051063829787232</v>
      </c>
      <c r="Q3049" s="8" t="s">
        <v>8309</v>
      </c>
      <c r="R3049" s="8" t="s">
        <v>8349</v>
      </c>
      <c r="S3049" s="12">
        <f t="shared" si="190"/>
        <v>40412.486111111109</v>
      </c>
      <c r="T3049" s="12">
        <f t="shared" si="191"/>
        <v>40332.673842592594</v>
      </c>
    </row>
    <row r="3050" spans="1:20" ht="60" x14ac:dyDescent="0.25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8218</v>
      </c>
      <c r="G3050" t="s">
        <v>8223</v>
      </c>
      <c r="H3050" t="s">
        <v>8245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8270</v>
      </c>
      <c r="O3050" s="5">
        <f t="shared" si="188"/>
        <v>1.1292857142857142</v>
      </c>
      <c r="P3050">
        <f t="shared" si="189"/>
        <v>64.268292682926827</v>
      </c>
      <c r="Q3050" s="8" t="s">
        <v>8323</v>
      </c>
      <c r="R3050" s="8" t="s">
        <v>8343</v>
      </c>
      <c r="S3050" s="12">
        <f t="shared" si="190"/>
        <v>41000.584004629629</v>
      </c>
      <c r="T3050" s="12">
        <f t="shared" si="191"/>
        <v>40970.625671296293</v>
      </c>
    </row>
    <row r="3051" spans="1:20" ht="45" x14ac:dyDescent="0.25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8218</v>
      </c>
      <c r="G3051" t="s">
        <v>8223</v>
      </c>
      <c r="H3051" t="s">
        <v>8245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8268</v>
      </c>
      <c r="O3051" s="5">
        <f t="shared" si="188"/>
        <v>1.1292973333333334</v>
      </c>
      <c r="P3051">
        <f t="shared" si="189"/>
        <v>147.17167680278018</v>
      </c>
      <c r="Q3051" s="8" t="s">
        <v>8309</v>
      </c>
      <c r="R3051" s="8" t="s">
        <v>8349</v>
      </c>
      <c r="S3051" s="12">
        <f t="shared" si="190"/>
        <v>42808.706250000003</v>
      </c>
      <c r="T3051" s="12">
        <f t="shared" si="191"/>
        <v>42775.064884259264</v>
      </c>
    </row>
    <row r="3052" spans="1:20" ht="60" x14ac:dyDescent="0.25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8218</v>
      </c>
      <c r="G3052" t="s">
        <v>8229</v>
      </c>
      <c r="H3052" t="s">
        <v>8248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8265</v>
      </c>
      <c r="O3052" s="5">
        <f t="shared" si="188"/>
        <v>1.1293199999999999</v>
      </c>
      <c r="P3052">
        <f t="shared" si="189"/>
        <v>19.471034482758618</v>
      </c>
      <c r="Q3052" s="8" t="s">
        <v>8309</v>
      </c>
      <c r="R3052" s="8" t="s">
        <v>8348</v>
      </c>
      <c r="S3052" s="12">
        <f t="shared" si="190"/>
        <v>42390.237210648149</v>
      </c>
      <c r="T3052" s="12">
        <f t="shared" si="191"/>
        <v>42360.237210648149</v>
      </c>
    </row>
    <row r="3053" spans="1:20" ht="45" x14ac:dyDescent="0.25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8218</v>
      </c>
      <c r="G3053" t="s">
        <v>8223</v>
      </c>
      <c r="H3053" t="s">
        <v>8245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8291</v>
      </c>
      <c r="O3053" s="5">
        <f t="shared" si="188"/>
        <v>1.1294117647058823</v>
      </c>
      <c r="P3053">
        <f t="shared" si="189"/>
        <v>39.183673469387756</v>
      </c>
      <c r="Q3053" s="8" t="s">
        <v>8315</v>
      </c>
      <c r="R3053" s="8" t="s">
        <v>8353</v>
      </c>
      <c r="S3053" s="12">
        <f t="shared" si="190"/>
        <v>41064.406597222223</v>
      </c>
      <c r="T3053" s="12">
        <f t="shared" si="191"/>
        <v>41034.406597222223</v>
      </c>
    </row>
    <row r="3054" spans="1:20" ht="45" x14ac:dyDescent="0.25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8218</v>
      </c>
      <c r="G3054" t="s">
        <v>8223</v>
      </c>
      <c r="H3054" t="s">
        <v>8245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8299</v>
      </c>
      <c r="O3054" s="5">
        <f t="shared" si="188"/>
        <v>1.1294999999999999</v>
      </c>
      <c r="P3054">
        <f t="shared" si="189"/>
        <v>136.90909090909091</v>
      </c>
      <c r="Q3054" s="8" t="s">
        <v>8315</v>
      </c>
      <c r="R3054" s="8" t="s">
        <v>8355</v>
      </c>
      <c r="S3054" s="12">
        <f t="shared" si="190"/>
        <v>41980.957638888889</v>
      </c>
      <c r="T3054" s="12">
        <f t="shared" si="191"/>
        <v>41952.841134259259</v>
      </c>
    </row>
    <row r="3055" spans="1:20" ht="30" x14ac:dyDescent="0.25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8218</v>
      </c>
      <c r="G3055" t="s">
        <v>8223</v>
      </c>
      <c r="H3055" t="s">
        <v>8245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8275</v>
      </c>
      <c r="O3055" s="5">
        <f t="shared" si="188"/>
        <v>1.1299999999999999</v>
      </c>
      <c r="P3055">
        <f t="shared" si="189"/>
        <v>66.470588235294116</v>
      </c>
      <c r="Q3055" s="8" t="s">
        <v>8315</v>
      </c>
      <c r="R3055" s="8" t="s">
        <v>8350</v>
      </c>
      <c r="S3055" s="12">
        <f t="shared" si="190"/>
        <v>41328.089583333334</v>
      </c>
      <c r="T3055" s="12">
        <f t="shared" si="191"/>
        <v>41321.089583333334</v>
      </c>
    </row>
    <row r="3056" spans="1:20" ht="60" x14ac:dyDescent="0.25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8218</v>
      </c>
      <c r="G3056" t="s">
        <v>8223</v>
      </c>
      <c r="H3056" t="s">
        <v>8245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8270</v>
      </c>
      <c r="O3056" s="5">
        <f t="shared" si="188"/>
        <v>1.1299999999999999</v>
      </c>
      <c r="P3056">
        <f t="shared" si="189"/>
        <v>66.470588235294116</v>
      </c>
      <c r="Q3056" s="8" t="s">
        <v>8323</v>
      </c>
      <c r="R3056" s="8" t="s">
        <v>8343</v>
      </c>
      <c r="S3056" s="12">
        <f t="shared" si="190"/>
        <v>42693.666666666672</v>
      </c>
      <c r="T3056" s="12">
        <f t="shared" si="191"/>
        <v>42660.882245370369</v>
      </c>
    </row>
    <row r="3057" spans="1:20" ht="60" x14ac:dyDescent="0.25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8218</v>
      </c>
      <c r="G3057" t="s">
        <v>8224</v>
      </c>
      <c r="H3057" t="s">
        <v>8246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8304</v>
      </c>
      <c r="O3057" s="5">
        <f t="shared" si="188"/>
        <v>1.1299999999999999</v>
      </c>
      <c r="P3057">
        <f t="shared" si="189"/>
        <v>37.666666666666664</v>
      </c>
      <c r="Q3057" s="8" t="s">
        <v>8323</v>
      </c>
      <c r="R3057" s="8" t="s">
        <v>8325</v>
      </c>
      <c r="S3057" s="12">
        <f t="shared" si="190"/>
        <v>42659.625</v>
      </c>
      <c r="T3057" s="12">
        <f t="shared" si="191"/>
        <v>42619.552488425921</v>
      </c>
    </row>
    <row r="3058" spans="1:20" ht="45" x14ac:dyDescent="0.25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8218</v>
      </c>
      <c r="G3058" t="s">
        <v>8223</v>
      </c>
      <c r="H3058" t="s">
        <v>8245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8294</v>
      </c>
      <c r="O3058" s="5">
        <f t="shared" si="188"/>
        <v>1.1300013888888889</v>
      </c>
      <c r="P3058">
        <f t="shared" si="189"/>
        <v>50.222283950617282</v>
      </c>
      <c r="Q3058" s="8" t="s">
        <v>8311</v>
      </c>
      <c r="R3058" s="8" t="s">
        <v>8357</v>
      </c>
      <c r="S3058" s="12">
        <f t="shared" si="190"/>
        <v>40795.626886574071</v>
      </c>
      <c r="T3058" s="12">
        <f t="shared" si="191"/>
        <v>40765.626886574071</v>
      </c>
    </row>
    <row r="3059" spans="1:20" ht="60" x14ac:dyDescent="0.25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8218</v>
      </c>
      <c r="G3059" t="s">
        <v>8223</v>
      </c>
      <c r="H3059" t="s">
        <v>8245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8268</v>
      </c>
      <c r="O3059" s="5">
        <f t="shared" si="188"/>
        <v>1.13015</v>
      </c>
      <c r="P3059">
        <f t="shared" si="189"/>
        <v>203.63063063063063</v>
      </c>
      <c r="Q3059" s="8" t="s">
        <v>8309</v>
      </c>
      <c r="R3059" s="8" t="s">
        <v>8349</v>
      </c>
      <c r="S3059" s="12">
        <f t="shared" si="190"/>
        <v>42305.083333333328</v>
      </c>
      <c r="T3059" s="12">
        <f t="shared" si="191"/>
        <v>42263.430289351847</v>
      </c>
    </row>
    <row r="3060" spans="1:20" ht="45" x14ac:dyDescent="0.25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8218</v>
      </c>
      <c r="G3060" t="s">
        <v>8223</v>
      </c>
      <c r="H3060" t="s">
        <v>8245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8299</v>
      </c>
      <c r="O3060" s="5">
        <f t="shared" si="188"/>
        <v>1.130176111111111</v>
      </c>
      <c r="P3060">
        <f t="shared" si="189"/>
        <v>109.96308108108107</v>
      </c>
      <c r="Q3060" s="8" t="s">
        <v>8315</v>
      </c>
      <c r="R3060" s="8" t="s">
        <v>8355</v>
      </c>
      <c r="S3060" s="12">
        <f t="shared" si="190"/>
        <v>41328.957638888889</v>
      </c>
      <c r="T3060" s="12">
        <f t="shared" si="191"/>
        <v>41298.259965277779</v>
      </c>
    </row>
    <row r="3061" spans="1:20" ht="45" x14ac:dyDescent="0.25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8218</v>
      </c>
      <c r="G3061" t="s">
        <v>8223</v>
      </c>
      <c r="H3061" t="s">
        <v>8245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8265</v>
      </c>
      <c r="O3061" s="5">
        <f t="shared" si="188"/>
        <v>1.1303159999999999</v>
      </c>
      <c r="P3061">
        <f t="shared" si="189"/>
        <v>144.91230769230768</v>
      </c>
      <c r="Q3061" s="8" t="s">
        <v>8309</v>
      </c>
      <c r="R3061" s="8" t="s">
        <v>8348</v>
      </c>
      <c r="S3061" s="12">
        <f t="shared" si="190"/>
        <v>40752.803657407407</v>
      </c>
      <c r="T3061" s="12">
        <f t="shared" si="191"/>
        <v>40722.803657407407</v>
      </c>
    </row>
    <row r="3062" spans="1:20" ht="60" x14ac:dyDescent="0.25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8218</v>
      </c>
      <c r="G3062" t="s">
        <v>8223</v>
      </c>
      <c r="H3062" t="s">
        <v>8245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8302</v>
      </c>
      <c r="O3062" s="5">
        <f t="shared" si="188"/>
        <v>1.13104</v>
      </c>
      <c r="P3062">
        <f t="shared" si="189"/>
        <v>50.764811490125673</v>
      </c>
      <c r="Q3062" s="8" t="s">
        <v>8323</v>
      </c>
      <c r="R3062" s="8" t="s">
        <v>8324</v>
      </c>
      <c r="S3062" s="12">
        <f t="shared" si="190"/>
        <v>41947.958333333336</v>
      </c>
      <c r="T3062" s="12">
        <f t="shared" si="191"/>
        <v>41919.873611111107</v>
      </c>
    </row>
    <row r="3063" spans="1:20" ht="60" x14ac:dyDescent="0.25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8218</v>
      </c>
      <c r="G3063" t="s">
        <v>8223</v>
      </c>
      <c r="H3063" t="s">
        <v>8245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8278</v>
      </c>
      <c r="O3063" s="5">
        <f t="shared" si="188"/>
        <v>1.1325000000000001</v>
      </c>
      <c r="P3063">
        <f t="shared" si="189"/>
        <v>51.477272727272727</v>
      </c>
      <c r="Q3063" s="8" t="s">
        <v>8315</v>
      </c>
      <c r="R3063" s="8" t="s">
        <v>8330</v>
      </c>
      <c r="S3063" s="12">
        <f t="shared" si="190"/>
        <v>40951.899467592593</v>
      </c>
      <c r="T3063" s="12">
        <f t="shared" si="191"/>
        <v>40891.899467592593</v>
      </c>
    </row>
    <row r="3064" spans="1:20" ht="45" x14ac:dyDescent="0.25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8218</v>
      </c>
      <c r="G3064" t="s">
        <v>8228</v>
      </c>
      <c r="H3064" t="s">
        <v>8250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8270</v>
      </c>
      <c r="O3064" s="5">
        <f t="shared" si="188"/>
        <v>1.133</v>
      </c>
      <c r="P3064">
        <f t="shared" si="189"/>
        <v>68.253012048192772</v>
      </c>
      <c r="Q3064" s="8" t="s">
        <v>8323</v>
      </c>
      <c r="R3064" s="8" t="s">
        <v>8343</v>
      </c>
      <c r="S3064" s="12">
        <f t="shared" si="190"/>
        <v>42099.916666666672</v>
      </c>
      <c r="T3064" s="12">
        <f t="shared" si="191"/>
        <v>42054.49418981481</v>
      </c>
    </row>
    <row r="3065" spans="1:20" ht="60" x14ac:dyDescent="0.25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8218</v>
      </c>
      <c r="G3065" t="s">
        <v>8223</v>
      </c>
      <c r="H3065" t="s">
        <v>8245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8278</v>
      </c>
      <c r="O3065" s="5">
        <f t="shared" si="188"/>
        <v>1.1333333333333333</v>
      </c>
      <c r="P3065">
        <f t="shared" si="189"/>
        <v>34</v>
      </c>
      <c r="Q3065" s="8" t="s">
        <v>8315</v>
      </c>
      <c r="R3065" s="8" t="s">
        <v>8330</v>
      </c>
      <c r="S3065" s="12">
        <f t="shared" si="190"/>
        <v>41064.47216435185</v>
      </c>
      <c r="T3065" s="12">
        <f t="shared" si="191"/>
        <v>41034.47216435185</v>
      </c>
    </row>
    <row r="3066" spans="1:20" ht="45" x14ac:dyDescent="0.25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8218</v>
      </c>
      <c r="G3066" t="s">
        <v>8223</v>
      </c>
      <c r="H3066" t="s">
        <v>8245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8278</v>
      </c>
      <c r="O3066" s="5">
        <f t="shared" si="188"/>
        <v>1.1333333333333333</v>
      </c>
      <c r="P3066">
        <f t="shared" si="189"/>
        <v>23.448275862068964</v>
      </c>
      <c r="Q3066" s="8" t="s">
        <v>8315</v>
      </c>
      <c r="R3066" s="8" t="s">
        <v>8330</v>
      </c>
      <c r="S3066" s="12">
        <f t="shared" si="190"/>
        <v>41083.522858796292</v>
      </c>
      <c r="T3066" s="12">
        <f t="shared" si="191"/>
        <v>41053.522858796292</v>
      </c>
    </row>
    <row r="3067" spans="1:20" ht="45" x14ac:dyDescent="0.25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8218</v>
      </c>
      <c r="G3067" t="s">
        <v>8224</v>
      </c>
      <c r="H3067" t="s">
        <v>8246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8270</v>
      </c>
      <c r="O3067" s="5">
        <f t="shared" si="188"/>
        <v>1.1333333333333333</v>
      </c>
      <c r="P3067">
        <f t="shared" si="189"/>
        <v>20</v>
      </c>
      <c r="Q3067" s="8" t="s">
        <v>8323</v>
      </c>
      <c r="R3067" s="8" t="s">
        <v>8343</v>
      </c>
      <c r="S3067" s="12">
        <f t="shared" si="190"/>
        <v>41945.75</v>
      </c>
      <c r="T3067" s="12">
        <f t="shared" si="191"/>
        <v>41918.630833333329</v>
      </c>
    </row>
    <row r="3068" spans="1:20" ht="60" x14ac:dyDescent="0.25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8218</v>
      </c>
      <c r="G3068" t="s">
        <v>8223</v>
      </c>
      <c r="H3068" t="s">
        <v>8245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8270</v>
      </c>
      <c r="O3068" s="5">
        <f t="shared" si="188"/>
        <v>1.1339285714285714</v>
      </c>
      <c r="P3068">
        <f t="shared" si="189"/>
        <v>50.396825396825399</v>
      </c>
      <c r="Q3068" s="8" t="s">
        <v>8323</v>
      </c>
      <c r="R3068" s="8" t="s">
        <v>8343</v>
      </c>
      <c r="S3068" s="12">
        <f t="shared" si="190"/>
        <v>42488.391724537039</v>
      </c>
      <c r="T3068" s="12">
        <f t="shared" si="191"/>
        <v>42458.391724537039</v>
      </c>
    </row>
    <row r="3069" spans="1:20" ht="45" x14ac:dyDescent="0.25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8218</v>
      </c>
      <c r="G3069" t="s">
        <v>8223</v>
      </c>
      <c r="H3069" t="s">
        <v>8245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8270</v>
      </c>
      <c r="O3069" s="5">
        <f t="shared" si="188"/>
        <v>1.1342219999999998</v>
      </c>
      <c r="P3069">
        <f t="shared" si="189"/>
        <v>107.00207547169811</v>
      </c>
      <c r="Q3069" s="8" t="s">
        <v>8323</v>
      </c>
      <c r="R3069" s="8" t="s">
        <v>8343</v>
      </c>
      <c r="S3069" s="12">
        <f t="shared" si="190"/>
        <v>42046.458333333328</v>
      </c>
      <c r="T3069" s="12">
        <f t="shared" si="191"/>
        <v>42015.800451388888</v>
      </c>
    </row>
    <row r="3070" spans="1:20" ht="60" x14ac:dyDescent="0.25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8218</v>
      </c>
      <c r="G3070" t="s">
        <v>8223</v>
      </c>
      <c r="H3070" t="s">
        <v>8245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8304</v>
      </c>
      <c r="O3070" s="5">
        <f t="shared" si="188"/>
        <v>1.1345714285714286</v>
      </c>
      <c r="P3070">
        <f t="shared" si="189"/>
        <v>74.224299065420567</v>
      </c>
      <c r="Q3070" s="8" t="s">
        <v>8323</v>
      </c>
      <c r="R3070" s="8" t="s">
        <v>8325</v>
      </c>
      <c r="S3070" s="12">
        <f t="shared" si="190"/>
        <v>41850.526412037041</v>
      </c>
      <c r="T3070" s="12">
        <f t="shared" si="191"/>
        <v>41820.526412037041</v>
      </c>
    </row>
    <row r="3071" spans="1:20" ht="60" x14ac:dyDescent="0.25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8218</v>
      </c>
      <c r="G3071" t="s">
        <v>8223</v>
      </c>
      <c r="H3071" t="s">
        <v>8245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8270</v>
      </c>
      <c r="O3071" s="5">
        <f t="shared" si="188"/>
        <v>1.1346000000000001</v>
      </c>
      <c r="P3071">
        <f t="shared" si="189"/>
        <v>83.42647058823529</v>
      </c>
      <c r="Q3071" s="8" t="s">
        <v>8323</v>
      </c>
      <c r="R3071" s="8" t="s">
        <v>8343</v>
      </c>
      <c r="S3071" s="12">
        <f t="shared" si="190"/>
        <v>41883.415972222225</v>
      </c>
      <c r="T3071" s="12">
        <f t="shared" si="191"/>
        <v>41865.775347222225</v>
      </c>
    </row>
    <row r="3072" spans="1:20" ht="45" x14ac:dyDescent="0.25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8218</v>
      </c>
      <c r="G3072" t="s">
        <v>8223</v>
      </c>
      <c r="H3072" t="s">
        <v>8245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8268</v>
      </c>
      <c r="O3072" s="5">
        <f t="shared" si="188"/>
        <v>1.1346153846153846</v>
      </c>
      <c r="P3072">
        <f t="shared" si="189"/>
        <v>73.019801980198025</v>
      </c>
      <c r="Q3072" s="8" t="s">
        <v>8309</v>
      </c>
      <c r="R3072" s="8" t="s">
        <v>8349</v>
      </c>
      <c r="S3072" s="12">
        <f t="shared" si="190"/>
        <v>40897.242939814816</v>
      </c>
      <c r="T3072" s="12">
        <f t="shared" si="191"/>
        <v>40862.242939814816</v>
      </c>
    </row>
    <row r="3073" spans="1:20" ht="45" x14ac:dyDescent="0.25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8265</v>
      </c>
      <c r="O3073" s="5">
        <f t="shared" si="188"/>
        <v>1.1351849999999999</v>
      </c>
      <c r="P3073">
        <f t="shared" si="189"/>
        <v>35.474531249999998</v>
      </c>
      <c r="Q3073" s="8" t="s">
        <v>8309</v>
      </c>
      <c r="R3073" s="8" t="s">
        <v>8348</v>
      </c>
      <c r="S3073" s="12">
        <f t="shared" si="190"/>
        <v>41635.957638888889</v>
      </c>
      <c r="T3073" s="12">
        <f t="shared" si="191"/>
        <v>41612.662187499998</v>
      </c>
    </row>
    <row r="3074" spans="1:20" ht="60" x14ac:dyDescent="0.25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8218</v>
      </c>
      <c r="G3074" t="s">
        <v>8223</v>
      </c>
      <c r="H3074" t="s">
        <v>8245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8270</v>
      </c>
      <c r="O3074" s="5">
        <f t="shared" ref="O3074:O3137" si="192">E3074/D3074</f>
        <v>1.1356666666666666</v>
      </c>
      <c r="P3074">
        <f t="shared" si="189"/>
        <v>113.56666666666666</v>
      </c>
      <c r="Q3074" s="8" t="s">
        <v>8323</v>
      </c>
      <c r="R3074" s="8" t="s">
        <v>8343</v>
      </c>
      <c r="S3074" s="12">
        <f t="shared" si="190"/>
        <v>42085.843055555553</v>
      </c>
      <c r="T3074" s="12">
        <f t="shared" si="191"/>
        <v>42026.63118055556</v>
      </c>
    </row>
    <row r="3075" spans="1:20" ht="60" x14ac:dyDescent="0.25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8218</v>
      </c>
      <c r="G3075" t="s">
        <v>8224</v>
      </c>
      <c r="H3075" t="s">
        <v>8246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8294</v>
      </c>
      <c r="O3075" s="5">
        <f t="shared" si="192"/>
        <v>1.1359142857142857</v>
      </c>
      <c r="P3075">
        <f t="shared" ref="P3075:P3138" si="193">E3075/L3075</f>
        <v>64.020933977455712</v>
      </c>
      <c r="Q3075" s="8" t="s">
        <v>8311</v>
      </c>
      <c r="R3075" s="8" t="s">
        <v>8357</v>
      </c>
      <c r="S3075" s="12">
        <f t="shared" ref="S3075:S3138" si="194">(I3075/86400)+25569+(-6/24)</f>
        <v>41761.270949074074</v>
      </c>
      <c r="T3075" s="12">
        <f t="shared" ref="T3075:T3138" si="195">(J3075/86400)+25569+(-6/24)</f>
        <v>41731.270949074074</v>
      </c>
    </row>
    <row r="3076" spans="1:20" ht="45" x14ac:dyDescent="0.25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8218</v>
      </c>
      <c r="G3076" t="s">
        <v>8224</v>
      </c>
      <c r="H3076" t="s">
        <v>8246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8270</v>
      </c>
      <c r="O3076" s="5">
        <f t="shared" si="192"/>
        <v>1.13625</v>
      </c>
      <c r="P3076">
        <f t="shared" si="193"/>
        <v>39.868421052631582</v>
      </c>
      <c r="Q3076" s="8" t="s">
        <v>8323</v>
      </c>
      <c r="R3076" s="8" t="s">
        <v>8343</v>
      </c>
      <c r="S3076" s="12">
        <f t="shared" si="194"/>
        <v>41948.286111111112</v>
      </c>
      <c r="T3076" s="12">
        <f t="shared" si="195"/>
        <v>41914.045104166667</v>
      </c>
    </row>
    <row r="3077" spans="1:20" ht="60" x14ac:dyDescent="0.25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8218</v>
      </c>
      <c r="G3077" t="s">
        <v>8223</v>
      </c>
      <c r="H3077" t="s">
        <v>8245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8270</v>
      </c>
      <c r="O3077" s="5">
        <f t="shared" si="192"/>
        <v>1.1363000000000001</v>
      </c>
      <c r="P3077">
        <f t="shared" si="193"/>
        <v>88.7734375</v>
      </c>
      <c r="Q3077" s="8" t="s">
        <v>8323</v>
      </c>
      <c r="R3077" s="8" t="s">
        <v>8343</v>
      </c>
      <c r="S3077" s="12">
        <f t="shared" si="194"/>
        <v>42263.488564814819</v>
      </c>
      <c r="T3077" s="12">
        <f t="shared" si="195"/>
        <v>42233.488564814819</v>
      </c>
    </row>
    <row r="3078" spans="1:20" ht="45" x14ac:dyDescent="0.25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8218</v>
      </c>
      <c r="G3078" t="s">
        <v>8223</v>
      </c>
      <c r="H3078" t="s">
        <v>8245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8275</v>
      </c>
      <c r="O3078" s="5">
        <f t="shared" si="192"/>
        <v>1.1364000000000001</v>
      </c>
      <c r="P3078">
        <f t="shared" si="193"/>
        <v>27.317307692307693</v>
      </c>
      <c r="Q3078" s="8" t="s">
        <v>8315</v>
      </c>
      <c r="R3078" s="8" t="s">
        <v>8350</v>
      </c>
      <c r="S3078" s="12">
        <f t="shared" si="194"/>
        <v>42431.904930555553</v>
      </c>
      <c r="T3078" s="12">
        <f t="shared" si="195"/>
        <v>42400.904930555553</v>
      </c>
    </row>
    <row r="3079" spans="1:20" ht="45" x14ac:dyDescent="0.25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8218</v>
      </c>
      <c r="G3079" t="s">
        <v>8224</v>
      </c>
      <c r="H3079" t="s">
        <v>8246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8270</v>
      </c>
      <c r="O3079" s="5">
        <f t="shared" si="192"/>
        <v>1.1365000000000001</v>
      </c>
      <c r="P3079">
        <f t="shared" si="193"/>
        <v>56.825000000000003</v>
      </c>
      <c r="Q3079" s="8" t="s">
        <v>8323</v>
      </c>
      <c r="R3079" s="8" t="s">
        <v>8343</v>
      </c>
      <c r="S3079" s="12">
        <f t="shared" si="194"/>
        <v>42638.708333333328</v>
      </c>
      <c r="T3079" s="12">
        <f t="shared" si="195"/>
        <v>42581.147546296299</v>
      </c>
    </row>
    <row r="3080" spans="1:20" ht="60" x14ac:dyDescent="0.25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8218</v>
      </c>
      <c r="G3080" t="s">
        <v>8223</v>
      </c>
      <c r="H3080" t="s">
        <v>8245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8265</v>
      </c>
      <c r="O3080" s="5">
        <f t="shared" si="192"/>
        <v>1.1365714285714286</v>
      </c>
      <c r="P3080">
        <f t="shared" si="193"/>
        <v>69.78947368421052</v>
      </c>
      <c r="Q3080" s="8" t="s">
        <v>8309</v>
      </c>
      <c r="R3080" s="8" t="s">
        <v>8348</v>
      </c>
      <c r="S3080" s="12">
        <f t="shared" si="194"/>
        <v>40641.205497685187</v>
      </c>
      <c r="T3080" s="12">
        <f t="shared" si="195"/>
        <v>40595.247164351851</v>
      </c>
    </row>
    <row r="3081" spans="1:20" ht="45" x14ac:dyDescent="0.25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8218</v>
      </c>
      <c r="G3081" t="s">
        <v>8223</v>
      </c>
      <c r="H3081" t="s">
        <v>8245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8275</v>
      </c>
      <c r="O3081" s="5">
        <f t="shared" si="192"/>
        <v>1.1366666666666667</v>
      </c>
      <c r="P3081">
        <f t="shared" si="193"/>
        <v>50.689189189189186</v>
      </c>
      <c r="Q3081" s="8" t="s">
        <v>8315</v>
      </c>
      <c r="R3081" s="8" t="s">
        <v>8350</v>
      </c>
      <c r="S3081" s="12">
        <f t="shared" si="194"/>
        <v>41696.592824074076</v>
      </c>
      <c r="T3081" s="12">
        <f t="shared" si="195"/>
        <v>41666.592824074076</v>
      </c>
    </row>
    <row r="3082" spans="1:20" ht="60" x14ac:dyDescent="0.25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8218</v>
      </c>
      <c r="G3082" t="s">
        <v>8223</v>
      </c>
      <c r="H3082" t="s">
        <v>8245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8278</v>
      </c>
      <c r="O3082" s="5">
        <f t="shared" si="192"/>
        <v>1.1366666666666667</v>
      </c>
      <c r="P3082">
        <f t="shared" si="193"/>
        <v>29.021276595744681</v>
      </c>
      <c r="Q3082" s="8" t="s">
        <v>8315</v>
      </c>
      <c r="R3082" s="8" t="s">
        <v>8330</v>
      </c>
      <c r="S3082" s="12">
        <f t="shared" si="194"/>
        <v>40582.179733796293</v>
      </c>
      <c r="T3082" s="12">
        <f t="shared" si="195"/>
        <v>40557.179733796293</v>
      </c>
    </row>
    <row r="3083" spans="1:20" ht="45" x14ac:dyDescent="0.25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8218</v>
      </c>
      <c r="G3083" t="s">
        <v>8223</v>
      </c>
      <c r="H3083" t="s">
        <v>8245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8278</v>
      </c>
      <c r="O3083" s="5">
        <f t="shared" si="192"/>
        <v>1.1372727272727272</v>
      </c>
      <c r="P3083">
        <f t="shared" si="193"/>
        <v>65.84210526315789</v>
      </c>
      <c r="Q3083" s="8" t="s">
        <v>8315</v>
      </c>
      <c r="R3083" s="8" t="s">
        <v>8330</v>
      </c>
      <c r="S3083" s="12">
        <f t="shared" si="194"/>
        <v>41030.458368055552</v>
      </c>
      <c r="T3083" s="12">
        <f t="shared" si="195"/>
        <v>40970.500034722223</v>
      </c>
    </row>
    <row r="3084" spans="1:20" ht="60" x14ac:dyDescent="0.25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8218</v>
      </c>
      <c r="G3084" t="s">
        <v>8223</v>
      </c>
      <c r="H3084" t="s">
        <v>8245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8268</v>
      </c>
      <c r="O3084" s="5">
        <f t="shared" si="192"/>
        <v>1.1375714285714287</v>
      </c>
      <c r="P3084">
        <f t="shared" si="193"/>
        <v>47.398809523809526</v>
      </c>
      <c r="Q3084" s="8" t="s">
        <v>8309</v>
      </c>
      <c r="R3084" s="8" t="s">
        <v>8349</v>
      </c>
      <c r="S3084" s="12">
        <f t="shared" si="194"/>
        <v>40253.045833333337</v>
      </c>
      <c r="T3084" s="12">
        <f t="shared" si="195"/>
        <v>40213.073599537034</v>
      </c>
    </row>
    <row r="3085" spans="1:20" ht="45" x14ac:dyDescent="0.25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8218</v>
      </c>
      <c r="G3085" t="s">
        <v>8228</v>
      </c>
      <c r="H3085" t="s">
        <v>8250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8268</v>
      </c>
      <c r="O3085" s="5">
        <f t="shared" si="192"/>
        <v>1.1377333333333333</v>
      </c>
      <c r="P3085">
        <f t="shared" si="193"/>
        <v>108.01265822784811</v>
      </c>
      <c r="Q3085" s="8" t="s">
        <v>8309</v>
      </c>
      <c r="R3085" s="8" t="s">
        <v>8349</v>
      </c>
      <c r="S3085" s="12">
        <f t="shared" si="194"/>
        <v>41983.957638888889</v>
      </c>
      <c r="T3085" s="12">
        <f t="shared" si="195"/>
        <v>41950.673576388886</v>
      </c>
    </row>
    <row r="3086" spans="1:20" ht="30" x14ac:dyDescent="0.25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8218</v>
      </c>
      <c r="G3086" t="s">
        <v>8223</v>
      </c>
      <c r="H3086" t="s">
        <v>8245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8296</v>
      </c>
      <c r="O3086" s="5">
        <f t="shared" si="192"/>
        <v>1.1383571428571428</v>
      </c>
      <c r="P3086">
        <f t="shared" si="193"/>
        <v>68.106837606837601</v>
      </c>
      <c r="Q3086" s="8" t="s">
        <v>8331</v>
      </c>
      <c r="R3086" s="8" t="s">
        <v>8356</v>
      </c>
      <c r="S3086" s="12">
        <f t="shared" si="194"/>
        <v>42706.041666666672</v>
      </c>
      <c r="T3086" s="12">
        <f t="shared" si="195"/>
        <v>42675.237291666665</v>
      </c>
    </row>
    <row r="3087" spans="1:20" ht="45" x14ac:dyDescent="0.25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8218</v>
      </c>
      <c r="G3087" t="s">
        <v>8223</v>
      </c>
      <c r="H3087" t="s">
        <v>8245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8275</v>
      </c>
      <c r="O3087" s="5">
        <f t="shared" si="192"/>
        <v>1.1385000000000001</v>
      </c>
      <c r="P3087">
        <f t="shared" si="193"/>
        <v>72.056962025316452</v>
      </c>
      <c r="Q3087" s="8" t="s">
        <v>8315</v>
      </c>
      <c r="R3087" s="8" t="s">
        <v>8350</v>
      </c>
      <c r="S3087" s="12">
        <f t="shared" si="194"/>
        <v>42670.638194444444</v>
      </c>
      <c r="T3087" s="12">
        <f t="shared" si="195"/>
        <v>42640.667939814812</v>
      </c>
    </row>
    <row r="3088" spans="1:20" ht="45" x14ac:dyDescent="0.25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8218</v>
      </c>
      <c r="G3088" t="s">
        <v>8223</v>
      </c>
      <c r="H3088" t="s">
        <v>8245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8270</v>
      </c>
      <c r="O3088" s="5">
        <f t="shared" si="192"/>
        <v>1.1388888888888888</v>
      </c>
      <c r="P3088">
        <f t="shared" si="193"/>
        <v>37.962962962962962</v>
      </c>
      <c r="Q3088" s="8" t="s">
        <v>8323</v>
      </c>
      <c r="R3088" s="8" t="s">
        <v>8343</v>
      </c>
      <c r="S3088" s="12">
        <f t="shared" si="194"/>
        <v>42063.957638888889</v>
      </c>
      <c r="T3088" s="12">
        <f t="shared" si="195"/>
        <v>42025.926180555558</v>
      </c>
    </row>
    <row r="3089" spans="1:20" ht="45" x14ac:dyDescent="0.25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8218</v>
      </c>
      <c r="G3089" t="s">
        <v>8223</v>
      </c>
      <c r="H3089" t="s">
        <v>8245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8270</v>
      </c>
      <c r="O3089" s="5">
        <f t="shared" si="192"/>
        <v>1.1392</v>
      </c>
      <c r="P3089">
        <f t="shared" si="193"/>
        <v>80.225352112676063</v>
      </c>
      <c r="Q3089" s="8" t="s">
        <v>8323</v>
      </c>
      <c r="R3089" s="8" t="s">
        <v>8343</v>
      </c>
      <c r="S3089" s="12">
        <f t="shared" si="194"/>
        <v>42071.906157407408</v>
      </c>
      <c r="T3089" s="12">
        <f t="shared" si="195"/>
        <v>42041.947824074072</v>
      </c>
    </row>
    <row r="3090" spans="1:20" ht="45" x14ac:dyDescent="0.25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8218</v>
      </c>
      <c r="G3090" t="s">
        <v>8224</v>
      </c>
      <c r="H3090" t="s">
        <v>8246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8270</v>
      </c>
      <c r="O3090" s="5">
        <f t="shared" si="192"/>
        <v>1.1399999999999999</v>
      </c>
      <c r="P3090">
        <f t="shared" si="193"/>
        <v>74.347826086956516</v>
      </c>
      <c r="Q3090" s="8" t="s">
        <v>8323</v>
      </c>
      <c r="R3090" s="8" t="s">
        <v>8343</v>
      </c>
      <c r="S3090" s="12">
        <f t="shared" si="194"/>
        <v>42223.458333333328</v>
      </c>
      <c r="T3090" s="12">
        <f t="shared" si="195"/>
        <v>42192.341944444444</v>
      </c>
    </row>
    <row r="3091" spans="1:20" ht="60" x14ac:dyDescent="0.25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8218</v>
      </c>
      <c r="G3091" t="s">
        <v>8223</v>
      </c>
      <c r="H3091" t="s">
        <v>8245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8300</v>
      </c>
      <c r="O3091" s="5">
        <f t="shared" si="192"/>
        <v>1.1399999999999999</v>
      </c>
      <c r="P3091">
        <f t="shared" si="193"/>
        <v>36.774193548387096</v>
      </c>
      <c r="Q3091" s="8" t="s">
        <v>8311</v>
      </c>
      <c r="R3091" s="8" t="s">
        <v>8341</v>
      </c>
      <c r="S3091" s="12">
        <f t="shared" si="194"/>
        <v>42706.006550925929</v>
      </c>
      <c r="T3091" s="12">
        <f t="shared" si="195"/>
        <v>42692.006550925929</v>
      </c>
    </row>
    <row r="3092" spans="1:20" ht="30" x14ac:dyDescent="0.25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8218</v>
      </c>
      <c r="G3092" t="s">
        <v>8223</v>
      </c>
      <c r="H3092" t="s">
        <v>8245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8270</v>
      </c>
      <c r="O3092" s="5">
        <f t="shared" si="192"/>
        <v>1.1399999999999999</v>
      </c>
      <c r="P3092">
        <f t="shared" si="193"/>
        <v>82.608695652173907</v>
      </c>
      <c r="Q3092" s="8" t="s">
        <v>8323</v>
      </c>
      <c r="R3092" s="8" t="s">
        <v>8343</v>
      </c>
      <c r="S3092" s="12">
        <f t="shared" si="194"/>
        <v>41477.589722222227</v>
      </c>
      <c r="T3092" s="12">
        <f t="shared" si="195"/>
        <v>41447.589722222227</v>
      </c>
    </row>
    <row r="3093" spans="1:20" ht="60" x14ac:dyDescent="0.25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8218</v>
      </c>
      <c r="G3093" t="s">
        <v>8223</v>
      </c>
      <c r="H3093" t="s">
        <v>8245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8270</v>
      </c>
      <c r="O3093" s="5">
        <f t="shared" si="192"/>
        <v>1.1399999999999999</v>
      </c>
      <c r="P3093">
        <f t="shared" si="193"/>
        <v>40.714285714285715</v>
      </c>
      <c r="Q3093" s="8" t="s">
        <v>8323</v>
      </c>
      <c r="R3093" s="8" t="s">
        <v>8343</v>
      </c>
      <c r="S3093" s="12">
        <f t="shared" si="194"/>
        <v>42263.915972222225</v>
      </c>
      <c r="T3093" s="12">
        <f t="shared" si="195"/>
        <v>42232.452546296292</v>
      </c>
    </row>
    <row r="3094" spans="1:20" ht="30" x14ac:dyDescent="0.25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8218</v>
      </c>
      <c r="G3094" t="s">
        <v>8223</v>
      </c>
      <c r="H3094" t="s">
        <v>8245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8270</v>
      </c>
      <c r="O3094" s="5">
        <f t="shared" si="192"/>
        <v>1.1399999999999999</v>
      </c>
      <c r="P3094">
        <f t="shared" si="193"/>
        <v>27.142857142857142</v>
      </c>
      <c r="Q3094" s="8" t="s">
        <v>8323</v>
      </c>
      <c r="R3094" s="8" t="s">
        <v>8343</v>
      </c>
      <c r="S3094" s="12">
        <f t="shared" si="194"/>
        <v>41805.416666666664</v>
      </c>
      <c r="T3094" s="12">
        <f t="shared" si="195"/>
        <v>41779.474224537036</v>
      </c>
    </row>
    <row r="3095" spans="1:20" ht="60" x14ac:dyDescent="0.25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8218</v>
      </c>
      <c r="G3095" t="s">
        <v>8223</v>
      </c>
      <c r="H3095" t="s">
        <v>8245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8284</v>
      </c>
      <c r="O3095" s="5">
        <f t="shared" si="192"/>
        <v>1.1401428571428571</v>
      </c>
      <c r="P3095">
        <f t="shared" si="193"/>
        <v>89.674157303370791</v>
      </c>
      <c r="Q3095" s="8" t="s">
        <v>8334</v>
      </c>
      <c r="R3095" s="8" t="s">
        <v>8338</v>
      </c>
      <c r="S3095" s="12">
        <f t="shared" si="194"/>
        <v>42725.833333333328</v>
      </c>
      <c r="T3095" s="12">
        <f t="shared" si="195"/>
        <v>42690.009699074071</v>
      </c>
    </row>
    <row r="3096" spans="1:20" ht="45" x14ac:dyDescent="0.25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8218</v>
      </c>
      <c r="G3096" t="s">
        <v>8223</v>
      </c>
      <c r="H3096" t="s">
        <v>8245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8275</v>
      </c>
      <c r="O3096" s="5">
        <f t="shared" si="192"/>
        <v>1.1412500000000001</v>
      </c>
      <c r="P3096">
        <f t="shared" si="193"/>
        <v>67.132352941176464</v>
      </c>
      <c r="Q3096" s="8" t="s">
        <v>8315</v>
      </c>
      <c r="R3096" s="8" t="s">
        <v>8350</v>
      </c>
      <c r="S3096" s="12">
        <f t="shared" si="194"/>
        <v>40889.842546296299</v>
      </c>
      <c r="T3096" s="12">
        <f t="shared" si="195"/>
        <v>40844.800879629627</v>
      </c>
    </row>
    <row r="3097" spans="1:20" ht="45" x14ac:dyDescent="0.25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8218</v>
      </c>
      <c r="G3097" t="s">
        <v>8223</v>
      </c>
      <c r="H3097" t="s">
        <v>8245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8270</v>
      </c>
      <c r="O3097" s="5">
        <f t="shared" si="192"/>
        <v>1.1416238095238094</v>
      </c>
      <c r="P3097">
        <f t="shared" si="193"/>
        <v>77.335806451612896</v>
      </c>
      <c r="Q3097" s="8" t="s">
        <v>8323</v>
      </c>
      <c r="R3097" s="8" t="s">
        <v>8343</v>
      </c>
      <c r="S3097" s="12">
        <f t="shared" si="194"/>
        <v>41400.452210648145</v>
      </c>
      <c r="T3097" s="12">
        <f t="shared" si="195"/>
        <v>41375.452210648145</v>
      </c>
    </row>
    <row r="3098" spans="1:20" ht="60" x14ac:dyDescent="0.25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8218</v>
      </c>
      <c r="G3098" t="s">
        <v>8223</v>
      </c>
      <c r="H3098" t="s">
        <v>8245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8275</v>
      </c>
      <c r="O3098" s="5">
        <f t="shared" si="192"/>
        <v>1.1416666666666666</v>
      </c>
      <c r="P3098">
        <f t="shared" si="193"/>
        <v>80.588235294117652</v>
      </c>
      <c r="Q3098" s="8" t="s">
        <v>8315</v>
      </c>
      <c r="R3098" s="8" t="s">
        <v>8350</v>
      </c>
      <c r="S3098" s="12">
        <f t="shared" si="194"/>
        <v>41579.377615740741</v>
      </c>
      <c r="T3098" s="12">
        <f t="shared" si="195"/>
        <v>41549.377615740741</v>
      </c>
    </row>
    <row r="3099" spans="1:20" ht="60" x14ac:dyDescent="0.25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8218</v>
      </c>
      <c r="G3099" t="s">
        <v>8223</v>
      </c>
      <c r="H3099" t="s">
        <v>8245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8268</v>
      </c>
      <c r="O3099" s="5">
        <f t="shared" si="192"/>
        <v>1.1416866666666667</v>
      </c>
      <c r="P3099">
        <f t="shared" si="193"/>
        <v>161.25517890772127</v>
      </c>
      <c r="Q3099" s="8" t="s">
        <v>8309</v>
      </c>
      <c r="R3099" s="8" t="s">
        <v>8349</v>
      </c>
      <c r="S3099" s="12">
        <f t="shared" si="194"/>
        <v>41306.517812500002</v>
      </c>
      <c r="T3099" s="12">
        <f t="shared" si="195"/>
        <v>41261.517812500002</v>
      </c>
    </row>
    <row r="3100" spans="1:20" ht="60" x14ac:dyDescent="0.25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8218</v>
      </c>
      <c r="G3100" t="s">
        <v>8223</v>
      </c>
      <c r="H3100" t="s">
        <v>8245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8270</v>
      </c>
      <c r="O3100" s="5">
        <f t="shared" si="192"/>
        <v>1.1424000000000001</v>
      </c>
      <c r="P3100">
        <f t="shared" si="193"/>
        <v>64.909090909090907</v>
      </c>
      <c r="Q3100" s="8" t="s">
        <v>8323</v>
      </c>
      <c r="R3100" s="8" t="s">
        <v>8343</v>
      </c>
      <c r="S3100" s="12">
        <f t="shared" si="194"/>
        <v>42536.510405092587</v>
      </c>
      <c r="T3100" s="12">
        <f t="shared" si="195"/>
        <v>42506.510405092587</v>
      </c>
    </row>
    <row r="3101" spans="1:20" ht="45" x14ac:dyDescent="0.25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8218</v>
      </c>
      <c r="G3101" t="s">
        <v>8223</v>
      </c>
      <c r="H3101" t="s">
        <v>8245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8275</v>
      </c>
      <c r="O3101" s="5">
        <f t="shared" si="192"/>
        <v>1.1426000000000001</v>
      </c>
      <c r="P3101">
        <f t="shared" si="193"/>
        <v>63.477777777777774</v>
      </c>
      <c r="Q3101" s="8" t="s">
        <v>8315</v>
      </c>
      <c r="R3101" s="8" t="s">
        <v>8350</v>
      </c>
      <c r="S3101" s="12">
        <f t="shared" si="194"/>
        <v>42321.794560185182</v>
      </c>
      <c r="T3101" s="12">
        <f t="shared" si="195"/>
        <v>42291.752893518518</v>
      </c>
    </row>
    <row r="3102" spans="1:20" ht="30" x14ac:dyDescent="0.25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8218</v>
      </c>
      <c r="G3102" t="s">
        <v>8223</v>
      </c>
      <c r="H3102" t="s">
        <v>8245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8268</v>
      </c>
      <c r="O3102" s="5">
        <f t="shared" si="192"/>
        <v>1.142725</v>
      </c>
      <c r="P3102">
        <f t="shared" si="193"/>
        <v>101.8269801980198</v>
      </c>
      <c r="Q3102" s="8" t="s">
        <v>8309</v>
      </c>
      <c r="R3102" s="8" t="s">
        <v>8349</v>
      </c>
      <c r="S3102" s="12">
        <f t="shared" si="194"/>
        <v>40694.957638888889</v>
      </c>
      <c r="T3102" s="12">
        <f t="shared" si="195"/>
        <v>40675.46</v>
      </c>
    </row>
    <row r="3103" spans="1:20" ht="60" x14ac:dyDescent="0.25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8218</v>
      </c>
      <c r="G3103" t="s">
        <v>8223</v>
      </c>
      <c r="H3103" t="s">
        <v>8245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8270</v>
      </c>
      <c r="O3103" s="5">
        <f t="shared" si="192"/>
        <v>1.1427586206896552</v>
      </c>
      <c r="P3103">
        <f t="shared" si="193"/>
        <v>105.2063492063492</v>
      </c>
      <c r="Q3103" s="8" t="s">
        <v>8323</v>
      </c>
      <c r="R3103" s="8" t="s">
        <v>8343</v>
      </c>
      <c r="S3103" s="12">
        <f t="shared" si="194"/>
        <v>42460.81086805556</v>
      </c>
      <c r="T3103" s="12">
        <f t="shared" si="195"/>
        <v>42430.852534722224</v>
      </c>
    </row>
    <row r="3104" spans="1:20" ht="45" x14ac:dyDescent="0.25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8218</v>
      </c>
      <c r="G3104" t="s">
        <v>8223</v>
      </c>
      <c r="H3104" t="s">
        <v>8245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8270</v>
      </c>
      <c r="O3104" s="5">
        <f t="shared" si="192"/>
        <v>1.1435</v>
      </c>
      <c r="P3104">
        <f t="shared" si="193"/>
        <v>87.961538461538467</v>
      </c>
      <c r="Q3104" s="8" t="s">
        <v>8323</v>
      </c>
      <c r="R3104" s="8" t="s">
        <v>8343</v>
      </c>
      <c r="S3104" s="12">
        <f t="shared" si="194"/>
        <v>42004.041666666672</v>
      </c>
      <c r="T3104" s="12">
        <f t="shared" si="195"/>
        <v>41976.081979166665</v>
      </c>
    </row>
    <row r="3105" spans="1:20" ht="60" x14ac:dyDescent="0.25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8218</v>
      </c>
      <c r="G3105" t="s">
        <v>8223</v>
      </c>
      <c r="H3105" t="s">
        <v>8245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8279</v>
      </c>
      <c r="O3105" s="5">
        <f t="shared" si="192"/>
        <v>1.1438333333333333</v>
      </c>
      <c r="P3105">
        <f t="shared" si="193"/>
        <v>55.796747967479675</v>
      </c>
      <c r="Q3105" s="8" t="s">
        <v>8315</v>
      </c>
      <c r="R3105" s="8" t="s">
        <v>8354</v>
      </c>
      <c r="S3105" s="12">
        <f t="shared" si="194"/>
        <v>41581.791666666664</v>
      </c>
      <c r="T3105" s="12">
        <f t="shared" si="195"/>
        <v>41548.497418981482</v>
      </c>
    </row>
    <row r="3106" spans="1:20" ht="45" x14ac:dyDescent="0.25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8218</v>
      </c>
      <c r="G3106" t="s">
        <v>8223</v>
      </c>
      <c r="H3106" t="s">
        <v>8245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8268</v>
      </c>
      <c r="O3106" s="5">
        <f t="shared" si="192"/>
        <v>1.1439999999999999</v>
      </c>
      <c r="P3106">
        <f t="shared" si="193"/>
        <v>103.21804511278195</v>
      </c>
      <c r="Q3106" s="8" t="s">
        <v>8309</v>
      </c>
      <c r="R3106" s="8" t="s">
        <v>8349</v>
      </c>
      <c r="S3106" s="12">
        <f t="shared" si="194"/>
        <v>42322.042361111111</v>
      </c>
      <c r="T3106" s="12">
        <f t="shared" si="195"/>
        <v>42292.000787037032</v>
      </c>
    </row>
    <row r="3107" spans="1:20" ht="75" x14ac:dyDescent="0.25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8218</v>
      </c>
      <c r="G3107" t="s">
        <v>8223</v>
      </c>
      <c r="H3107" t="s">
        <v>8245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8278</v>
      </c>
      <c r="O3107" s="5">
        <f t="shared" si="192"/>
        <v>1.1439999999999999</v>
      </c>
      <c r="P3107">
        <f t="shared" si="193"/>
        <v>104</v>
      </c>
      <c r="Q3107" s="8" t="s">
        <v>8315</v>
      </c>
      <c r="R3107" s="8" t="s">
        <v>8330</v>
      </c>
      <c r="S3107" s="12">
        <f t="shared" si="194"/>
        <v>41654.564583333333</v>
      </c>
      <c r="T3107" s="12">
        <f t="shared" si="195"/>
        <v>41626.511053240742</v>
      </c>
    </row>
    <row r="3108" spans="1:20" ht="45" x14ac:dyDescent="0.25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8218</v>
      </c>
      <c r="G3108" t="s">
        <v>8223</v>
      </c>
      <c r="H3108" t="s">
        <v>8245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8273</v>
      </c>
      <c r="O3108" s="5">
        <f t="shared" si="192"/>
        <v>1.1440638297872341</v>
      </c>
      <c r="P3108">
        <f t="shared" si="193"/>
        <v>234.80786026200875</v>
      </c>
      <c r="Q3108" s="8" t="s">
        <v>8318</v>
      </c>
      <c r="R3108" s="8" t="s">
        <v>8352</v>
      </c>
      <c r="S3108" s="12">
        <f t="shared" si="194"/>
        <v>41976.777083333334</v>
      </c>
      <c r="T3108" s="12">
        <f t="shared" si="195"/>
        <v>41945.779467592591</v>
      </c>
    </row>
    <row r="3109" spans="1:20" ht="45" x14ac:dyDescent="0.25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8218</v>
      </c>
      <c r="G3109" t="s">
        <v>8223</v>
      </c>
      <c r="H3109" t="s">
        <v>8245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8270</v>
      </c>
      <c r="O3109" s="5">
        <f t="shared" si="192"/>
        <v>1.1440928571428572</v>
      </c>
      <c r="P3109">
        <f t="shared" si="193"/>
        <v>119.17633928571429</v>
      </c>
      <c r="Q3109" s="8" t="s">
        <v>8323</v>
      </c>
      <c r="R3109" s="8" t="s">
        <v>8343</v>
      </c>
      <c r="S3109" s="12">
        <f t="shared" si="194"/>
        <v>42503.915972222225</v>
      </c>
      <c r="T3109" s="12">
        <f t="shared" si="195"/>
        <v>42479.828715277778</v>
      </c>
    </row>
    <row r="3110" spans="1:20" ht="30" x14ac:dyDescent="0.25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8218</v>
      </c>
      <c r="G3110" t="s">
        <v>8223</v>
      </c>
      <c r="H3110" t="s">
        <v>8245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8278</v>
      </c>
      <c r="O3110" s="5">
        <f t="shared" si="192"/>
        <v>1.145</v>
      </c>
      <c r="P3110">
        <f t="shared" si="193"/>
        <v>57.25</v>
      </c>
      <c r="Q3110" s="8" t="s">
        <v>8315</v>
      </c>
      <c r="R3110" s="8" t="s">
        <v>8330</v>
      </c>
      <c r="S3110" s="12">
        <f t="shared" si="194"/>
        <v>40951.65489583333</v>
      </c>
      <c r="T3110" s="12">
        <f t="shared" si="195"/>
        <v>40920.65489583333</v>
      </c>
    </row>
    <row r="3111" spans="1:20" ht="60" x14ac:dyDescent="0.25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8218</v>
      </c>
      <c r="G3111" t="s">
        <v>8224</v>
      </c>
      <c r="H3111" t="s">
        <v>8246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8270</v>
      </c>
      <c r="O3111" s="5">
        <f t="shared" si="192"/>
        <v>1.145</v>
      </c>
      <c r="P3111">
        <f t="shared" si="193"/>
        <v>18.770491803278688</v>
      </c>
      <c r="Q3111" s="8" t="s">
        <v>8323</v>
      </c>
      <c r="R3111" s="8" t="s">
        <v>8343</v>
      </c>
      <c r="S3111" s="12">
        <f t="shared" si="194"/>
        <v>42117.285254629634</v>
      </c>
      <c r="T3111" s="12">
        <f t="shared" si="195"/>
        <v>42103.285254629634</v>
      </c>
    </row>
    <row r="3112" spans="1:20" ht="45" x14ac:dyDescent="0.25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8218</v>
      </c>
      <c r="G3112" t="s">
        <v>8223</v>
      </c>
      <c r="H3112" t="s">
        <v>8245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8270</v>
      </c>
      <c r="O3112" s="5">
        <f t="shared" si="192"/>
        <v>1.145</v>
      </c>
      <c r="P3112">
        <f t="shared" si="193"/>
        <v>184.67741935483872</v>
      </c>
      <c r="Q3112" s="8" t="s">
        <v>8323</v>
      </c>
      <c r="R3112" s="8" t="s">
        <v>8343</v>
      </c>
      <c r="S3112" s="12">
        <f t="shared" si="194"/>
        <v>42524.313449074078</v>
      </c>
      <c r="T3112" s="12">
        <f t="shared" si="195"/>
        <v>42494.313449074078</v>
      </c>
    </row>
    <row r="3113" spans="1:20" ht="45" x14ac:dyDescent="0.25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8218</v>
      </c>
      <c r="G3113" t="s">
        <v>8223</v>
      </c>
      <c r="H3113" t="s">
        <v>8245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8300</v>
      </c>
      <c r="O3113" s="5">
        <f t="shared" si="192"/>
        <v>1.14534</v>
      </c>
      <c r="P3113">
        <f t="shared" si="193"/>
        <v>120.30882352941177</v>
      </c>
      <c r="Q3113" s="8" t="s">
        <v>8311</v>
      </c>
      <c r="R3113" s="8" t="s">
        <v>8341</v>
      </c>
      <c r="S3113" s="12">
        <f t="shared" si="194"/>
        <v>42241.74454861111</v>
      </c>
      <c r="T3113" s="12">
        <f t="shared" si="195"/>
        <v>42211.74454861111</v>
      </c>
    </row>
    <row r="3114" spans="1:20" ht="60" x14ac:dyDescent="0.25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8218</v>
      </c>
      <c r="G3114" t="s">
        <v>8223</v>
      </c>
      <c r="H3114" t="s">
        <v>8245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8278</v>
      </c>
      <c r="O3114" s="5">
        <f t="shared" si="192"/>
        <v>1.1457142857142857</v>
      </c>
      <c r="P3114">
        <f t="shared" si="193"/>
        <v>72.909090909090907</v>
      </c>
      <c r="Q3114" s="8" t="s">
        <v>8315</v>
      </c>
      <c r="R3114" s="8" t="s">
        <v>8330</v>
      </c>
      <c r="S3114" s="12">
        <f t="shared" si="194"/>
        <v>41044.957638888889</v>
      </c>
      <c r="T3114" s="12">
        <f t="shared" si="195"/>
        <v>41003.90688657407</v>
      </c>
    </row>
    <row r="3115" spans="1:20" ht="45" x14ac:dyDescent="0.25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8218</v>
      </c>
      <c r="G3115" t="s">
        <v>8223</v>
      </c>
      <c r="H3115" t="s">
        <v>8245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8300</v>
      </c>
      <c r="O3115" s="5">
        <f t="shared" si="192"/>
        <v>1.1466525000000001</v>
      </c>
      <c r="P3115">
        <f t="shared" si="193"/>
        <v>80.185489510489504</v>
      </c>
      <c r="Q3115" s="8" t="s">
        <v>8311</v>
      </c>
      <c r="R3115" s="8" t="s">
        <v>8341</v>
      </c>
      <c r="S3115" s="12">
        <f t="shared" si="194"/>
        <v>42245.919293981482</v>
      </c>
      <c r="T3115" s="12">
        <f t="shared" si="195"/>
        <v>42217.919293981482</v>
      </c>
    </row>
    <row r="3116" spans="1:20" ht="60" x14ac:dyDescent="0.25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8218</v>
      </c>
      <c r="G3116" t="s">
        <v>8223</v>
      </c>
      <c r="H3116" t="s">
        <v>8245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8265</v>
      </c>
      <c r="O3116" s="5">
        <f t="shared" si="192"/>
        <v>1.1466666666666667</v>
      </c>
      <c r="P3116">
        <f t="shared" si="193"/>
        <v>50.588235294117645</v>
      </c>
      <c r="Q3116" s="8" t="s">
        <v>8309</v>
      </c>
      <c r="R3116" s="8" t="s">
        <v>8348</v>
      </c>
      <c r="S3116" s="12">
        <f t="shared" si="194"/>
        <v>40390.875</v>
      </c>
      <c r="T3116" s="12">
        <f t="shared" si="195"/>
        <v>40324.412511574075</v>
      </c>
    </row>
    <row r="3117" spans="1:20" ht="45" x14ac:dyDescent="0.25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8218</v>
      </c>
      <c r="G3117" t="s">
        <v>8223</v>
      </c>
      <c r="H3117" t="s">
        <v>8245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8270</v>
      </c>
      <c r="O3117" s="5">
        <f t="shared" si="192"/>
        <v>1.1466666666666667</v>
      </c>
      <c r="P3117">
        <f t="shared" si="193"/>
        <v>110.96774193548387</v>
      </c>
      <c r="Q3117" s="8" t="s">
        <v>8323</v>
      </c>
      <c r="R3117" s="8" t="s">
        <v>8343</v>
      </c>
      <c r="S3117" s="12">
        <f t="shared" si="194"/>
        <v>42449.749131944445</v>
      </c>
      <c r="T3117" s="12">
        <f t="shared" si="195"/>
        <v>42429.790798611109</v>
      </c>
    </row>
    <row r="3118" spans="1:20" ht="60" x14ac:dyDescent="0.25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8218</v>
      </c>
      <c r="G3118" t="s">
        <v>8223</v>
      </c>
      <c r="H3118" t="s">
        <v>8245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8284</v>
      </c>
      <c r="O3118" s="5">
        <f t="shared" si="192"/>
        <v>1.147</v>
      </c>
      <c r="P3118">
        <f t="shared" si="193"/>
        <v>42.481481481481481</v>
      </c>
      <c r="Q3118" s="8" t="s">
        <v>8334</v>
      </c>
      <c r="R3118" s="8" t="s">
        <v>8338</v>
      </c>
      <c r="S3118" s="12">
        <f t="shared" si="194"/>
        <v>42565.705925925926</v>
      </c>
      <c r="T3118" s="12">
        <f t="shared" si="195"/>
        <v>42505.705925925926</v>
      </c>
    </row>
    <row r="3119" spans="1:20" ht="60" x14ac:dyDescent="0.25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8218</v>
      </c>
      <c r="G3119" t="s">
        <v>8224</v>
      </c>
      <c r="H3119" t="s">
        <v>8246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8270</v>
      </c>
      <c r="O3119" s="5">
        <f t="shared" si="192"/>
        <v>1.1471959999999999</v>
      </c>
      <c r="P3119">
        <f t="shared" si="193"/>
        <v>30.189368421052631</v>
      </c>
      <c r="Q3119" s="8" t="s">
        <v>8323</v>
      </c>
      <c r="R3119" s="8" t="s">
        <v>8343</v>
      </c>
      <c r="S3119" s="12">
        <f t="shared" si="194"/>
        <v>41966.666666666672</v>
      </c>
      <c r="T3119" s="12">
        <f t="shared" si="195"/>
        <v>41938.459421296298</v>
      </c>
    </row>
    <row r="3120" spans="1:20" ht="45" x14ac:dyDescent="0.25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8218</v>
      </c>
      <c r="G3120" t="s">
        <v>8223</v>
      </c>
      <c r="H3120" t="s">
        <v>8245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8275</v>
      </c>
      <c r="O3120" s="5">
        <f t="shared" si="192"/>
        <v>1.1472</v>
      </c>
      <c r="P3120">
        <f t="shared" si="193"/>
        <v>67.881656804733723</v>
      </c>
      <c r="Q3120" s="8" t="s">
        <v>8315</v>
      </c>
      <c r="R3120" s="8" t="s">
        <v>8350</v>
      </c>
      <c r="S3120" s="12">
        <f t="shared" si="194"/>
        <v>40993.565300925926</v>
      </c>
      <c r="T3120" s="12">
        <f t="shared" si="195"/>
        <v>40933.60696759259</v>
      </c>
    </row>
    <row r="3121" spans="1:20" ht="45" x14ac:dyDescent="0.25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8218</v>
      </c>
      <c r="G3121" t="s">
        <v>8223</v>
      </c>
      <c r="H3121" t="s">
        <v>8245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8268</v>
      </c>
      <c r="O3121" s="5">
        <f t="shared" si="192"/>
        <v>1.1476</v>
      </c>
      <c r="P3121">
        <f t="shared" si="193"/>
        <v>129.81900452488688</v>
      </c>
      <c r="Q3121" s="8" t="s">
        <v>8309</v>
      </c>
      <c r="R3121" s="8" t="s">
        <v>8349</v>
      </c>
      <c r="S3121" s="12">
        <f t="shared" si="194"/>
        <v>42623.915972222225</v>
      </c>
      <c r="T3121" s="12">
        <f t="shared" si="195"/>
        <v>42585.816076388888</v>
      </c>
    </row>
    <row r="3122" spans="1:20" ht="60" x14ac:dyDescent="0.25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8218</v>
      </c>
      <c r="G3122" t="s">
        <v>8223</v>
      </c>
      <c r="H3122" t="s">
        <v>8245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8270</v>
      </c>
      <c r="O3122" s="5">
        <f t="shared" si="192"/>
        <v>1.148421052631579</v>
      </c>
      <c r="P3122">
        <f t="shared" si="193"/>
        <v>39.672727272727272</v>
      </c>
      <c r="Q3122" s="8" t="s">
        <v>8323</v>
      </c>
      <c r="R3122" s="8" t="s">
        <v>8343</v>
      </c>
      <c r="S3122" s="12">
        <f t="shared" si="194"/>
        <v>41504.375</v>
      </c>
      <c r="T3122" s="12">
        <f t="shared" si="195"/>
        <v>41477.680914351848</v>
      </c>
    </row>
    <row r="3123" spans="1:20" ht="45" x14ac:dyDescent="0.25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8218</v>
      </c>
      <c r="G3123" t="s">
        <v>8223</v>
      </c>
      <c r="H3123" t="s">
        <v>8245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8275</v>
      </c>
      <c r="O3123" s="5">
        <f t="shared" si="192"/>
        <v>1.1488571428571428</v>
      </c>
      <c r="P3123">
        <f t="shared" si="193"/>
        <v>46.218390804597703</v>
      </c>
      <c r="Q3123" s="8" t="s">
        <v>8315</v>
      </c>
      <c r="R3123" s="8" t="s">
        <v>8350</v>
      </c>
      <c r="S3123" s="12">
        <f t="shared" si="194"/>
        <v>41912.340127314819</v>
      </c>
      <c r="T3123" s="12">
        <f t="shared" si="195"/>
        <v>41882.340127314819</v>
      </c>
    </row>
    <row r="3124" spans="1:20" ht="30" x14ac:dyDescent="0.25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8218</v>
      </c>
      <c r="G3124" t="s">
        <v>8223</v>
      </c>
      <c r="H3124" t="s">
        <v>8245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8279</v>
      </c>
      <c r="O3124" s="5">
        <f t="shared" si="192"/>
        <v>1.149</v>
      </c>
      <c r="P3124">
        <f t="shared" si="193"/>
        <v>31.054054054054053</v>
      </c>
      <c r="Q3124" s="8" t="s">
        <v>8315</v>
      </c>
      <c r="R3124" s="8" t="s">
        <v>8354</v>
      </c>
      <c r="S3124" s="12">
        <f t="shared" si="194"/>
        <v>42141.396724537037</v>
      </c>
      <c r="T3124" s="12">
        <f t="shared" si="195"/>
        <v>42111.396724537037</v>
      </c>
    </row>
    <row r="3125" spans="1:20" ht="45" x14ac:dyDescent="0.25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8218</v>
      </c>
      <c r="G3125" t="s">
        <v>8223</v>
      </c>
      <c r="H3125" t="s">
        <v>8245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8294</v>
      </c>
      <c r="O3125" s="5">
        <f t="shared" si="192"/>
        <v>1.14901155</v>
      </c>
      <c r="P3125">
        <f t="shared" si="193"/>
        <v>282.65966789667897</v>
      </c>
      <c r="Q3125" s="8" t="s">
        <v>8311</v>
      </c>
      <c r="R3125" s="8" t="s">
        <v>8357</v>
      </c>
      <c r="S3125" s="12">
        <f t="shared" si="194"/>
        <v>42326.957638888889</v>
      </c>
      <c r="T3125" s="12">
        <f t="shared" si="195"/>
        <v>42290.210023148145</v>
      </c>
    </row>
    <row r="3126" spans="1:20" ht="60" x14ac:dyDescent="0.25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8218</v>
      </c>
      <c r="G3126" t="s">
        <v>8231</v>
      </c>
      <c r="H3126" t="s">
        <v>8252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8294</v>
      </c>
      <c r="O3126" s="5">
        <f t="shared" si="192"/>
        <v>1.14977</v>
      </c>
      <c r="P3126">
        <f t="shared" si="193"/>
        <v>566.38916256157631</v>
      </c>
      <c r="Q3126" s="8" t="s">
        <v>8311</v>
      </c>
      <c r="R3126" s="8" t="s">
        <v>8357</v>
      </c>
      <c r="S3126" s="12">
        <f t="shared" si="194"/>
        <v>42453.091412037036</v>
      </c>
      <c r="T3126" s="12">
        <f t="shared" si="195"/>
        <v>42423.1330787037</v>
      </c>
    </row>
    <row r="3127" spans="1:20" ht="60" x14ac:dyDescent="0.25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8218</v>
      </c>
      <c r="G3127" t="s">
        <v>8238</v>
      </c>
      <c r="H3127" t="s">
        <v>8248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8284</v>
      </c>
      <c r="O3127" s="5">
        <f t="shared" si="192"/>
        <v>1.1499999999999999</v>
      </c>
      <c r="P3127">
        <f t="shared" si="193"/>
        <v>32.34375</v>
      </c>
      <c r="Q3127" s="8" t="s">
        <v>8334</v>
      </c>
      <c r="R3127" s="8" t="s">
        <v>8338</v>
      </c>
      <c r="S3127" s="12">
        <f t="shared" si="194"/>
        <v>42805.311805555553</v>
      </c>
      <c r="T3127" s="12">
        <f t="shared" si="195"/>
        <v>42772.526076388887</v>
      </c>
    </row>
    <row r="3128" spans="1:20" ht="60" x14ac:dyDescent="0.25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8218</v>
      </c>
      <c r="G3128" t="s">
        <v>8224</v>
      </c>
      <c r="H3128" t="s">
        <v>8246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8270</v>
      </c>
      <c r="O3128" s="5">
        <f t="shared" si="192"/>
        <v>1.1499999999999999</v>
      </c>
      <c r="P3128">
        <f t="shared" si="193"/>
        <v>50</v>
      </c>
      <c r="Q3128" s="8" t="s">
        <v>8323</v>
      </c>
      <c r="R3128" s="8" t="s">
        <v>8343</v>
      </c>
      <c r="S3128" s="12">
        <f t="shared" si="194"/>
        <v>41911.203587962962</v>
      </c>
      <c r="T3128" s="12">
        <f t="shared" si="195"/>
        <v>41881.203587962962</v>
      </c>
    </row>
    <row r="3129" spans="1:20" ht="45" x14ac:dyDescent="0.25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8218</v>
      </c>
      <c r="G3129" t="s">
        <v>8223</v>
      </c>
      <c r="H3129" t="s">
        <v>8245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8270</v>
      </c>
      <c r="O3129" s="5">
        <f t="shared" si="192"/>
        <v>1.1499999999999999</v>
      </c>
      <c r="P3129">
        <f t="shared" si="193"/>
        <v>79.310344827586206</v>
      </c>
      <c r="Q3129" s="8" t="s">
        <v>8323</v>
      </c>
      <c r="R3129" s="8" t="s">
        <v>8343</v>
      </c>
      <c r="S3129" s="12">
        <f t="shared" si="194"/>
        <v>40953.479953703703</v>
      </c>
      <c r="T3129" s="12">
        <f t="shared" si="195"/>
        <v>40923.479953703703</v>
      </c>
    </row>
    <row r="3130" spans="1:20" ht="60" x14ac:dyDescent="0.25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8218</v>
      </c>
      <c r="G3130" t="s">
        <v>8228</v>
      </c>
      <c r="H3130" t="s">
        <v>8250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8304</v>
      </c>
      <c r="O3130" s="5">
        <f t="shared" si="192"/>
        <v>1.1499999999999999</v>
      </c>
      <c r="P3130">
        <f t="shared" si="193"/>
        <v>115</v>
      </c>
      <c r="Q3130" s="8" t="s">
        <v>8323</v>
      </c>
      <c r="R3130" s="8" t="s">
        <v>8325</v>
      </c>
      <c r="S3130" s="12">
        <f t="shared" si="194"/>
        <v>42561.730694444443</v>
      </c>
      <c r="T3130" s="12">
        <f t="shared" si="195"/>
        <v>42531.730694444443</v>
      </c>
    </row>
    <row r="3131" spans="1:20" ht="60" x14ac:dyDescent="0.25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8218</v>
      </c>
      <c r="G3131" t="s">
        <v>8223</v>
      </c>
      <c r="H3131" t="s">
        <v>8245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8278</v>
      </c>
      <c r="O3131" s="5">
        <f t="shared" si="192"/>
        <v>1.1504037499999999</v>
      </c>
      <c r="P3131">
        <f t="shared" si="193"/>
        <v>57.520187499999999</v>
      </c>
      <c r="Q3131" s="8" t="s">
        <v>8315</v>
      </c>
      <c r="R3131" s="8" t="s">
        <v>8330</v>
      </c>
      <c r="S3131" s="12">
        <f t="shared" si="194"/>
        <v>41329.131423611107</v>
      </c>
      <c r="T3131" s="12">
        <f t="shared" si="195"/>
        <v>41299.131423611107</v>
      </c>
    </row>
    <row r="3132" spans="1:20" ht="45" x14ac:dyDescent="0.25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8218</v>
      </c>
      <c r="G3132" t="s">
        <v>8223</v>
      </c>
      <c r="H3132" t="s">
        <v>8245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8265</v>
      </c>
      <c r="O3132" s="5">
        <f t="shared" si="192"/>
        <v>1.1506666666666667</v>
      </c>
      <c r="P3132">
        <f t="shared" si="193"/>
        <v>123.28571428571429</v>
      </c>
      <c r="Q3132" s="8" t="s">
        <v>8309</v>
      </c>
      <c r="R3132" s="8" t="s">
        <v>8348</v>
      </c>
      <c r="S3132" s="12">
        <f t="shared" si="194"/>
        <v>41427.502222222218</v>
      </c>
      <c r="T3132" s="12">
        <f t="shared" si="195"/>
        <v>41402.502222222218</v>
      </c>
    </row>
    <row r="3133" spans="1:20" ht="30" x14ac:dyDescent="0.25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8218</v>
      </c>
      <c r="G3133" t="s">
        <v>8223</v>
      </c>
      <c r="H3133" t="s">
        <v>8245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8287</v>
      </c>
      <c r="O3133" s="5">
        <f t="shared" si="192"/>
        <v>1.1508</v>
      </c>
      <c r="P3133">
        <f t="shared" si="193"/>
        <v>76.72</v>
      </c>
      <c r="Q3133" s="8" t="s">
        <v>8318</v>
      </c>
      <c r="R3133" s="8" t="s">
        <v>8358</v>
      </c>
      <c r="S3133" s="12">
        <f t="shared" si="194"/>
        <v>40993.510243055556</v>
      </c>
      <c r="T3133" s="12">
        <f t="shared" si="195"/>
        <v>40933.55190972222</v>
      </c>
    </row>
    <row r="3134" spans="1:20" ht="45" x14ac:dyDescent="0.25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8218</v>
      </c>
      <c r="G3134" t="s">
        <v>8223</v>
      </c>
      <c r="H3134" t="s">
        <v>8245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8275</v>
      </c>
      <c r="O3134" s="5">
        <f t="shared" si="192"/>
        <v>1.1512214285714286</v>
      </c>
      <c r="P3134">
        <f t="shared" si="193"/>
        <v>39.31</v>
      </c>
      <c r="Q3134" s="8" t="s">
        <v>8315</v>
      </c>
      <c r="R3134" s="8" t="s">
        <v>8350</v>
      </c>
      <c r="S3134" s="12">
        <f t="shared" si="194"/>
        <v>41373.020833333336</v>
      </c>
      <c r="T3134" s="12">
        <f t="shared" si="195"/>
        <v>41341.620868055557</v>
      </c>
    </row>
    <row r="3135" spans="1:20" ht="60" x14ac:dyDescent="0.25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8218</v>
      </c>
      <c r="G3135" t="s">
        <v>8229</v>
      </c>
      <c r="H3135" t="s">
        <v>8248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8270</v>
      </c>
      <c r="O3135" s="5">
        <f t="shared" si="192"/>
        <v>1.1516129032258065</v>
      </c>
      <c r="P3135">
        <f t="shared" si="193"/>
        <v>51</v>
      </c>
      <c r="Q3135" s="8" t="s">
        <v>8323</v>
      </c>
      <c r="R3135" s="8" t="s">
        <v>8343</v>
      </c>
      <c r="S3135" s="12">
        <f t="shared" si="194"/>
        <v>42305.579166666663</v>
      </c>
      <c r="T3135" s="12">
        <f t="shared" si="195"/>
        <v>42294.558124999996</v>
      </c>
    </row>
    <row r="3136" spans="1:20" ht="60" x14ac:dyDescent="0.25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8270</v>
      </c>
      <c r="O3136" s="5">
        <f t="shared" si="192"/>
        <v>1.1530588235294117</v>
      </c>
      <c r="P3136">
        <f t="shared" si="193"/>
        <v>58.688622754491021</v>
      </c>
      <c r="Q3136" s="8" t="s">
        <v>8323</v>
      </c>
      <c r="R3136" s="8" t="s">
        <v>8343</v>
      </c>
      <c r="S3136" s="12">
        <f t="shared" si="194"/>
        <v>41926.040972222225</v>
      </c>
      <c r="T3136" s="12">
        <f t="shared" si="195"/>
        <v>41893.074884259258</v>
      </c>
    </row>
    <row r="3137" spans="1:20" ht="45" x14ac:dyDescent="0.25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8218</v>
      </c>
      <c r="G3137" t="s">
        <v>8223</v>
      </c>
      <c r="H3137" t="s">
        <v>8245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8291</v>
      </c>
      <c r="O3137" s="5">
        <f t="shared" si="192"/>
        <v>1.1533333333333333</v>
      </c>
      <c r="P3137">
        <f t="shared" si="193"/>
        <v>82.38095238095238</v>
      </c>
      <c r="Q3137" s="8" t="s">
        <v>8315</v>
      </c>
      <c r="R3137" s="8" t="s">
        <v>8353</v>
      </c>
      <c r="S3137" s="12">
        <f t="shared" si="194"/>
        <v>41019.915972222225</v>
      </c>
      <c r="T3137" s="12">
        <f t="shared" si="195"/>
        <v>40973.476238425923</v>
      </c>
    </row>
    <row r="3138" spans="1:20" ht="45" x14ac:dyDescent="0.25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8270</v>
      </c>
      <c r="O3138" s="5">
        <f t="shared" ref="O3138:O3201" si="196">E3138/D3138</f>
        <v>1.1533333333333333</v>
      </c>
      <c r="P3138">
        <f t="shared" si="193"/>
        <v>53.230769230769234</v>
      </c>
      <c r="Q3138" s="8" t="s">
        <v>8323</v>
      </c>
      <c r="R3138" s="8" t="s">
        <v>8343</v>
      </c>
      <c r="S3138" s="12">
        <f t="shared" si="194"/>
        <v>42140.875</v>
      </c>
      <c r="T3138" s="12">
        <f t="shared" si="195"/>
        <v>42128.486608796295</v>
      </c>
    </row>
    <row r="3139" spans="1:20" ht="45" x14ac:dyDescent="0.25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8218</v>
      </c>
      <c r="G3139" t="s">
        <v>8223</v>
      </c>
      <c r="H3139" t="s">
        <v>8245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8265</v>
      </c>
      <c r="O3139" s="5">
        <f t="shared" si="196"/>
        <v>1.1542857142857144</v>
      </c>
      <c r="P3139">
        <f t="shared" ref="P3139:P3202" si="197">E3139/L3139</f>
        <v>85.957446808510639</v>
      </c>
      <c r="Q3139" s="8" t="s">
        <v>8309</v>
      </c>
      <c r="R3139" s="8" t="s">
        <v>8348</v>
      </c>
      <c r="S3139" s="12">
        <f t="shared" ref="S3139:S3202" si="198">(I3139/86400)+25569+(-6/24)</f>
        <v>41386.959166666667</v>
      </c>
      <c r="T3139" s="12">
        <f t="shared" ref="T3139:T3202" si="199">(J3139/86400)+25569+(-6/24)</f>
        <v>41356.959166666667</v>
      </c>
    </row>
    <row r="3140" spans="1:20" ht="60" x14ac:dyDescent="0.25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8218</v>
      </c>
      <c r="G3140" t="s">
        <v>8223</v>
      </c>
      <c r="H3140" t="s">
        <v>8245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8297</v>
      </c>
      <c r="O3140" s="5">
        <f t="shared" si="196"/>
        <v>1.1545000000000001</v>
      </c>
      <c r="P3140">
        <f t="shared" si="197"/>
        <v>62.06989247311828</v>
      </c>
      <c r="Q3140" s="8" t="s">
        <v>8321</v>
      </c>
      <c r="R3140" s="8" t="s">
        <v>8346</v>
      </c>
      <c r="S3140" s="12">
        <f t="shared" si="198"/>
        <v>42799.658449074079</v>
      </c>
      <c r="T3140" s="12">
        <f t="shared" si="199"/>
        <v>42779.658449074079</v>
      </c>
    </row>
    <row r="3141" spans="1:20" ht="45" x14ac:dyDescent="0.25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8218</v>
      </c>
      <c r="G3141" t="s">
        <v>8224</v>
      </c>
      <c r="H3141" t="s">
        <v>8246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8270</v>
      </c>
      <c r="O3141" s="5">
        <f t="shared" si="196"/>
        <v>1.155</v>
      </c>
      <c r="P3141">
        <f t="shared" si="197"/>
        <v>44</v>
      </c>
      <c r="Q3141" s="8" t="s">
        <v>8323</v>
      </c>
      <c r="R3141" s="8" t="s">
        <v>8343</v>
      </c>
      <c r="S3141" s="12">
        <f t="shared" si="198"/>
        <v>41825.278101851851</v>
      </c>
      <c r="T3141" s="12">
        <f t="shared" si="199"/>
        <v>41795.278101851851</v>
      </c>
    </row>
    <row r="3142" spans="1:20" ht="90" x14ac:dyDescent="0.25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8218</v>
      </c>
      <c r="G3142" t="s">
        <v>8224</v>
      </c>
      <c r="H3142" t="s">
        <v>8246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8270</v>
      </c>
      <c r="O3142" s="5">
        <f t="shared" si="196"/>
        <v>1.155</v>
      </c>
      <c r="P3142">
        <f t="shared" si="197"/>
        <v>30.9375</v>
      </c>
      <c r="Q3142" s="8" t="s">
        <v>8323</v>
      </c>
      <c r="R3142" s="8" t="s">
        <v>8343</v>
      </c>
      <c r="S3142" s="12">
        <f t="shared" si="198"/>
        <v>42198.066481481481</v>
      </c>
      <c r="T3142" s="12">
        <f t="shared" si="199"/>
        <v>42168.066481481481</v>
      </c>
    </row>
    <row r="3143" spans="1:20" ht="45" x14ac:dyDescent="0.25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8218</v>
      </c>
      <c r="G3143" t="s">
        <v>8223</v>
      </c>
      <c r="H3143" t="s">
        <v>8245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8294</v>
      </c>
      <c r="O3143" s="5">
        <f t="shared" si="196"/>
        <v>1.1550800000000001</v>
      </c>
      <c r="P3143">
        <f t="shared" si="197"/>
        <v>307.20212765957444</v>
      </c>
      <c r="Q3143" s="8" t="s">
        <v>8311</v>
      </c>
      <c r="R3143" s="8" t="s">
        <v>8357</v>
      </c>
      <c r="S3143" s="12">
        <f t="shared" si="198"/>
        <v>42160.625</v>
      </c>
      <c r="T3143" s="12">
        <f t="shared" si="199"/>
        <v>42102.792546296296</v>
      </c>
    </row>
    <row r="3144" spans="1:20" ht="60" x14ac:dyDescent="0.25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8218</v>
      </c>
      <c r="G3144" t="s">
        <v>8223</v>
      </c>
      <c r="H3144" t="s">
        <v>8245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8278</v>
      </c>
      <c r="O3144" s="5">
        <f t="shared" si="196"/>
        <v>1.1551066666666667</v>
      </c>
      <c r="P3144">
        <f t="shared" si="197"/>
        <v>46.204266666666669</v>
      </c>
      <c r="Q3144" s="8" t="s">
        <v>8315</v>
      </c>
      <c r="R3144" s="8" t="s">
        <v>8330</v>
      </c>
      <c r="S3144" s="12">
        <f t="shared" si="198"/>
        <v>40431.915972222225</v>
      </c>
      <c r="T3144" s="12">
        <f t="shared" si="199"/>
        <v>40395.464722222227</v>
      </c>
    </row>
    <row r="3145" spans="1:20" ht="45" x14ac:dyDescent="0.25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8218</v>
      </c>
      <c r="G3145" t="s">
        <v>8234</v>
      </c>
      <c r="H3145" t="s">
        <v>8254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8296</v>
      </c>
      <c r="O3145" s="5">
        <f t="shared" si="196"/>
        <v>1.1554666666666666</v>
      </c>
      <c r="P3145">
        <f t="shared" si="197"/>
        <v>144.43333333333334</v>
      </c>
      <c r="Q3145" s="8" t="s">
        <v>8331</v>
      </c>
      <c r="R3145" s="8" t="s">
        <v>8356</v>
      </c>
      <c r="S3145" s="12">
        <f t="shared" si="198"/>
        <v>42035.582326388889</v>
      </c>
      <c r="T3145" s="12">
        <f t="shared" si="199"/>
        <v>42014.582326388889</v>
      </c>
    </row>
    <row r="3146" spans="1:20" ht="45" x14ac:dyDescent="0.25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8218</v>
      </c>
      <c r="G3146" t="s">
        <v>8223</v>
      </c>
      <c r="H3146" t="s">
        <v>8245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8278</v>
      </c>
      <c r="O3146" s="5">
        <f t="shared" si="196"/>
        <v>1.1555</v>
      </c>
      <c r="P3146">
        <f t="shared" si="197"/>
        <v>36.109375</v>
      </c>
      <c r="Q3146" s="8" t="s">
        <v>8315</v>
      </c>
      <c r="R3146" s="8" t="s">
        <v>8330</v>
      </c>
      <c r="S3146" s="12">
        <f t="shared" si="198"/>
        <v>41620.005868055552</v>
      </c>
      <c r="T3146" s="12">
        <f t="shared" si="199"/>
        <v>41590.005868055552</v>
      </c>
    </row>
    <row r="3147" spans="1:20" ht="30" x14ac:dyDescent="0.25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8218</v>
      </c>
      <c r="G3147" t="s">
        <v>8223</v>
      </c>
      <c r="H3147" t="s">
        <v>8245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8270</v>
      </c>
      <c r="O3147" s="5">
        <f t="shared" si="196"/>
        <v>1.1565217391304348</v>
      </c>
      <c r="P3147">
        <f t="shared" si="197"/>
        <v>44.333333333333336</v>
      </c>
      <c r="Q3147" s="8" t="s">
        <v>8323</v>
      </c>
      <c r="R3147" s="8" t="s">
        <v>8343</v>
      </c>
      <c r="S3147" s="12">
        <f t="shared" si="198"/>
        <v>42176.638888888891</v>
      </c>
      <c r="T3147" s="12">
        <f t="shared" si="199"/>
        <v>42155.670219907406</v>
      </c>
    </row>
    <row r="3148" spans="1:20" ht="60" x14ac:dyDescent="0.25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8218</v>
      </c>
      <c r="G3148" t="s">
        <v>8223</v>
      </c>
      <c r="H3148" t="s">
        <v>8245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8294</v>
      </c>
      <c r="O3148" s="5">
        <f t="shared" si="196"/>
        <v>1.157092</v>
      </c>
      <c r="P3148">
        <f t="shared" si="197"/>
        <v>84.459270072992695</v>
      </c>
      <c r="Q3148" s="8" t="s">
        <v>8311</v>
      </c>
      <c r="R3148" s="8" t="s">
        <v>8357</v>
      </c>
      <c r="S3148" s="12">
        <f t="shared" si="198"/>
        <v>40413.916666666664</v>
      </c>
      <c r="T3148" s="12">
        <f t="shared" si="199"/>
        <v>40347.587800925925</v>
      </c>
    </row>
    <row r="3149" spans="1:20" ht="30" x14ac:dyDescent="0.25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8218</v>
      </c>
      <c r="G3149" t="s">
        <v>8223</v>
      </c>
      <c r="H3149" t="s">
        <v>8245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8275</v>
      </c>
      <c r="O3149" s="5">
        <f t="shared" si="196"/>
        <v>1.1575</v>
      </c>
      <c r="P3149">
        <f t="shared" si="197"/>
        <v>35.615384615384613</v>
      </c>
      <c r="Q3149" s="8" t="s">
        <v>8315</v>
      </c>
      <c r="R3149" s="8" t="s">
        <v>8350</v>
      </c>
      <c r="S3149" s="12">
        <f t="shared" si="198"/>
        <v>42270.602534722224</v>
      </c>
      <c r="T3149" s="12">
        <f t="shared" si="199"/>
        <v>42240.602534722224</v>
      </c>
    </row>
    <row r="3150" spans="1:20" ht="60" x14ac:dyDescent="0.25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8218</v>
      </c>
      <c r="G3150" t="s">
        <v>8223</v>
      </c>
      <c r="H3150" t="s">
        <v>8245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8273</v>
      </c>
      <c r="O3150" s="5">
        <f t="shared" si="196"/>
        <v>1.1575757575757575</v>
      </c>
      <c r="P3150">
        <f t="shared" si="197"/>
        <v>40.210526315789473</v>
      </c>
      <c r="Q3150" s="8" t="s">
        <v>8318</v>
      </c>
      <c r="R3150" s="8" t="s">
        <v>8352</v>
      </c>
      <c r="S3150" s="12">
        <f t="shared" si="198"/>
        <v>40730.564699074072</v>
      </c>
      <c r="T3150" s="12">
        <f t="shared" si="199"/>
        <v>40668.564699074072</v>
      </c>
    </row>
    <row r="3151" spans="1:20" ht="60" x14ac:dyDescent="0.25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8218</v>
      </c>
      <c r="G3151" t="s">
        <v>8223</v>
      </c>
      <c r="H3151" t="s">
        <v>8245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8275</v>
      </c>
      <c r="O3151" s="5">
        <f t="shared" si="196"/>
        <v>1.1585714285714286</v>
      </c>
      <c r="P3151">
        <f t="shared" si="197"/>
        <v>24.575757575757574</v>
      </c>
      <c r="Q3151" s="8" t="s">
        <v>8315</v>
      </c>
      <c r="R3151" s="8" t="s">
        <v>8350</v>
      </c>
      <c r="S3151" s="12">
        <f t="shared" si="198"/>
        <v>41206.434907407405</v>
      </c>
      <c r="T3151" s="12">
        <f t="shared" si="199"/>
        <v>41176.434907407405</v>
      </c>
    </row>
    <row r="3152" spans="1:20" ht="60" x14ac:dyDescent="0.25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8218</v>
      </c>
      <c r="G3152" t="s">
        <v>8223</v>
      </c>
      <c r="H3152" t="s">
        <v>8245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8270</v>
      </c>
      <c r="O3152" s="5">
        <f t="shared" si="196"/>
        <v>1.1588888888888889</v>
      </c>
      <c r="P3152">
        <f t="shared" si="197"/>
        <v>59.6</v>
      </c>
      <c r="Q3152" s="8" t="s">
        <v>8323</v>
      </c>
      <c r="R3152" s="8" t="s">
        <v>8343</v>
      </c>
      <c r="S3152" s="12">
        <f t="shared" si="198"/>
        <v>42091.359768518523</v>
      </c>
      <c r="T3152" s="12">
        <f t="shared" si="199"/>
        <v>42056.40143518518</v>
      </c>
    </row>
    <row r="3153" spans="1:20" ht="60" x14ac:dyDescent="0.25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8218</v>
      </c>
      <c r="G3153" t="s">
        <v>8223</v>
      </c>
      <c r="H3153" t="s">
        <v>8245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8278</v>
      </c>
      <c r="O3153" s="5">
        <f t="shared" si="196"/>
        <v>1.1593333333333333</v>
      </c>
      <c r="P3153">
        <f t="shared" si="197"/>
        <v>152.54385964912279</v>
      </c>
      <c r="Q3153" s="8" t="s">
        <v>8315</v>
      </c>
      <c r="R3153" s="8" t="s">
        <v>8330</v>
      </c>
      <c r="S3153" s="12">
        <f t="shared" si="198"/>
        <v>41456.958333333336</v>
      </c>
      <c r="T3153" s="12">
        <f t="shared" si="199"/>
        <v>41426.009618055556</v>
      </c>
    </row>
    <row r="3154" spans="1:20" ht="45" x14ac:dyDescent="0.25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8218</v>
      </c>
      <c r="G3154" t="s">
        <v>8223</v>
      </c>
      <c r="H3154" t="s">
        <v>8245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8284</v>
      </c>
      <c r="O3154" s="5">
        <f t="shared" si="196"/>
        <v>1.1599999999999999</v>
      </c>
      <c r="P3154">
        <f t="shared" si="197"/>
        <v>414.28571428571428</v>
      </c>
      <c r="Q3154" s="8" t="s">
        <v>8334</v>
      </c>
      <c r="R3154" s="8" t="s">
        <v>8338</v>
      </c>
      <c r="S3154" s="12">
        <f t="shared" si="198"/>
        <v>42763.561805555553</v>
      </c>
      <c r="T3154" s="12">
        <f t="shared" si="199"/>
        <v>42733.577349537038</v>
      </c>
    </row>
    <row r="3155" spans="1:20" ht="60" x14ac:dyDescent="0.25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8218</v>
      </c>
      <c r="G3155" t="s">
        <v>8223</v>
      </c>
      <c r="H3155" t="s">
        <v>8245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8299</v>
      </c>
      <c r="O3155" s="5">
        <f t="shared" si="196"/>
        <v>1.1599999999999999</v>
      </c>
      <c r="P3155">
        <f t="shared" si="197"/>
        <v>7.25</v>
      </c>
      <c r="Q3155" s="8" t="s">
        <v>8315</v>
      </c>
      <c r="R3155" s="8" t="s">
        <v>8355</v>
      </c>
      <c r="S3155" s="12">
        <f t="shared" si="198"/>
        <v>41484.856087962966</v>
      </c>
      <c r="T3155" s="12">
        <f t="shared" si="199"/>
        <v>41463.856087962966</v>
      </c>
    </row>
    <row r="3156" spans="1:20" ht="45" x14ac:dyDescent="0.25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8218</v>
      </c>
      <c r="G3156" t="s">
        <v>8223</v>
      </c>
      <c r="H3156" t="s">
        <v>8245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8302</v>
      </c>
      <c r="O3156" s="5">
        <f t="shared" si="196"/>
        <v>1.1602222222222223</v>
      </c>
      <c r="P3156">
        <f t="shared" si="197"/>
        <v>50.689320388349515</v>
      </c>
      <c r="Q3156" s="8" t="s">
        <v>8323</v>
      </c>
      <c r="R3156" s="8" t="s">
        <v>8324</v>
      </c>
      <c r="S3156" s="12">
        <f t="shared" si="198"/>
        <v>42695.999305555553</v>
      </c>
      <c r="T3156" s="12">
        <f t="shared" si="199"/>
        <v>42660.368854166663</v>
      </c>
    </row>
    <row r="3157" spans="1:20" ht="45" x14ac:dyDescent="0.25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8218</v>
      </c>
      <c r="G3157" t="s">
        <v>8223</v>
      </c>
      <c r="H3157" t="s">
        <v>8245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8270</v>
      </c>
      <c r="O3157" s="5">
        <f t="shared" si="196"/>
        <v>1.1602222222222223</v>
      </c>
      <c r="P3157">
        <f t="shared" si="197"/>
        <v>50.20192307692308</v>
      </c>
      <c r="Q3157" s="8" t="s">
        <v>8323</v>
      </c>
      <c r="R3157" s="8" t="s">
        <v>8343</v>
      </c>
      <c r="S3157" s="12">
        <f t="shared" si="198"/>
        <v>42678.296111111107</v>
      </c>
      <c r="T3157" s="12">
        <f t="shared" si="199"/>
        <v>42648.296111111107</v>
      </c>
    </row>
    <row r="3158" spans="1:20" ht="45" x14ac:dyDescent="0.25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8218</v>
      </c>
      <c r="G3158" t="s">
        <v>8223</v>
      </c>
      <c r="H3158" t="s">
        <v>8245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8270</v>
      </c>
      <c r="O3158" s="5">
        <f t="shared" si="196"/>
        <v>1.1605000000000001</v>
      </c>
      <c r="P3158">
        <f t="shared" si="197"/>
        <v>80.034482758620683</v>
      </c>
      <c r="Q3158" s="8" t="s">
        <v>8323</v>
      </c>
      <c r="R3158" s="8" t="s">
        <v>8343</v>
      </c>
      <c r="S3158" s="12">
        <f t="shared" si="198"/>
        <v>42395.791666666672</v>
      </c>
      <c r="T3158" s="12">
        <f t="shared" si="199"/>
        <v>42381.994409722218</v>
      </c>
    </row>
    <row r="3159" spans="1:20" ht="60" x14ac:dyDescent="0.25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8218</v>
      </c>
      <c r="G3159" t="s">
        <v>8223</v>
      </c>
      <c r="H3159" t="s">
        <v>8245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8268</v>
      </c>
      <c r="O3159" s="5">
        <f t="shared" si="196"/>
        <v>1.1608000000000001</v>
      </c>
      <c r="P3159">
        <f t="shared" si="197"/>
        <v>116.85906040268456</v>
      </c>
      <c r="Q3159" s="8" t="s">
        <v>8309</v>
      </c>
      <c r="R3159" s="8" t="s">
        <v>8349</v>
      </c>
      <c r="S3159" s="12">
        <f t="shared" si="198"/>
        <v>41032.438333333332</v>
      </c>
      <c r="T3159" s="12">
        <f t="shared" si="199"/>
        <v>40987.438333333332</v>
      </c>
    </row>
    <row r="3160" spans="1:20" ht="60" x14ac:dyDescent="0.25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8218</v>
      </c>
      <c r="G3160" t="s">
        <v>8223</v>
      </c>
      <c r="H3160" t="s">
        <v>8245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8275</v>
      </c>
      <c r="O3160" s="5">
        <f t="shared" si="196"/>
        <v>1.1615384615384616</v>
      </c>
      <c r="P3160">
        <f t="shared" si="197"/>
        <v>48.70967741935484</v>
      </c>
      <c r="Q3160" s="8" t="s">
        <v>8315</v>
      </c>
      <c r="R3160" s="8" t="s">
        <v>8350</v>
      </c>
      <c r="S3160" s="12">
        <f t="shared" si="198"/>
        <v>42768.924305555556</v>
      </c>
      <c r="T3160" s="12">
        <f t="shared" si="199"/>
        <v>42746.969560185185</v>
      </c>
    </row>
    <row r="3161" spans="1:20" ht="30" x14ac:dyDescent="0.25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8218</v>
      </c>
      <c r="G3161" t="s">
        <v>8223</v>
      </c>
      <c r="H3161" t="s">
        <v>8245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8270</v>
      </c>
      <c r="O3161" s="5">
        <f t="shared" si="196"/>
        <v>1.1616666666666666</v>
      </c>
      <c r="P3161">
        <f t="shared" si="197"/>
        <v>63.363636363636367</v>
      </c>
      <c r="Q3161" s="8" t="s">
        <v>8323</v>
      </c>
      <c r="R3161" s="8" t="s">
        <v>8343</v>
      </c>
      <c r="S3161" s="12">
        <f t="shared" si="198"/>
        <v>41852.925706018519</v>
      </c>
      <c r="T3161" s="12">
        <f t="shared" si="199"/>
        <v>41838.925706018519</v>
      </c>
    </row>
    <row r="3162" spans="1:20" ht="60" x14ac:dyDescent="0.25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8218</v>
      </c>
      <c r="G3162" t="s">
        <v>8223</v>
      </c>
      <c r="H3162" t="s">
        <v>8245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8270</v>
      </c>
      <c r="O3162" s="5">
        <f t="shared" si="196"/>
        <v>1.1619999999999999</v>
      </c>
      <c r="P3162">
        <f t="shared" si="197"/>
        <v>55.333333333333336</v>
      </c>
      <c r="Q3162" s="8" t="s">
        <v>8323</v>
      </c>
      <c r="R3162" s="8" t="s">
        <v>8343</v>
      </c>
      <c r="S3162" s="12">
        <f t="shared" si="198"/>
        <v>42291.667395833334</v>
      </c>
      <c r="T3162" s="12">
        <f t="shared" si="199"/>
        <v>42261.667395833334</v>
      </c>
    </row>
    <row r="3163" spans="1:20" ht="45" x14ac:dyDescent="0.25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8218</v>
      </c>
      <c r="G3163" t="s">
        <v>8223</v>
      </c>
      <c r="H3163" t="s">
        <v>8245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8264</v>
      </c>
      <c r="O3163" s="5">
        <f t="shared" si="196"/>
        <v>1.1620999999999999</v>
      </c>
      <c r="P3163">
        <f t="shared" si="197"/>
        <v>223.48076923076923</v>
      </c>
      <c r="Q3163" s="8" t="s">
        <v>8309</v>
      </c>
      <c r="R3163" s="8" t="s">
        <v>8347</v>
      </c>
      <c r="S3163" s="12">
        <f t="shared" si="198"/>
        <v>41837.451921296299</v>
      </c>
      <c r="T3163" s="12">
        <f t="shared" si="199"/>
        <v>41807.451921296299</v>
      </c>
    </row>
    <row r="3164" spans="1:20" ht="45" x14ac:dyDescent="0.25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8218</v>
      </c>
      <c r="G3164" t="s">
        <v>8223</v>
      </c>
      <c r="H3164" t="s">
        <v>8245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8265</v>
      </c>
      <c r="O3164" s="5">
        <f t="shared" si="196"/>
        <v>1.1625000000000001</v>
      </c>
      <c r="P3164">
        <f t="shared" si="197"/>
        <v>116.25</v>
      </c>
      <c r="Q3164" s="8" t="s">
        <v>8309</v>
      </c>
      <c r="R3164" s="8" t="s">
        <v>8348</v>
      </c>
      <c r="S3164" s="12">
        <f t="shared" si="198"/>
        <v>41105.333379629628</v>
      </c>
      <c r="T3164" s="12">
        <f t="shared" si="199"/>
        <v>41075.333379629628</v>
      </c>
    </row>
    <row r="3165" spans="1:20" ht="30" x14ac:dyDescent="0.25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8218</v>
      </c>
      <c r="G3165" t="s">
        <v>8223</v>
      </c>
      <c r="H3165" t="s">
        <v>8245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8278</v>
      </c>
      <c r="O3165" s="5">
        <f t="shared" si="196"/>
        <v>1.1625000000000001</v>
      </c>
      <c r="P3165">
        <f t="shared" si="197"/>
        <v>31</v>
      </c>
      <c r="Q3165" s="8" t="s">
        <v>8315</v>
      </c>
      <c r="R3165" s="8" t="s">
        <v>8330</v>
      </c>
      <c r="S3165" s="12">
        <f t="shared" si="198"/>
        <v>41380.541666666664</v>
      </c>
      <c r="T3165" s="12">
        <f t="shared" si="199"/>
        <v>41340.861400462964</v>
      </c>
    </row>
    <row r="3166" spans="1:20" ht="45" x14ac:dyDescent="0.25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8218</v>
      </c>
      <c r="G3166" t="s">
        <v>8223</v>
      </c>
      <c r="H3166" t="s">
        <v>8245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8268</v>
      </c>
      <c r="O3166" s="5">
        <f t="shared" si="196"/>
        <v>1.1625714285714286</v>
      </c>
      <c r="P3166">
        <f t="shared" si="197"/>
        <v>246.60606060606059</v>
      </c>
      <c r="Q3166" s="8" t="s">
        <v>8309</v>
      </c>
      <c r="R3166" s="8" t="s">
        <v>8349</v>
      </c>
      <c r="S3166" s="12">
        <f t="shared" si="198"/>
        <v>41974.0855787037</v>
      </c>
      <c r="T3166" s="12">
        <f t="shared" si="199"/>
        <v>41943.043912037036</v>
      </c>
    </row>
    <row r="3167" spans="1:20" ht="60" x14ac:dyDescent="0.25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8218</v>
      </c>
      <c r="G3167" t="s">
        <v>8223</v>
      </c>
      <c r="H3167" t="s">
        <v>8245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8270</v>
      </c>
      <c r="O3167" s="5">
        <f t="shared" si="196"/>
        <v>1.1626000000000001</v>
      </c>
      <c r="P3167">
        <f t="shared" si="197"/>
        <v>73.582278481012665</v>
      </c>
      <c r="Q3167" s="8" t="s">
        <v>8323</v>
      </c>
      <c r="R3167" s="8" t="s">
        <v>8343</v>
      </c>
      <c r="S3167" s="12">
        <f t="shared" si="198"/>
        <v>42203.040972222225</v>
      </c>
      <c r="T3167" s="12">
        <f t="shared" si="199"/>
        <v>42173.553217592591</v>
      </c>
    </row>
    <row r="3168" spans="1:20" ht="60" x14ac:dyDescent="0.25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8218</v>
      </c>
      <c r="G3168" t="s">
        <v>8223</v>
      </c>
      <c r="H3168" t="s">
        <v>8245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8270</v>
      </c>
      <c r="O3168" s="5">
        <f t="shared" si="196"/>
        <v>1.1629333333333334</v>
      </c>
      <c r="P3168">
        <f t="shared" si="197"/>
        <v>71.491803278688522</v>
      </c>
      <c r="Q3168" s="8" t="s">
        <v>8323</v>
      </c>
      <c r="R3168" s="8" t="s">
        <v>8343</v>
      </c>
      <c r="S3168" s="12">
        <f t="shared" si="198"/>
        <v>41855.416354166664</v>
      </c>
      <c r="T3168" s="12">
        <f t="shared" si="199"/>
        <v>41835.416354166664</v>
      </c>
    </row>
    <row r="3169" spans="1:20" ht="45" x14ac:dyDescent="0.25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8218</v>
      </c>
      <c r="G3169" t="s">
        <v>8223</v>
      </c>
      <c r="H3169" t="s">
        <v>8245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8278</v>
      </c>
      <c r="O3169" s="5">
        <f t="shared" si="196"/>
        <v>1.1632786885245903</v>
      </c>
      <c r="P3169">
        <f t="shared" si="197"/>
        <v>50.685714285714283</v>
      </c>
      <c r="Q3169" s="8" t="s">
        <v>8315</v>
      </c>
      <c r="R3169" s="8" t="s">
        <v>8330</v>
      </c>
      <c r="S3169" s="12">
        <f t="shared" si="198"/>
        <v>41131.666666666664</v>
      </c>
      <c r="T3169" s="12">
        <f t="shared" si="199"/>
        <v>41098.843865740739</v>
      </c>
    </row>
    <row r="3170" spans="1:20" ht="45" x14ac:dyDescent="0.25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8218</v>
      </c>
      <c r="G3170" t="s">
        <v>8223</v>
      </c>
      <c r="H3170" t="s">
        <v>8245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8302</v>
      </c>
      <c r="O3170" s="5">
        <f t="shared" si="196"/>
        <v>1.1635599999999999</v>
      </c>
      <c r="P3170">
        <f t="shared" si="197"/>
        <v>95.373770491803285</v>
      </c>
      <c r="Q3170" s="8" t="s">
        <v>8323</v>
      </c>
      <c r="R3170" s="8" t="s">
        <v>8324</v>
      </c>
      <c r="S3170" s="12">
        <f t="shared" si="198"/>
        <v>42657.708333333328</v>
      </c>
      <c r="T3170" s="12">
        <f t="shared" si="199"/>
        <v>42629.405046296291</v>
      </c>
    </row>
    <row r="3171" spans="1:20" ht="60" x14ac:dyDescent="0.25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8218</v>
      </c>
      <c r="G3171" t="s">
        <v>8223</v>
      </c>
      <c r="H3171" t="s">
        <v>8245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8278</v>
      </c>
      <c r="O3171" s="5">
        <f t="shared" si="196"/>
        <v>1.1652013333333333</v>
      </c>
      <c r="P3171">
        <f t="shared" si="197"/>
        <v>60.26903448275862</v>
      </c>
      <c r="Q3171" s="8" t="s">
        <v>8315</v>
      </c>
      <c r="R3171" s="8" t="s">
        <v>8330</v>
      </c>
      <c r="S3171" s="12">
        <f t="shared" si="198"/>
        <v>40882.999305555553</v>
      </c>
      <c r="T3171" s="12">
        <f t="shared" si="199"/>
        <v>40852.639699074076</v>
      </c>
    </row>
    <row r="3172" spans="1:20" ht="60" x14ac:dyDescent="0.25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8218</v>
      </c>
      <c r="G3172" t="s">
        <v>8223</v>
      </c>
      <c r="H3172" t="s">
        <v>8245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8268</v>
      </c>
      <c r="O3172" s="5">
        <f t="shared" si="196"/>
        <v>1.1656</v>
      </c>
      <c r="P3172">
        <f t="shared" si="197"/>
        <v>40.755244755244753</v>
      </c>
      <c r="Q3172" s="8" t="s">
        <v>8309</v>
      </c>
      <c r="R3172" s="8" t="s">
        <v>8349</v>
      </c>
      <c r="S3172" s="12">
        <f t="shared" si="198"/>
        <v>41919.917453703703</v>
      </c>
      <c r="T3172" s="12">
        <f t="shared" si="199"/>
        <v>41889.917453703703</v>
      </c>
    </row>
    <row r="3173" spans="1:20" ht="45" x14ac:dyDescent="0.25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8218</v>
      </c>
      <c r="G3173" t="s">
        <v>8223</v>
      </c>
      <c r="H3173" t="s">
        <v>8245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8275</v>
      </c>
      <c r="O3173" s="5">
        <f t="shared" si="196"/>
        <v>1.166166</v>
      </c>
      <c r="P3173">
        <f t="shared" si="197"/>
        <v>60.737812499999997</v>
      </c>
      <c r="Q3173" s="8" t="s">
        <v>8315</v>
      </c>
      <c r="R3173" s="8" t="s">
        <v>8350</v>
      </c>
      <c r="S3173" s="12">
        <f t="shared" si="198"/>
        <v>41174.513379629629</v>
      </c>
      <c r="T3173" s="12">
        <f t="shared" si="199"/>
        <v>41144.513379629629</v>
      </c>
    </row>
    <row r="3174" spans="1:20" ht="60" x14ac:dyDescent="0.25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8218</v>
      </c>
      <c r="G3174" t="s">
        <v>8224</v>
      </c>
      <c r="H3174" t="s">
        <v>8246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8270</v>
      </c>
      <c r="O3174" s="5">
        <f t="shared" si="196"/>
        <v>1.1663479999999999</v>
      </c>
      <c r="P3174">
        <f t="shared" si="197"/>
        <v>44.859538461538463</v>
      </c>
      <c r="Q3174" s="8" t="s">
        <v>8323</v>
      </c>
      <c r="R3174" s="8" t="s">
        <v>8343</v>
      </c>
      <c r="S3174" s="12">
        <f t="shared" si="198"/>
        <v>42538.416666666672</v>
      </c>
      <c r="T3174" s="12">
        <f t="shared" si="199"/>
        <v>42507.014699074076</v>
      </c>
    </row>
    <row r="3175" spans="1:20" ht="45" x14ac:dyDescent="0.25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8218</v>
      </c>
      <c r="G3175" t="s">
        <v>8223</v>
      </c>
      <c r="H3175" t="s">
        <v>8245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8275</v>
      </c>
      <c r="O3175" s="5">
        <f t="shared" si="196"/>
        <v>1.1666666666666667</v>
      </c>
      <c r="P3175">
        <f t="shared" si="197"/>
        <v>76.92307692307692</v>
      </c>
      <c r="Q3175" s="8" t="s">
        <v>8315</v>
      </c>
      <c r="R3175" s="8" t="s">
        <v>8350</v>
      </c>
      <c r="S3175" s="12">
        <f t="shared" si="198"/>
        <v>41537.595451388886</v>
      </c>
      <c r="T3175" s="12">
        <f t="shared" si="199"/>
        <v>41507.595451388886</v>
      </c>
    </row>
    <row r="3176" spans="1:20" ht="60" x14ac:dyDescent="0.25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8218</v>
      </c>
      <c r="G3176" t="s">
        <v>8228</v>
      </c>
      <c r="H3176" t="s">
        <v>8250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8270</v>
      </c>
      <c r="O3176" s="5">
        <f t="shared" si="196"/>
        <v>1.1666666666666667</v>
      </c>
      <c r="P3176">
        <f t="shared" si="197"/>
        <v>70</v>
      </c>
      <c r="Q3176" s="8" t="s">
        <v>8323</v>
      </c>
      <c r="R3176" s="8" t="s">
        <v>8343</v>
      </c>
      <c r="S3176" s="12">
        <f t="shared" si="198"/>
        <v>41974.547916666663</v>
      </c>
      <c r="T3176" s="12">
        <f t="shared" si="199"/>
        <v>41963.622361111113</v>
      </c>
    </row>
    <row r="3177" spans="1:20" ht="60" x14ac:dyDescent="0.25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8218</v>
      </c>
      <c r="G3177" t="s">
        <v>8223</v>
      </c>
      <c r="H3177" t="s">
        <v>8245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8304</v>
      </c>
      <c r="O3177" s="5">
        <f t="shared" si="196"/>
        <v>1.1675</v>
      </c>
      <c r="P3177">
        <f t="shared" si="197"/>
        <v>41.696428571428569</v>
      </c>
      <c r="Q3177" s="8" t="s">
        <v>8323</v>
      </c>
      <c r="R3177" s="8" t="s">
        <v>8325</v>
      </c>
      <c r="S3177" s="12">
        <f t="shared" si="198"/>
        <v>42063.957638888889</v>
      </c>
      <c r="T3177" s="12">
        <f t="shared" si="199"/>
        <v>42049.769641203704</v>
      </c>
    </row>
    <row r="3178" spans="1:20" ht="45" x14ac:dyDescent="0.25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8218</v>
      </c>
      <c r="G3178" t="s">
        <v>8224</v>
      </c>
      <c r="H3178" t="s">
        <v>8246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8270</v>
      </c>
      <c r="O3178" s="5">
        <f t="shared" si="196"/>
        <v>1.1679999999999999</v>
      </c>
      <c r="P3178">
        <f t="shared" si="197"/>
        <v>44.92307692307692</v>
      </c>
      <c r="Q3178" s="8" t="s">
        <v>8323</v>
      </c>
      <c r="R3178" s="8" t="s">
        <v>8343</v>
      </c>
      <c r="S3178" s="12">
        <f t="shared" si="198"/>
        <v>41847.708333333336</v>
      </c>
      <c r="T3178" s="12">
        <f t="shared" si="199"/>
        <v>41837.073009259257</v>
      </c>
    </row>
    <row r="3179" spans="1:20" ht="45" x14ac:dyDescent="0.25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8218</v>
      </c>
      <c r="G3179" t="s">
        <v>8223</v>
      </c>
      <c r="H3179" t="s">
        <v>8245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8268</v>
      </c>
      <c r="O3179" s="5">
        <f t="shared" si="196"/>
        <v>1.1683911999999999</v>
      </c>
      <c r="P3179">
        <f t="shared" si="197"/>
        <v>59.249046653144013</v>
      </c>
      <c r="Q3179" s="8" t="s">
        <v>8309</v>
      </c>
      <c r="R3179" s="8" t="s">
        <v>8349</v>
      </c>
      <c r="S3179" s="12">
        <f t="shared" si="198"/>
        <v>42321.387939814813</v>
      </c>
      <c r="T3179" s="12">
        <f t="shared" si="199"/>
        <v>42291.346273148149</v>
      </c>
    </row>
    <row r="3180" spans="1:20" ht="60" x14ac:dyDescent="0.25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8218</v>
      </c>
      <c r="G3180" t="s">
        <v>8228</v>
      </c>
      <c r="H3180" t="s">
        <v>8250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8270</v>
      </c>
      <c r="O3180" s="5">
        <f t="shared" si="196"/>
        <v>1.1684444444444444</v>
      </c>
      <c r="P3180">
        <f t="shared" si="197"/>
        <v>52.58</v>
      </c>
      <c r="Q3180" s="8" t="s">
        <v>8323</v>
      </c>
      <c r="R3180" s="8" t="s">
        <v>8343</v>
      </c>
      <c r="S3180" s="12">
        <f t="shared" si="198"/>
        <v>42460.915972222225</v>
      </c>
      <c r="T3180" s="12">
        <f t="shared" si="199"/>
        <v>42426.699988425928</v>
      </c>
    </row>
    <row r="3181" spans="1:20" ht="60" x14ac:dyDescent="0.25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8218</v>
      </c>
      <c r="G3181" t="s">
        <v>8223</v>
      </c>
      <c r="H3181" t="s">
        <v>8245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8270</v>
      </c>
      <c r="O3181" s="5">
        <f t="shared" si="196"/>
        <v>1.1686666666666667</v>
      </c>
      <c r="P3181">
        <f t="shared" si="197"/>
        <v>100.17142857142858</v>
      </c>
      <c r="Q3181" s="8" t="s">
        <v>8323</v>
      </c>
      <c r="R3181" s="8" t="s">
        <v>8343</v>
      </c>
      <c r="S3181" s="12">
        <f t="shared" si="198"/>
        <v>41987.512592592597</v>
      </c>
      <c r="T3181" s="12">
        <f t="shared" si="199"/>
        <v>41947.512592592597</v>
      </c>
    </row>
    <row r="3182" spans="1:20" ht="60" x14ac:dyDescent="0.25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8218</v>
      </c>
      <c r="G3182" t="s">
        <v>8223</v>
      </c>
      <c r="H3182" t="s">
        <v>8245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8270</v>
      </c>
      <c r="O3182" s="5">
        <f t="shared" si="196"/>
        <v>1.1691666666666667</v>
      </c>
      <c r="P3182">
        <f t="shared" si="197"/>
        <v>81.569767441860463</v>
      </c>
      <c r="Q3182" s="8" t="s">
        <v>8323</v>
      </c>
      <c r="R3182" s="8" t="s">
        <v>8343</v>
      </c>
      <c r="S3182" s="12">
        <f t="shared" si="198"/>
        <v>42195.915972222225</v>
      </c>
      <c r="T3182" s="12">
        <f t="shared" si="199"/>
        <v>42166.773206018523</v>
      </c>
    </row>
    <row r="3183" spans="1:20" ht="45" x14ac:dyDescent="0.25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8218</v>
      </c>
      <c r="G3183" t="s">
        <v>8223</v>
      </c>
      <c r="H3183" t="s">
        <v>8245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8270</v>
      </c>
      <c r="O3183" s="5">
        <f t="shared" si="196"/>
        <v>1.1692307692307693</v>
      </c>
      <c r="P3183">
        <f t="shared" si="197"/>
        <v>50.666666666666664</v>
      </c>
      <c r="Q3183" s="8" t="s">
        <v>8323</v>
      </c>
      <c r="R3183" s="8" t="s">
        <v>8343</v>
      </c>
      <c r="S3183" s="12">
        <f t="shared" si="198"/>
        <v>42167.821527777778</v>
      </c>
      <c r="T3183" s="12">
        <f t="shared" si="199"/>
        <v>42136.020787037036</v>
      </c>
    </row>
    <row r="3184" spans="1:20" ht="45" x14ac:dyDescent="0.25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8218</v>
      </c>
      <c r="G3184" t="s">
        <v>8223</v>
      </c>
      <c r="H3184" t="s">
        <v>8245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8268</v>
      </c>
      <c r="O3184" s="5">
        <f t="shared" si="196"/>
        <v>1.1694724999999999</v>
      </c>
      <c r="P3184">
        <f t="shared" si="197"/>
        <v>89.38643312101911</v>
      </c>
      <c r="Q3184" s="8" t="s">
        <v>8309</v>
      </c>
      <c r="R3184" s="8" t="s">
        <v>8349</v>
      </c>
      <c r="S3184" s="12">
        <f t="shared" si="198"/>
        <v>42293.833333333328</v>
      </c>
      <c r="T3184" s="12">
        <f t="shared" si="199"/>
        <v>42263.702662037038</v>
      </c>
    </row>
    <row r="3185" spans="1:20" ht="60" x14ac:dyDescent="0.25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8218</v>
      </c>
      <c r="G3185" t="s">
        <v>8223</v>
      </c>
      <c r="H3185" t="s">
        <v>8245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8275</v>
      </c>
      <c r="O3185" s="5">
        <f t="shared" si="196"/>
        <v>1.1696666666666666</v>
      </c>
      <c r="P3185">
        <f t="shared" si="197"/>
        <v>133.93129770992365</v>
      </c>
      <c r="Q3185" s="8" t="s">
        <v>8315</v>
      </c>
      <c r="R3185" s="8" t="s">
        <v>8350</v>
      </c>
      <c r="S3185" s="12">
        <f t="shared" si="198"/>
        <v>42118.75</v>
      </c>
      <c r="T3185" s="12">
        <f t="shared" si="199"/>
        <v>42081.52143518519</v>
      </c>
    </row>
    <row r="3186" spans="1:20" ht="60" x14ac:dyDescent="0.25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8218</v>
      </c>
      <c r="G3186" t="s">
        <v>8223</v>
      </c>
      <c r="H3186" t="s">
        <v>8245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8275</v>
      </c>
      <c r="O3186" s="5">
        <f t="shared" si="196"/>
        <v>1.17</v>
      </c>
      <c r="P3186">
        <f t="shared" si="197"/>
        <v>75.483870967741936</v>
      </c>
      <c r="Q3186" s="8" t="s">
        <v>8315</v>
      </c>
      <c r="R3186" s="8" t="s">
        <v>8350</v>
      </c>
      <c r="S3186" s="12">
        <f t="shared" si="198"/>
        <v>40882.835057870368</v>
      </c>
      <c r="T3186" s="12">
        <f t="shared" si="199"/>
        <v>40837.793391203704</v>
      </c>
    </row>
    <row r="3187" spans="1:20" ht="60" x14ac:dyDescent="0.25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8218</v>
      </c>
      <c r="G3187" t="s">
        <v>8223</v>
      </c>
      <c r="H3187" t="s">
        <v>8245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8275</v>
      </c>
      <c r="O3187" s="5">
        <f t="shared" si="196"/>
        <v>1.17</v>
      </c>
      <c r="P3187">
        <f t="shared" si="197"/>
        <v>61.578947368421055</v>
      </c>
      <c r="Q3187" s="8" t="s">
        <v>8315</v>
      </c>
      <c r="R3187" s="8" t="s">
        <v>8350</v>
      </c>
      <c r="S3187" s="12">
        <f t="shared" si="198"/>
        <v>41238.957638888889</v>
      </c>
      <c r="T3187" s="12">
        <f t="shared" si="199"/>
        <v>41205.457048611112</v>
      </c>
    </row>
    <row r="3188" spans="1:20" ht="60" x14ac:dyDescent="0.25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8218</v>
      </c>
      <c r="G3188" t="s">
        <v>8223</v>
      </c>
      <c r="H3188" t="s">
        <v>8245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8287</v>
      </c>
      <c r="O3188" s="5">
        <f t="shared" si="196"/>
        <v>1.170404</v>
      </c>
      <c r="P3188">
        <f t="shared" si="197"/>
        <v>92.157795275590544</v>
      </c>
      <c r="Q3188" s="8" t="s">
        <v>8318</v>
      </c>
      <c r="R3188" s="8" t="s">
        <v>8358</v>
      </c>
      <c r="S3188" s="12">
        <f t="shared" si="198"/>
        <v>41481.458333333336</v>
      </c>
      <c r="T3188" s="12">
        <f t="shared" si="199"/>
        <v>41464.684016203704</v>
      </c>
    </row>
    <row r="3189" spans="1:20" ht="60" x14ac:dyDescent="0.25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8218</v>
      </c>
      <c r="G3189" t="s">
        <v>8223</v>
      </c>
      <c r="H3189" t="s">
        <v>8245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8294</v>
      </c>
      <c r="O3189" s="5">
        <f t="shared" si="196"/>
        <v>1.1707484768810599</v>
      </c>
      <c r="P3189">
        <f t="shared" si="197"/>
        <v>44.853658536585364</v>
      </c>
      <c r="Q3189" s="8" t="s">
        <v>8311</v>
      </c>
      <c r="R3189" s="8" t="s">
        <v>8357</v>
      </c>
      <c r="S3189" s="12">
        <f t="shared" si="198"/>
        <v>40805.354421296295</v>
      </c>
      <c r="T3189" s="12">
        <f t="shared" si="199"/>
        <v>40761.354421296295</v>
      </c>
    </row>
    <row r="3190" spans="1:20" ht="45" x14ac:dyDescent="0.25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8218</v>
      </c>
      <c r="G3190" t="s">
        <v>8223</v>
      </c>
      <c r="H3190" t="s">
        <v>8245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8302</v>
      </c>
      <c r="O3190" s="5">
        <f t="shared" si="196"/>
        <v>1.1712499999999999</v>
      </c>
      <c r="P3190">
        <f t="shared" si="197"/>
        <v>85.181818181818187</v>
      </c>
      <c r="Q3190" s="8" t="s">
        <v>8323</v>
      </c>
      <c r="R3190" s="8" t="s">
        <v>8324</v>
      </c>
      <c r="S3190" s="12">
        <f t="shared" si="198"/>
        <v>42045.452893518523</v>
      </c>
      <c r="T3190" s="12">
        <f t="shared" si="199"/>
        <v>42024.452893518523</v>
      </c>
    </row>
    <row r="3191" spans="1:20" ht="30" x14ac:dyDescent="0.25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8218</v>
      </c>
      <c r="G3191" t="s">
        <v>8223</v>
      </c>
      <c r="H3191" t="s">
        <v>8245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8264</v>
      </c>
      <c r="O3191" s="5">
        <f t="shared" si="196"/>
        <v>1.1714285714285715</v>
      </c>
      <c r="P3191">
        <f t="shared" si="197"/>
        <v>51.25</v>
      </c>
      <c r="Q3191" s="8" t="s">
        <v>8309</v>
      </c>
      <c r="R3191" s="8" t="s">
        <v>8347</v>
      </c>
      <c r="S3191" s="12">
        <f t="shared" si="198"/>
        <v>42005.082638888889</v>
      </c>
      <c r="T3191" s="12">
        <f t="shared" si="199"/>
        <v>41989.66134259259</v>
      </c>
    </row>
    <row r="3192" spans="1:20" ht="60" x14ac:dyDescent="0.25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8218</v>
      </c>
      <c r="G3192" t="s">
        <v>8223</v>
      </c>
      <c r="H3192" t="s">
        <v>8245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8275</v>
      </c>
      <c r="O3192" s="5">
        <f t="shared" si="196"/>
        <v>1.1725000000000001</v>
      </c>
      <c r="P3192">
        <f t="shared" si="197"/>
        <v>58.625</v>
      </c>
      <c r="Q3192" s="8" t="s">
        <v>8315</v>
      </c>
      <c r="R3192" s="8" t="s">
        <v>8350</v>
      </c>
      <c r="S3192" s="12">
        <f t="shared" si="198"/>
        <v>41047.875</v>
      </c>
      <c r="T3192" s="12">
        <f t="shared" si="199"/>
        <v>41005.20784722222</v>
      </c>
    </row>
    <row r="3193" spans="1:20" ht="45" x14ac:dyDescent="0.25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8218</v>
      </c>
      <c r="G3193" t="s">
        <v>8224</v>
      </c>
      <c r="H3193" t="s">
        <v>8246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8279</v>
      </c>
      <c r="O3193" s="5">
        <f t="shared" si="196"/>
        <v>1.1727000000000001</v>
      </c>
      <c r="P3193">
        <f t="shared" si="197"/>
        <v>45.988235294117644</v>
      </c>
      <c r="Q3193" s="8" t="s">
        <v>8315</v>
      </c>
      <c r="R3193" s="8" t="s">
        <v>8354</v>
      </c>
      <c r="S3193" s="12">
        <f t="shared" si="198"/>
        <v>42800.583333333328</v>
      </c>
      <c r="T3193" s="12">
        <f t="shared" si="199"/>
        <v>42755.377372685187</v>
      </c>
    </row>
    <row r="3194" spans="1:20" ht="45" x14ac:dyDescent="0.25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8218</v>
      </c>
      <c r="G3194" t="s">
        <v>8223</v>
      </c>
      <c r="H3194" t="s">
        <v>8245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8270</v>
      </c>
      <c r="O3194" s="5">
        <f t="shared" si="196"/>
        <v>1.1739999999999999</v>
      </c>
      <c r="P3194">
        <f t="shared" si="197"/>
        <v>57.549019607843135</v>
      </c>
      <c r="Q3194" s="8" t="s">
        <v>8323</v>
      </c>
      <c r="R3194" s="8" t="s">
        <v>8343</v>
      </c>
      <c r="S3194" s="12">
        <f t="shared" si="198"/>
        <v>41811.416770833333</v>
      </c>
      <c r="T3194" s="12">
        <f t="shared" si="199"/>
        <v>41781.416770833333</v>
      </c>
    </row>
    <row r="3195" spans="1:20" ht="30" x14ac:dyDescent="0.25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8218</v>
      </c>
      <c r="G3195" t="s">
        <v>8223</v>
      </c>
      <c r="H3195" t="s">
        <v>8245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8291</v>
      </c>
      <c r="O3195" s="5">
        <f t="shared" si="196"/>
        <v>1.175</v>
      </c>
      <c r="P3195">
        <f t="shared" si="197"/>
        <v>47</v>
      </c>
      <c r="Q3195" s="8" t="s">
        <v>8315</v>
      </c>
      <c r="R3195" s="8" t="s">
        <v>8353</v>
      </c>
      <c r="S3195" s="12">
        <f t="shared" si="198"/>
        <v>41832.507719907408</v>
      </c>
      <c r="T3195" s="12">
        <f t="shared" si="199"/>
        <v>41802.507719907408</v>
      </c>
    </row>
    <row r="3196" spans="1:20" ht="60" x14ac:dyDescent="0.25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8218</v>
      </c>
      <c r="G3196" t="s">
        <v>8223</v>
      </c>
      <c r="H3196" t="s">
        <v>8245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8270</v>
      </c>
      <c r="O3196" s="5">
        <f t="shared" si="196"/>
        <v>1.1752499999999999</v>
      </c>
      <c r="P3196">
        <f t="shared" si="197"/>
        <v>110.35211267605634</v>
      </c>
      <c r="Q3196" s="8" t="s">
        <v>8323</v>
      </c>
      <c r="R3196" s="8" t="s">
        <v>8343</v>
      </c>
      <c r="S3196" s="12">
        <f t="shared" si="198"/>
        <v>41949.761053240742</v>
      </c>
      <c r="T3196" s="12">
        <f t="shared" si="199"/>
        <v>41909.71938657407</v>
      </c>
    </row>
    <row r="3197" spans="1:20" ht="45" x14ac:dyDescent="0.25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8218</v>
      </c>
      <c r="G3197" t="s">
        <v>8223</v>
      </c>
      <c r="H3197" t="s">
        <v>8245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8273</v>
      </c>
      <c r="O3197" s="5">
        <f t="shared" si="196"/>
        <v>1.177142857142857</v>
      </c>
      <c r="P3197">
        <f t="shared" si="197"/>
        <v>37.454545454545453</v>
      </c>
      <c r="Q3197" s="8" t="s">
        <v>8318</v>
      </c>
      <c r="R3197" s="8" t="s">
        <v>8352</v>
      </c>
      <c r="S3197" s="12">
        <f t="shared" si="198"/>
        <v>40651.475219907406</v>
      </c>
      <c r="T3197" s="12">
        <f t="shared" si="199"/>
        <v>40590.516886574071</v>
      </c>
    </row>
    <row r="3198" spans="1:20" ht="30" x14ac:dyDescent="0.25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8218</v>
      </c>
      <c r="G3198" t="s">
        <v>8223</v>
      </c>
      <c r="H3198" t="s">
        <v>8245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8270</v>
      </c>
      <c r="O3198" s="5">
        <f t="shared" si="196"/>
        <v>1.1773333333333333</v>
      </c>
      <c r="P3198">
        <f t="shared" si="197"/>
        <v>67.92307692307692</v>
      </c>
      <c r="Q3198" s="8" t="s">
        <v>8323</v>
      </c>
      <c r="R3198" s="8" t="s">
        <v>8343</v>
      </c>
      <c r="S3198" s="12">
        <f t="shared" si="198"/>
        <v>42721.083333333328</v>
      </c>
      <c r="T3198" s="12">
        <f t="shared" si="199"/>
        <v>42690.084317129629</v>
      </c>
    </row>
    <row r="3199" spans="1:20" ht="30" x14ac:dyDescent="0.25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8218</v>
      </c>
      <c r="G3199" t="s">
        <v>8224</v>
      </c>
      <c r="H3199" t="s">
        <v>8246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8270</v>
      </c>
      <c r="O3199" s="5">
        <f t="shared" si="196"/>
        <v>1.1783999999999999</v>
      </c>
      <c r="P3199">
        <f t="shared" si="197"/>
        <v>39.810810810810814</v>
      </c>
      <c r="Q3199" s="8" t="s">
        <v>8323</v>
      </c>
      <c r="R3199" s="8" t="s">
        <v>8343</v>
      </c>
      <c r="S3199" s="12">
        <f t="shared" si="198"/>
        <v>41829.319212962961</v>
      </c>
      <c r="T3199" s="12">
        <f t="shared" si="199"/>
        <v>41815.319212962961</v>
      </c>
    </row>
    <row r="3200" spans="1:20" ht="60" x14ac:dyDescent="0.25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8218</v>
      </c>
      <c r="G3200" t="s">
        <v>8223</v>
      </c>
      <c r="H3200" t="s">
        <v>8245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8284</v>
      </c>
      <c r="O3200" s="5">
        <f t="shared" si="196"/>
        <v>1.1786666666666668</v>
      </c>
      <c r="P3200">
        <f t="shared" si="197"/>
        <v>180.40816326530611</v>
      </c>
      <c r="Q3200" s="8" t="s">
        <v>8334</v>
      </c>
      <c r="R3200" s="8" t="s">
        <v>8338</v>
      </c>
      <c r="S3200" s="12">
        <f t="shared" si="198"/>
        <v>41968.802083333328</v>
      </c>
      <c r="T3200" s="12">
        <f t="shared" si="199"/>
        <v>41938.75712962963</v>
      </c>
    </row>
    <row r="3201" spans="1:20" ht="60" x14ac:dyDescent="0.25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8218</v>
      </c>
      <c r="G3201" t="s">
        <v>8234</v>
      </c>
      <c r="H3201" t="s">
        <v>8254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8294</v>
      </c>
      <c r="O3201" s="5">
        <f t="shared" si="196"/>
        <v>1.1790285714285715</v>
      </c>
      <c r="P3201">
        <f t="shared" si="197"/>
        <v>2500.969696969697</v>
      </c>
      <c r="Q3201" s="8" t="s">
        <v>8311</v>
      </c>
      <c r="R3201" s="8" t="s">
        <v>8357</v>
      </c>
      <c r="S3201" s="12">
        <f t="shared" si="198"/>
        <v>41994.112743055557</v>
      </c>
      <c r="T3201" s="12">
        <f t="shared" si="199"/>
        <v>41964.112743055557</v>
      </c>
    </row>
    <row r="3202" spans="1:20" ht="60" x14ac:dyDescent="0.25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8218</v>
      </c>
      <c r="G3202" t="s">
        <v>8223</v>
      </c>
      <c r="H3202" t="s">
        <v>8245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8275</v>
      </c>
      <c r="O3202" s="5">
        <f t="shared" ref="O3202:O3265" si="200">E3202/D3202</f>
        <v>1.1796376666666666</v>
      </c>
      <c r="P3202">
        <f t="shared" si="197"/>
        <v>98.030831024930734</v>
      </c>
      <c r="Q3202" s="8" t="s">
        <v>8315</v>
      </c>
      <c r="R3202" s="8" t="s">
        <v>8350</v>
      </c>
      <c r="S3202" s="12">
        <f t="shared" si="198"/>
        <v>40951.669340277775</v>
      </c>
      <c r="T3202" s="12">
        <f t="shared" si="199"/>
        <v>40921.669340277775</v>
      </c>
    </row>
    <row r="3203" spans="1:20" ht="45" x14ac:dyDescent="0.25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8275</v>
      </c>
      <c r="O3203" s="5">
        <f t="shared" si="200"/>
        <v>1.18</v>
      </c>
      <c r="P3203">
        <f t="shared" ref="P3203:P3266" si="201">E3203/L3203</f>
        <v>47.2</v>
      </c>
      <c r="Q3203" s="8" t="s">
        <v>8315</v>
      </c>
      <c r="R3203" s="8" t="s">
        <v>8350</v>
      </c>
      <c r="S3203" s="12">
        <f t="shared" ref="S3203:S3266" si="202">(I3203/86400)+25569+(-6/24)</f>
        <v>41283.117303240739</v>
      </c>
      <c r="T3203" s="12">
        <f t="shared" ref="T3203:T3266" si="203">(J3203/86400)+25569+(-6/24)</f>
        <v>41243.117303240739</v>
      </c>
    </row>
    <row r="3204" spans="1:20" ht="30" x14ac:dyDescent="0.25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8218</v>
      </c>
      <c r="G3204" t="s">
        <v>8223</v>
      </c>
      <c r="H3204" t="s">
        <v>8245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8275</v>
      </c>
      <c r="O3204" s="5">
        <f t="shared" si="200"/>
        <v>1.1805000000000001</v>
      </c>
      <c r="P3204">
        <f t="shared" si="201"/>
        <v>131.16666666666666</v>
      </c>
      <c r="Q3204" s="8" t="s">
        <v>8315</v>
      </c>
      <c r="R3204" s="8" t="s">
        <v>8350</v>
      </c>
      <c r="S3204" s="12">
        <f t="shared" si="202"/>
        <v>42028.714062500003</v>
      </c>
      <c r="T3204" s="12">
        <f t="shared" si="203"/>
        <v>41988.714062500003</v>
      </c>
    </row>
    <row r="3205" spans="1:20" ht="60" x14ac:dyDescent="0.25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8218</v>
      </c>
      <c r="G3205" t="s">
        <v>8223</v>
      </c>
      <c r="H3205" t="s">
        <v>8245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8268</v>
      </c>
      <c r="O3205" s="5">
        <f t="shared" si="200"/>
        <v>1.1808107999999999</v>
      </c>
      <c r="P3205">
        <f t="shared" si="201"/>
        <v>30.654485981308412</v>
      </c>
      <c r="Q3205" s="8" t="s">
        <v>8309</v>
      </c>
      <c r="R3205" s="8" t="s">
        <v>8349</v>
      </c>
      <c r="S3205" s="12">
        <f t="shared" si="202"/>
        <v>41179.704791666663</v>
      </c>
      <c r="T3205" s="12">
        <f t="shared" si="203"/>
        <v>41149.704791666663</v>
      </c>
    </row>
    <row r="3206" spans="1:20" ht="45" x14ac:dyDescent="0.25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8218</v>
      </c>
      <c r="G3206" t="s">
        <v>8223</v>
      </c>
      <c r="H3206" t="s">
        <v>8245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8302</v>
      </c>
      <c r="O3206" s="5">
        <f t="shared" si="200"/>
        <v>1.1812400000000001</v>
      </c>
      <c r="P3206">
        <f t="shared" si="201"/>
        <v>170.69942196531792</v>
      </c>
      <c r="Q3206" s="8" t="s">
        <v>8323</v>
      </c>
      <c r="R3206" s="8" t="s">
        <v>8324</v>
      </c>
      <c r="S3206" s="12">
        <f t="shared" si="202"/>
        <v>42685.257557870369</v>
      </c>
      <c r="T3206" s="12">
        <f t="shared" si="203"/>
        <v>42655.215891203705</v>
      </c>
    </row>
    <row r="3207" spans="1:20" ht="60" x14ac:dyDescent="0.25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8218</v>
      </c>
      <c r="G3207" t="s">
        <v>8223</v>
      </c>
      <c r="H3207" t="s">
        <v>8245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8268</v>
      </c>
      <c r="O3207" s="5">
        <f t="shared" si="200"/>
        <v>1.1819999999999999</v>
      </c>
      <c r="P3207">
        <f t="shared" si="201"/>
        <v>64.945054945054949</v>
      </c>
      <c r="Q3207" s="8" t="s">
        <v>8309</v>
      </c>
      <c r="R3207" s="8" t="s">
        <v>8349</v>
      </c>
      <c r="S3207" s="12">
        <f t="shared" si="202"/>
        <v>41040.370312500003</v>
      </c>
      <c r="T3207" s="12">
        <f t="shared" si="203"/>
        <v>41010.370312500003</v>
      </c>
    </row>
    <row r="3208" spans="1:20" ht="45" x14ac:dyDescent="0.25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8218</v>
      </c>
      <c r="G3208" t="s">
        <v>8223</v>
      </c>
      <c r="H3208" t="s">
        <v>8245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8276</v>
      </c>
      <c r="O3208" s="5">
        <f t="shared" si="200"/>
        <v>1.1822050359712231</v>
      </c>
      <c r="P3208">
        <f t="shared" si="201"/>
        <v>65.8623246492986</v>
      </c>
      <c r="Q3208" s="8" t="s">
        <v>8315</v>
      </c>
      <c r="R3208" s="8" t="s">
        <v>8351</v>
      </c>
      <c r="S3208" s="12">
        <f t="shared" si="202"/>
        <v>42731.962337962963</v>
      </c>
      <c r="T3208" s="12">
        <f t="shared" si="203"/>
        <v>42701.962337962963</v>
      </c>
    </row>
    <row r="3209" spans="1:20" ht="60" x14ac:dyDescent="0.25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8218</v>
      </c>
      <c r="G3209" t="s">
        <v>8223</v>
      </c>
      <c r="H3209" t="s">
        <v>8245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8294</v>
      </c>
      <c r="O3209" s="5">
        <f t="shared" si="200"/>
        <v>1.1825000000000001</v>
      </c>
      <c r="P3209">
        <f t="shared" si="201"/>
        <v>97.191780821917803</v>
      </c>
      <c r="Q3209" s="8" t="s">
        <v>8311</v>
      </c>
      <c r="R3209" s="8" t="s">
        <v>8357</v>
      </c>
      <c r="S3209" s="12">
        <f t="shared" si="202"/>
        <v>41421.75</v>
      </c>
      <c r="T3209" s="12">
        <f t="shared" si="203"/>
        <v>41389.558194444442</v>
      </c>
    </row>
    <row r="3210" spans="1:20" ht="60" x14ac:dyDescent="0.25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8218</v>
      </c>
      <c r="G3210" t="s">
        <v>8224</v>
      </c>
      <c r="H3210" t="s">
        <v>8246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8270</v>
      </c>
      <c r="O3210" s="5">
        <f t="shared" si="200"/>
        <v>1.1825757575757576</v>
      </c>
      <c r="P3210">
        <f t="shared" si="201"/>
        <v>100.06410256410257</v>
      </c>
      <c r="Q3210" s="8" t="s">
        <v>8323</v>
      </c>
      <c r="R3210" s="8" t="s">
        <v>8343</v>
      </c>
      <c r="S3210" s="12">
        <f t="shared" si="202"/>
        <v>42219.5</v>
      </c>
      <c r="T3210" s="12">
        <f t="shared" si="203"/>
        <v>42179.094988425924</v>
      </c>
    </row>
    <row r="3211" spans="1:20" ht="45" x14ac:dyDescent="0.25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8218</v>
      </c>
      <c r="G3211" t="s">
        <v>8223</v>
      </c>
      <c r="H3211" t="s">
        <v>8245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8275</v>
      </c>
      <c r="O3211" s="5">
        <f t="shared" si="200"/>
        <v>1.1833333333333333</v>
      </c>
      <c r="P3211">
        <f t="shared" si="201"/>
        <v>443.75</v>
      </c>
      <c r="Q3211" s="8" t="s">
        <v>8315</v>
      </c>
      <c r="R3211" s="8" t="s">
        <v>8350</v>
      </c>
      <c r="S3211" s="12">
        <f t="shared" si="202"/>
        <v>40849.083333333336</v>
      </c>
      <c r="T3211" s="12">
        <f t="shared" si="203"/>
        <v>40795.751261574071</v>
      </c>
    </row>
    <row r="3212" spans="1:20" ht="60" x14ac:dyDescent="0.25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8218</v>
      </c>
      <c r="G3212" t="s">
        <v>8224</v>
      </c>
      <c r="H3212" t="s">
        <v>8246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8270</v>
      </c>
      <c r="O3212" s="5">
        <f t="shared" si="200"/>
        <v>1.1833333333333333</v>
      </c>
      <c r="P3212">
        <f t="shared" si="201"/>
        <v>29.583333333333332</v>
      </c>
      <c r="Q3212" s="8" t="s">
        <v>8323</v>
      </c>
      <c r="R3212" s="8" t="s">
        <v>8343</v>
      </c>
      <c r="S3212" s="12">
        <f t="shared" si="202"/>
        <v>42171.291134259256</v>
      </c>
      <c r="T3212" s="12">
        <f t="shared" si="203"/>
        <v>42141.291134259256</v>
      </c>
    </row>
    <row r="3213" spans="1:20" ht="60" x14ac:dyDescent="0.25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8218</v>
      </c>
      <c r="G3213" t="s">
        <v>8223</v>
      </c>
      <c r="H3213" t="s">
        <v>8245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8270</v>
      </c>
      <c r="O3213" s="5">
        <f t="shared" si="200"/>
        <v>1.1833333333333333</v>
      </c>
      <c r="P3213">
        <f t="shared" si="201"/>
        <v>57.258064516129032</v>
      </c>
      <c r="Q3213" s="8" t="s">
        <v>8323</v>
      </c>
      <c r="R3213" s="8" t="s">
        <v>8343</v>
      </c>
      <c r="S3213" s="12">
        <f t="shared" si="202"/>
        <v>42176.684027777781</v>
      </c>
      <c r="T3213" s="12">
        <f t="shared" si="203"/>
        <v>42147.576840277776</v>
      </c>
    </row>
    <row r="3214" spans="1:20" ht="60" x14ac:dyDescent="0.25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8218</v>
      </c>
      <c r="G3214" t="s">
        <v>8223</v>
      </c>
      <c r="H3214" t="s">
        <v>8245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8270</v>
      </c>
      <c r="O3214" s="5">
        <f t="shared" si="200"/>
        <v>1.1839285714285714</v>
      </c>
      <c r="P3214">
        <f t="shared" si="201"/>
        <v>75.340909090909093</v>
      </c>
      <c r="Q3214" s="8" t="s">
        <v>8323</v>
      </c>
      <c r="R3214" s="8" t="s">
        <v>8343</v>
      </c>
      <c r="S3214" s="12">
        <f t="shared" si="202"/>
        <v>41793.957638888889</v>
      </c>
      <c r="T3214" s="12">
        <f t="shared" si="203"/>
        <v>41780.846203703702</v>
      </c>
    </row>
    <row r="3215" spans="1:20" ht="45" x14ac:dyDescent="0.25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8218</v>
      </c>
      <c r="G3215" t="s">
        <v>8223</v>
      </c>
      <c r="H3215" t="s">
        <v>8245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8291</v>
      </c>
      <c r="O3215" s="5">
        <f t="shared" si="200"/>
        <v>1.1839999999999999</v>
      </c>
      <c r="P3215">
        <f t="shared" si="201"/>
        <v>36.244897959183675</v>
      </c>
      <c r="Q3215" s="8" t="s">
        <v>8315</v>
      </c>
      <c r="R3215" s="8" t="s">
        <v>8353</v>
      </c>
      <c r="S3215" s="12">
        <f t="shared" si="202"/>
        <v>41676.604988425926</v>
      </c>
      <c r="T3215" s="12">
        <f t="shared" si="203"/>
        <v>41662.604988425926</v>
      </c>
    </row>
    <row r="3216" spans="1:20" ht="30" x14ac:dyDescent="0.25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8218</v>
      </c>
      <c r="G3216" t="s">
        <v>8224</v>
      </c>
      <c r="H3216" t="s">
        <v>8246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8299</v>
      </c>
      <c r="O3216" s="5">
        <f t="shared" si="200"/>
        <v>1.1844444444444444</v>
      </c>
      <c r="P3216">
        <f t="shared" si="201"/>
        <v>29.611111111111111</v>
      </c>
      <c r="Q3216" s="8" t="s">
        <v>8315</v>
      </c>
      <c r="R3216" s="8" t="s">
        <v>8355</v>
      </c>
      <c r="S3216" s="12">
        <f t="shared" si="202"/>
        <v>41774.495208333334</v>
      </c>
      <c r="T3216" s="12">
        <f t="shared" si="203"/>
        <v>41744.495208333334</v>
      </c>
    </row>
    <row r="3217" spans="1:20" ht="60" x14ac:dyDescent="0.25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8218</v>
      </c>
      <c r="G3217" t="s">
        <v>8224</v>
      </c>
      <c r="H3217" t="s">
        <v>8246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8284</v>
      </c>
      <c r="O3217" s="5">
        <f t="shared" si="200"/>
        <v>1.1845454545454546</v>
      </c>
      <c r="P3217">
        <f t="shared" si="201"/>
        <v>93.071428571428569</v>
      </c>
      <c r="Q3217" s="8" t="s">
        <v>8334</v>
      </c>
      <c r="R3217" s="8" t="s">
        <v>8338</v>
      </c>
      <c r="S3217" s="12">
        <f t="shared" si="202"/>
        <v>42071.313391203701</v>
      </c>
      <c r="T3217" s="12">
        <f t="shared" si="203"/>
        <v>42026.355057870373</v>
      </c>
    </row>
    <row r="3218" spans="1:20" ht="45" x14ac:dyDescent="0.25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8264</v>
      </c>
      <c r="O3218" s="5">
        <f t="shared" si="200"/>
        <v>1.1850000000000001</v>
      </c>
      <c r="P3218">
        <f t="shared" si="201"/>
        <v>103.04347826086956</v>
      </c>
      <c r="Q3218" s="8" t="s">
        <v>8309</v>
      </c>
      <c r="R3218" s="8" t="s">
        <v>8347</v>
      </c>
      <c r="S3218" s="12">
        <f t="shared" si="202"/>
        <v>42124.388888888891</v>
      </c>
      <c r="T3218" s="12">
        <f t="shared" si="203"/>
        <v>42097.528946759259</v>
      </c>
    </row>
    <row r="3219" spans="1:20" ht="45" x14ac:dyDescent="0.25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8218</v>
      </c>
      <c r="G3219" t="s">
        <v>8223</v>
      </c>
      <c r="H3219" t="s">
        <v>8245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8273</v>
      </c>
      <c r="O3219" s="5">
        <f t="shared" si="200"/>
        <v>1.1850000000000001</v>
      </c>
      <c r="P3219">
        <f t="shared" si="201"/>
        <v>57.338709677419352</v>
      </c>
      <c r="Q3219" s="8" t="s">
        <v>8318</v>
      </c>
      <c r="R3219" s="8" t="s">
        <v>8352</v>
      </c>
      <c r="S3219" s="12">
        <f t="shared" si="202"/>
        <v>40759.380497685182</v>
      </c>
      <c r="T3219" s="12">
        <f t="shared" si="203"/>
        <v>40713.380497685182</v>
      </c>
    </row>
    <row r="3220" spans="1:20" ht="45" x14ac:dyDescent="0.25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8218</v>
      </c>
      <c r="G3220" t="s">
        <v>8223</v>
      </c>
      <c r="H3220" t="s">
        <v>8245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8278</v>
      </c>
      <c r="O3220" s="5">
        <f t="shared" si="200"/>
        <v>1.1850000000000001</v>
      </c>
      <c r="P3220">
        <f t="shared" si="201"/>
        <v>27.558139534883722</v>
      </c>
      <c r="Q3220" s="8" t="s">
        <v>8315</v>
      </c>
      <c r="R3220" s="8" t="s">
        <v>8330</v>
      </c>
      <c r="S3220" s="12">
        <f t="shared" si="202"/>
        <v>41039.458333333336</v>
      </c>
      <c r="T3220" s="12">
        <f t="shared" si="203"/>
        <v>41025.624201388891</v>
      </c>
    </row>
    <row r="3221" spans="1:20" ht="30" x14ac:dyDescent="0.25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8218</v>
      </c>
      <c r="G3221" t="s">
        <v>8223</v>
      </c>
      <c r="H3221" t="s">
        <v>8245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8270</v>
      </c>
      <c r="O3221" s="5">
        <f t="shared" si="200"/>
        <v>1.1850000000000001</v>
      </c>
      <c r="P3221">
        <f t="shared" si="201"/>
        <v>49.693548387096776</v>
      </c>
      <c r="Q3221" s="8" t="s">
        <v>8323</v>
      </c>
      <c r="R3221" s="8" t="s">
        <v>8343</v>
      </c>
      <c r="S3221" s="12">
        <f t="shared" si="202"/>
        <v>42076.040972222225</v>
      </c>
      <c r="T3221" s="12">
        <f t="shared" si="203"/>
        <v>42049.758368055554</v>
      </c>
    </row>
    <row r="3222" spans="1:20" ht="30" x14ac:dyDescent="0.25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8218</v>
      </c>
      <c r="G3222" t="s">
        <v>8223</v>
      </c>
      <c r="H3222" t="s">
        <v>8245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8265</v>
      </c>
      <c r="O3222" s="5">
        <f t="shared" si="200"/>
        <v>1.1859999999999999</v>
      </c>
      <c r="P3222">
        <f t="shared" si="201"/>
        <v>91.230769230769226</v>
      </c>
      <c r="Q3222" s="8" t="s">
        <v>8309</v>
      </c>
      <c r="R3222" s="8" t="s">
        <v>8348</v>
      </c>
      <c r="S3222" s="12">
        <f t="shared" si="202"/>
        <v>42569.599768518514</v>
      </c>
      <c r="T3222" s="12">
        <f t="shared" si="203"/>
        <v>42539.599768518514</v>
      </c>
    </row>
    <row r="3223" spans="1:20" ht="45" x14ac:dyDescent="0.25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8218</v>
      </c>
      <c r="G3223" t="s">
        <v>8234</v>
      </c>
      <c r="H3223" t="s">
        <v>8254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8279</v>
      </c>
      <c r="O3223" s="5">
        <f t="shared" si="200"/>
        <v>1.1863774999999999</v>
      </c>
      <c r="P3223">
        <f t="shared" si="201"/>
        <v>388.9762295081967</v>
      </c>
      <c r="Q3223" s="8" t="s">
        <v>8315</v>
      </c>
      <c r="R3223" s="8" t="s">
        <v>8354</v>
      </c>
      <c r="S3223" s="12">
        <f t="shared" si="202"/>
        <v>42400.330590277779</v>
      </c>
      <c r="T3223" s="12">
        <f t="shared" si="203"/>
        <v>42370.330590277779</v>
      </c>
    </row>
    <row r="3224" spans="1:20" ht="60" x14ac:dyDescent="0.25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8218</v>
      </c>
      <c r="G3224" t="s">
        <v>8231</v>
      </c>
      <c r="H3224" t="s">
        <v>8252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8275</v>
      </c>
      <c r="O3224" s="5">
        <f t="shared" si="200"/>
        <v>1.1864285714285714</v>
      </c>
      <c r="P3224">
        <f t="shared" si="201"/>
        <v>346.04166666666669</v>
      </c>
      <c r="Q3224" s="8" t="s">
        <v>8315</v>
      </c>
      <c r="R3224" s="8" t="s">
        <v>8350</v>
      </c>
      <c r="S3224" s="12">
        <f t="shared" si="202"/>
        <v>42011.4456712963</v>
      </c>
      <c r="T3224" s="12">
        <f t="shared" si="203"/>
        <v>41951.4456712963</v>
      </c>
    </row>
    <row r="3225" spans="1:20" ht="60" x14ac:dyDescent="0.25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8218</v>
      </c>
      <c r="G3225" t="s">
        <v>8224</v>
      </c>
      <c r="H3225" t="s">
        <v>8246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8270</v>
      </c>
      <c r="O3225" s="5">
        <f t="shared" si="200"/>
        <v>1.1866666666666668</v>
      </c>
      <c r="P3225">
        <f t="shared" si="201"/>
        <v>29.666666666666668</v>
      </c>
      <c r="Q3225" s="8" t="s">
        <v>8323</v>
      </c>
      <c r="R3225" s="8" t="s">
        <v>8343</v>
      </c>
      <c r="S3225" s="12">
        <f t="shared" si="202"/>
        <v>42217.683958333335</v>
      </c>
      <c r="T3225" s="12">
        <f t="shared" si="203"/>
        <v>42192.683958333335</v>
      </c>
    </row>
    <row r="3226" spans="1:20" ht="45" x14ac:dyDescent="0.25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8218</v>
      </c>
      <c r="G3226" t="s">
        <v>8223</v>
      </c>
      <c r="H3226" t="s">
        <v>8245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8268</v>
      </c>
      <c r="O3226" s="5">
        <f t="shared" si="200"/>
        <v>1.187262</v>
      </c>
      <c r="P3226">
        <f t="shared" si="201"/>
        <v>230.08953488372092</v>
      </c>
      <c r="Q3226" s="8" t="s">
        <v>8309</v>
      </c>
      <c r="R3226" s="8" t="s">
        <v>8349</v>
      </c>
      <c r="S3226" s="12">
        <f t="shared" si="202"/>
        <v>41159.225497685184</v>
      </c>
      <c r="T3226" s="12">
        <f t="shared" si="203"/>
        <v>41134.225497685184</v>
      </c>
    </row>
    <row r="3227" spans="1:20" ht="45" x14ac:dyDescent="0.25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8218</v>
      </c>
      <c r="G3227" t="s">
        <v>8223</v>
      </c>
      <c r="H3227" t="s">
        <v>8245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8268</v>
      </c>
      <c r="O3227" s="5">
        <f t="shared" si="200"/>
        <v>1.1873499999999999</v>
      </c>
      <c r="P3227">
        <f t="shared" si="201"/>
        <v>61.496215139442228</v>
      </c>
      <c r="Q3227" s="8" t="s">
        <v>8309</v>
      </c>
      <c r="R3227" s="8" t="s">
        <v>8349</v>
      </c>
      <c r="S3227" s="12">
        <f t="shared" si="202"/>
        <v>41352.446006944447</v>
      </c>
      <c r="T3227" s="12">
        <f t="shared" si="203"/>
        <v>41312.487673611111</v>
      </c>
    </row>
    <row r="3228" spans="1:20" ht="45" x14ac:dyDescent="0.25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8218</v>
      </c>
      <c r="G3228" t="s">
        <v>8223</v>
      </c>
      <c r="H3228" t="s">
        <v>8245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8270</v>
      </c>
      <c r="O3228" s="5">
        <f t="shared" si="200"/>
        <v>1.1879999999999999</v>
      </c>
      <c r="P3228">
        <f t="shared" si="201"/>
        <v>97.377049180327873</v>
      </c>
      <c r="Q3228" s="8" t="s">
        <v>8323</v>
      </c>
      <c r="R3228" s="8" t="s">
        <v>8343</v>
      </c>
      <c r="S3228" s="12">
        <f t="shared" si="202"/>
        <v>42796.555034722223</v>
      </c>
      <c r="T3228" s="12">
        <f t="shared" si="203"/>
        <v>42766.555034722223</v>
      </c>
    </row>
    <row r="3229" spans="1:20" ht="60" x14ac:dyDescent="0.25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8218</v>
      </c>
      <c r="G3229" t="s">
        <v>8225</v>
      </c>
      <c r="H3229" t="s">
        <v>8247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8270</v>
      </c>
      <c r="O3229" s="5">
        <f t="shared" si="200"/>
        <v>1.1879999999999999</v>
      </c>
      <c r="P3229">
        <f t="shared" si="201"/>
        <v>125.05263157894737</v>
      </c>
      <c r="Q3229" s="8" t="s">
        <v>8323</v>
      </c>
      <c r="R3229" s="8" t="s">
        <v>8343</v>
      </c>
      <c r="S3229" s="12">
        <f t="shared" si="202"/>
        <v>42005.997546296298</v>
      </c>
      <c r="T3229" s="12">
        <f t="shared" si="203"/>
        <v>41988.997546296298</v>
      </c>
    </row>
    <row r="3230" spans="1:20" ht="60" x14ac:dyDescent="0.25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8218</v>
      </c>
      <c r="G3230" t="s">
        <v>8223</v>
      </c>
      <c r="H3230" t="s">
        <v>8245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8302</v>
      </c>
      <c r="O3230" s="5">
        <f t="shared" si="200"/>
        <v>1.1888888888888889</v>
      </c>
      <c r="P3230">
        <f t="shared" si="201"/>
        <v>80.25</v>
      </c>
      <c r="Q3230" s="8" t="s">
        <v>8323</v>
      </c>
      <c r="R3230" s="8" t="s">
        <v>8324</v>
      </c>
      <c r="S3230" s="12">
        <f t="shared" si="202"/>
        <v>42794.833333333328</v>
      </c>
      <c r="T3230" s="12">
        <f t="shared" si="203"/>
        <v>42780.490277777775</v>
      </c>
    </row>
    <row r="3231" spans="1:20" ht="60" x14ac:dyDescent="0.25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8218</v>
      </c>
      <c r="G3231" t="s">
        <v>8224</v>
      </c>
      <c r="H3231" t="s">
        <v>8246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8270</v>
      </c>
      <c r="O3231" s="5">
        <f t="shared" si="200"/>
        <v>1.1891891891891893</v>
      </c>
      <c r="P3231">
        <f t="shared" si="201"/>
        <v>17.254901960784313</v>
      </c>
      <c r="Q3231" s="8" t="s">
        <v>8323</v>
      </c>
      <c r="R3231" s="8" t="s">
        <v>8343</v>
      </c>
      <c r="S3231" s="12">
        <f t="shared" si="202"/>
        <v>42793.75</v>
      </c>
      <c r="T3231" s="12">
        <f t="shared" si="203"/>
        <v>42779.360289351855</v>
      </c>
    </row>
    <row r="3232" spans="1:20" ht="60" x14ac:dyDescent="0.25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8218</v>
      </c>
      <c r="G3232" t="s">
        <v>8223</v>
      </c>
      <c r="H3232" t="s">
        <v>8245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8268</v>
      </c>
      <c r="O3232" s="5">
        <f t="shared" si="200"/>
        <v>1.1894444444444445</v>
      </c>
      <c r="P3232">
        <f t="shared" si="201"/>
        <v>89.957983193277315</v>
      </c>
      <c r="Q3232" s="8" t="s">
        <v>8309</v>
      </c>
      <c r="R3232" s="8" t="s">
        <v>8349</v>
      </c>
      <c r="S3232" s="12">
        <f t="shared" si="202"/>
        <v>41155.501550925925</v>
      </c>
      <c r="T3232" s="12">
        <f t="shared" si="203"/>
        <v>41134.501550925925</v>
      </c>
    </row>
    <row r="3233" spans="1:20" ht="60" x14ac:dyDescent="0.25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8218</v>
      </c>
      <c r="G3233" t="s">
        <v>8223</v>
      </c>
      <c r="H3233" t="s">
        <v>8245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8270</v>
      </c>
      <c r="O3233" s="5">
        <f t="shared" si="200"/>
        <v>1.1895833333333334</v>
      </c>
      <c r="P3233">
        <f t="shared" si="201"/>
        <v>42.296296296296298</v>
      </c>
      <c r="Q3233" s="8" t="s">
        <v>8323</v>
      </c>
      <c r="R3233" s="8" t="s">
        <v>8343</v>
      </c>
      <c r="S3233" s="12">
        <f t="shared" si="202"/>
        <v>41899.915972222225</v>
      </c>
      <c r="T3233" s="12">
        <f t="shared" si="203"/>
        <v>41884.349849537037</v>
      </c>
    </row>
    <row r="3234" spans="1:20" ht="30" x14ac:dyDescent="0.25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8218</v>
      </c>
      <c r="G3234" t="s">
        <v>8223</v>
      </c>
      <c r="H3234" t="s">
        <v>8245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8275</v>
      </c>
      <c r="O3234" s="5">
        <f t="shared" si="200"/>
        <v>1.19</v>
      </c>
      <c r="P3234">
        <f t="shared" si="201"/>
        <v>43.536585365853661</v>
      </c>
      <c r="Q3234" s="8" t="s">
        <v>8315</v>
      </c>
      <c r="R3234" s="8" t="s">
        <v>8350</v>
      </c>
      <c r="S3234" s="12">
        <f t="shared" si="202"/>
        <v>41726.791666666664</v>
      </c>
      <c r="T3234" s="12">
        <f t="shared" si="203"/>
        <v>41691.834143518521</v>
      </c>
    </row>
    <row r="3235" spans="1:20" ht="45" x14ac:dyDescent="0.25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8218</v>
      </c>
      <c r="G3235" t="s">
        <v>8223</v>
      </c>
      <c r="H3235" t="s">
        <v>8245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8270</v>
      </c>
      <c r="O3235" s="5">
        <f t="shared" si="200"/>
        <v>1.19</v>
      </c>
      <c r="P3235">
        <f t="shared" si="201"/>
        <v>66.111111111111114</v>
      </c>
      <c r="Q3235" s="8" t="s">
        <v>8323</v>
      </c>
      <c r="R3235" s="8" t="s">
        <v>8343</v>
      </c>
      <c r="S3235" s="12">
        <f t="shared" si="202"/>
        <v>41941.537534722222</v>
      </c>
      <c r="T3235" s="12">
        <f t="shared" si="203"/>
        <v>41920.537534722222</v>
      </c>
    </row>
    <row r="3236" spans="1:20" ht="45" x14ac:dyDescent="0.25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8218</v>
      </c>
      <c r="G3236" t="s">
        <v>8223</v>
      </c>
      <c r="H3236" t="s">
        <v>8245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8270</v>
      </c>
      <c r="O3236" s="5">
        <f t="shared" si="200"/>
        <v>1.1911764705882353</v>
      </c>
      <c r="P3236">
        <f t="shared" si="201"/>
        <v>176.08695652173913</v>
      </c>
      <c r="Q3236" s="8" t="s">
        <v>8323</v>
      </c>
      <c r="R3236" s="8" t="s">
        <v>8343</v>
      </c>
      <c r="S3236" s="12">
        <f t="shared" si="202"/>
        <v>41994.466319444444</v>
      </c>
      <c r="T3236" s="12">
        <f t="shared" si="203"/>
        <v>41964.466319444444</v>
      </c>
    </row>
    <row r="3237" spans="1:20" ht="60" x14ac:dyDescent="0.25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8218</v>
      </c>
      <c r="G3237" t="s">
        <v>8223</v>
      </c>
      <c r="H3237" t="s">
        <v>8245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8275</v>
      </c>
      <c r="O3237" s="5">
        <f t="shared" si="200"/>
        <v>1.1914771428571429</v>
      </c>
      <c r="P3237">
        <f t="shared" si="201"/>
        <v>63.184393939393942</v>
      </c>
      <c r="Q3237" s="8" t="s">
        <v>8315</v>
      </c>
      <c r="R3237" s="8" t="s">
        <v>8350</v>
      </c>
      <c r="S3237" s="12">
        <f t="shared" si="202"/>
        <v>40512.405266203699</v>
      </c>
      <c r="T3237" s="12">
        <f t="shared" si="203"/>
        <v>40465.405266203699</v>
      </c>
    </row>
    <row r="3238" spans="1:20" ht="60" x14ac:dyDescent="0.25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8218</v>
      </c>
      <c r="G3238" t="s">
        <v>8223</v>
      </c>
      <c r="H3238" t="s">
        <v>8245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8272</v>
      </c>
      <c r="O3238" s="5">
        <f t="shared" si="200"/>
        <v>1.1916249999999999</v>
      </c>
      <c r="P3238">
        <f t="shared" si="201"/>
        <v>151.31746031746033</v>
      </c>
      <c r="Q3238" s="8" t="s">
        <v>8311</v>
      </c>
      <c r="R3238" s="8" t="s">
        <v>8317</v>
      </c>
      <c r="S3238" s="12">
        <f t="shared" si="202"/>
        <v>42229.32</v>
      </c>
      <c r="T3238" s="12">
        <f t="shared" si="203"/>
        <v>42199.32</v>
      </c>
    </row>
    <row r="3239" spans="1:20" ht="45" x14ac:dyDescent="0.25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8218</v>
      </c>
      <c r="G3239" t="s">
        <v>8223</v>
      </c>
      <c r="H3239" t="s">
        <v>8245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8275</v>
      </c>
      <c r="O3239" s="5">
        <f t="shared" si="200"/>
        <v>1.1916666666666667</v>
      </c>
      <c r="P3239">
        <f t="shared" si="201"/>
        <v>51.811594202898547</v>
      </c>
      <c r="Q3239" s="8" t="s">
        <v>8315</v>
      </c>
      <c r="R3239" s="8" t="s">
        <v>8350</v>
      </c>
      <c r="S3239" s="12">
        <f t="shared" si="202"/>
        <v>41187.697337962964</v>
      </c>
      <c r="T3239" s="12">
        <f t="shared" si="203"/>
        <v>41157.697337962964</v>
      </c>
    </row>
    <row r="3240" spans="1:20" ht="45" x14ac:dyDescent="0.25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8218</v>
      </c>
      <c r="G3240" t="s">
        <v>8224</v>
      </c>
      <c r="H3240" t="s">
        <v>8246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8270</v>
      </c>
      <c r="O3240" s="5">
        <f t="shared" si="200"/>
        <v>1.1916666666666667</v>
      </c>
      <c r="P3240">
        <f t="shared" si="201"/>
        <v>27.5</v>
      </c>
      <c r="Q3240" s="8" t="s">
        <v>8323</v>
      </c>
      <c r="R3240" s="8" t="s">
        <v>8343</v>
      </c>
      <c r="S3240" s="12">
        <f t="shared" si="202"/>
        <v>42131.173541666663</v>
      </c>
      <c r="T3240" s="12">
        <f t="shared" si="203"/>
        <v>42101.173541666663</v>
      </c>
    </row>
    <row r="3241" spans="1:20" ht="60" x14ac:dyDescent="0.25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8218</v>
      </c>
      <c r="G3241" t="s">
        <v>8223</v>
      </c>
      <c r="H3241" t="s">
        <v>8245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8270</v>
      </c>
      <c r="O3241" s="5">
        <f t="shared" si="200"/>
        <v>1.19238</v>
      </c>
      <c r="P3241">
        <f t="shared" si="201"/>
        <v>48.339729729729726</v>
      </c>
      <c r="Q3241" s="8" t="s">
        <v>8323</v>
      </c>
      <c r="R3241" s="8" t="s">
        <v>8343</v>
      </c>
      <c r="S3241" s="12">
        <f t="shared" si="202"/>
        <v>41837.440081018518</v>
      </c>
      <c r="T3241" s="12">
        <f t="shared" si="203"/>
        <v>41807.440081018518</v>
      </c>
    </row>
    <row r="3242" spans="1:20" ht="60" x14ac:dyDescent="0.25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8218</v>
      </c>
      <c r="G3242" t="s">
        <v>8223</v>
      </c>
      <c r="H3242" t="s">
        <v>8245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8278</v>
      </c>
      <c r="O3242" s="5">
        <f t="shared" si="200"/>
        <v>1.1931742857142855</v>
      </c>
      <c r="P3242">
        <f t="shared" si="201"/>
        <v>46.401222222222216</v>
      </c>
      <c r="Q3242" s="8" t="s">
        <v>8315</v>
      </c>
      <c r="R3242" s="8" t="s">
        <v>8330</v>
      </c>
      <c r="S3242" s="12">
        <f t="shared" si="202"/>
        <v>40801.666701388887</v>
      </c>
      <c r="T3242" s="12">
        <f t="shared" si="203"/>
        <v>40771.666701388887</v>
      </c>
    </row>
    <row r="3243" spans="1:20" ht="45" x14ac:dyDescent="0.25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8218</v>
      </c>
      <c r="G3243" t="s">
        <v>8223</v>
      </c>
      <c r="H3243" t="s">
        <v>8245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8270</v>
      </c>
      <c r="O3243" s="5">
        <f t="shared" si="200"/>
        <v>1.1932315789473684</v>
      </c>
      <c r="P3243">
        <f t="shared" si="201"/>
        <v>50.157964601769912</v>
      </c>
      <c r="Q3243" s="8" t="s">
        <v>8323</v>
      </c>
      <c r="R3243" s="8" t="s">
        <v>8343</v>
      </c>
      <c r="S3243" s="12">
        <f t="shared" si="202"/>
        <v>41810.708333333336</v>
      </c>
      <c r="T3243" s="12">
        <f t="shared" si="203"/>
        <v>41778.387245370366</v>
      </c>
    </row>
    <row r="3244" spans="1:20" ht="60" x14ac:dyDescent="0.25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8218</v>
      </c>
      <c r="G3244" t="s">
        <v>8224</v>
      </c>
      <c r="H3244" t="s">
        <v>8246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8270</v>
      </c>
      <c r="O3244" s="5">
        <f t="shared" si="200"/>
        <v>1.1944999999999999</v>
      </c>
      <c r="P3244">
        <f t="shared" si="201"/>
        <v>108.59090909090909</v>
      </c>
      <c r="Q3244" s="8" t="s">
        <v>8323</v>
      </c>
      <c r="R3244" s="8" t="s">
        <v>8343</v>
      </c>
      <c r="S3244" s="12">
        <f t="shared" si="202"/>
        <v>42498.625</v>
      </c>
      <c r="T3244" s="12">
        <f t="shared" si="203"/>
        <v>42484.301550925928</v>
      </c>
    </row>
    <row r="3245" spans="1:20" ht="60" x14ac:dyDescent="0.25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8218</v>
      </c>
      <c r="G3245" t="s">
        <v>8223</v>
      </c>
      <c r="H3245" t="s">
        <v>8245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8291</v>
      </c>
      <c r="O3245" s="5">
        <f t="shared" si="200"/>
        <v>1.1945714285714286</v>
      </c>
      <c r="P3245">
        <f t="shared" si="201"/>
        <v>44.956989247311824</v>
      </c>
      <c r="Q3245" s="8" t="s">
        <v>8315</v>
      </c>
      <c r="R3245" s="8" t="s">
        <v>8353</v>
      </c>
      <c r="S3245" s="12">
        <f t="shared" si="202"/>
        <v>40595.875</v>
      </c>
      <c r="T3245" s="12">
        <f t="shared" si="203"/>
        <v>40564.399456018517</v>
      </c>
    </row>
    <row r="3246" spans="1:20" ht="60" x14ac:dyDescent="0.25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8218</v>
      </c>
      <c r="G3246" t="s">
        <v>8223</v>
      </c>
      <c r="H3246" t="s">
        <v>8245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8296</v>
      </c>
      <c r="O3246" s="5">
        <f t="shared" si="200"/>
        <v>1.196</v>
      </c>
      <c r="P3246">
        <f t="shared" si="201"/>
        <v>30.202020202020201</v>
      </c>
      <c r="Q3246" s="8" t="s">
        <v>8331</v>
      </c>
      <c r="R3246" s="8" t="s">
        <v>8356</v>
      </c>
      <c r="S3246" s="12">
        <f t="shared" si="202"/>
        <v>41693.250659722224</v>
      </c>
      <c r="T3246" s="12">
        <f t="shared" si="203"/>
        <v>41663.250659722224</v>
      </c>
    </row>
    <row r="3247" spans="1:20" ht="60" x14ac:dyDescent="0.25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8218</v>
      </c>
      <c r="G3247" t="s">
        <v>8224</v>
      </c>
      <c r="H3247" t="s">
        <v>8246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8270</v>
      </c>
      <c r="O3247" s="5">
        <f t="shared" si="200"/>
        <v>1.196</v>
      </c>
      <c r="P3247">
        <f t="shared" si="201"/>
        <v>159.46666666666667</v>
      </c>
      <c r="Q3247" s="8" t="s">
        <v>8323</v>
      </c>
      <c r="R3247" s="8" t="s">
        <v>8343</v>
      </c>
      <c r="S3247" s="12">
        <f t="shared" si="202"/>
        <v>42117.520833333328</v>
      </c>
      <c r="T3247" s="12">
        <f t="shared" si="203"/>
        <v>42089.162557870368</v>
      </c>
    </row>
    <row r="3248" spans="1:20" ht="60" x14ac:dyDescent="0.25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8218</v>
      </c>
      <c r="G3248" t="s">
        <v>8223</v>
      </c>
      <c r="H3248" t="s">
        <v>8245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8270</v>
      </c>
      <c r="O3248" s="5">
        <f t="shared" si="200"/>
        <v>1.1966666666666668</v>
      </c>
      <c r="P3248">
        <f t="shared" si="201"/>
        <v>55.230769230769234</v>
      </c>
      <c r="Q3248" s="8" t="s">
        <v>8323</v>
      </c>
      <c r="R3248" s="8" t="s">
        <v>8343</v>
      </c>
      <c r="S3248" s="12">
        <f t="shared" si="202"/>
        <v>42621.506041666667</v>
      </c>
      <c r="T3248" s="12">
        <f t="shared" si="203"/>
        <v>42600.506041666667</v>
      </c>
    </row>
    <row r="3249" spans="1:20" ht="60" x14ac:dyDescent="0.25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8218</v>
      </c>
      <c r="G3249" t="s">
        <v>8223</v>
      </c>
      <c r="H3249" t="s">
        <v>8245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8270</v>
      </c>
      <c r="O3249" s="5">
        <f t="shared" si="200"/>
        <v>1.1970000000000001</v>
      </c>
      <c r="P3249">
        <f t="shared" si="201"/>
        <v>31.5</v>
      </c>
      <c r="Q3249" s="8" t="s">
        <v>8323</v>
      </c>
      <c r="R3249" s="8" t="s">
        <v>8343</v>
      </c>
      <c r="S3249" s="12">
        <f t="shared" si="202"/>
        <v>41837.948518518519</v>
      </c>
      <c r="T3249" s="12">
        <f t="shared" si="203"/>
        <v>41807.948518518519</v>
      </c>
    </row>
    <row r="3250" spans="1:20" ht="60" x14ac:dyDescent="0.25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8218</v>
      </c>
      <c r="G3250" t="s">
        <v>8224</v>
      </c>
      <c r="H3250" t="s">
        <v>8246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8296</v>
      </c>
      <c r="O3250" s="5">
        <f t="shared" si="200"/>
        <v>1.1973333333333334</v>
      </c>
      <c r="P3250">
        <f t="shared" si="201"/>
        <v>35.92</v>
      </c>
      <c r="Q3250" s="8" t="s">
        <v>8331</v>
      </c>
      <c r="R3250" s="8" t="s">
        <v>8356</v>
      </c>
      <c r="S3250" s="12">
        <f t="shared" si="202"/>
        <v>42780.583645833336</v>
      </c>
      <c r="T3250" s="12">
        <f t="shared" si="203"/>
        <v>42768.583645833336</v>
      </c>
    </row>
    <row r="3251" spans="1:20" ht="60" x14ac:dyDescent="0.25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8218</v>
      </c>
      <c r="G3251" t="s">
        <v>8223</v>
      </c>
      <c r="H3251" t="s">
        <v>8245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8270</v>
      </c>
      <c r="O3251" s="5">
        <f t="shared" si="200"/>
        <v>1.1974347826086957</v>
      </c>
      <c r="P3251">
        <f t="shared" si="201"/>
        <v>85.531055900621112</v>
      </c>
      <c r="Q3251" s="8" t="s">
        <v>8323</v>
      </c>
      <c r="R3251" s="8" t="s">
        <v>8343</v>
      </c>
      <c r="S3251" s="12">
        <f t="shared" si="202"/>
        <v>41865.833333333336</v>
      </c>
      <c r="T3251" s="12">
        <f t="shared" si="203"/>
        <v>41834.33657407407</v>
      </c>
    </row>
    <row r="3252" spans="1:20" ht="45" x14ac:dyDescent="0.25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8218</v>
      </c>
      <c r="G3252" t="s">
        <v>8224</v>
      </c>
      <c r="H3252" t="s">
        <v>8246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8270</v>
      </c>
      <c r="O3252" s="5">
        <f t="shared" si="200"/>
        <v>1.1975</v>
      </c>
      <c r="P3252">
        <f t="shared" si="201"/>
        <v>31.933333333333334</v>
      </c>
      <c r="Q3252" s="8" t="s">
        <v>8323</v>
      </c>
      <c r="R3252" s="8" t="s">
        <v>8343</v>
      </c>
      <c r="S3252" s="12">
        <f t="shared" si="202"/>
        <v>41810.162604166668</v>
      </c>
      <c r="T3252" s="12">
        <f t="shared" si="203"/>
        <v>41780.162604166668</v>
      </c>
    </row>
    <row r="3253" spans="1:20" ht="60" x14ac:dyDescent="0.25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8218</v>
      </c>
      <c r="G3253" t="s">
        <v>8223</v>
      </c>
      <c r="H3253" t="s">
        <v>8245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8302</v>
      </c>
      <c r="O3253" s="5">
        <f t="shared" si="200"/>
        <v>1.19756</v>
      </c>
      <c r="P3253">
        <f t="shared" si="201"/>
        <v>233.8984375</v>
      </c>
      <c r="Q3253" s="8" t="s">
        <v>8323</v>
      </c>
      <c r="R3253" s="8" t="s">
        <v>8324</v>
      </c>
      <c r="S3253" s="12">
        <f t="shared" si="202"/>
        <v>41969.361574074079</v>
      </c>
      <c r="T3253" s="12">
        <f t="shared" si="203"/>
        <v>41939.319907407407</v>
      </c>
    </row>
    <row r="3254" spans="1:20" ht="60" x14ac:dyDescent="0.25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8218</v>
      </c>
      <c r="G3254" t="s">
        <v>8223</v>
      </c>
      <c r="H3254" t="s">
        <v>8245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8299</v>
      </c>
      <c r="O3254" s="5">
        <f t="shared" si="200"/>
        <v>1.1985454545454546</v>
      </c>
      <c r="P3254">
        <f t="shared" si="201"/>
        <v>49.194029850746269</v>
      </c>
      <c r="Q3254" s="8" t="s">
        <v>8315</v>
      </c>
      <c r="R3254" s="8" t="s">
        <v>8355</v>
      </c>
      <c r="S3254" s="12">
        <f t="shared" si="202"/>
        <v>41003.481516203705</v>
      </c>
      <c r="T3254" s="12">
        <f t="shared" si="203"/>
        <v>40973.523182870369</v>
      </c>
    </row>
    <row r="3255" spans="1:20" ht="60" x14ac:dyDescent="0.25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8276</v>
      </c>
      <c r="O3255" s="5">
        <f t="shared" si="200"/>
        <v>1.1990000000000001</v>
      </c>
      <c r="P3255">
        <f t="shared" si="201"/>
        <v>41.704347826086959</v>
      </c>
      <c r="Q3255" s="8" t="s">
        <v>8315</v>
      </c>
      <c r="R3255" s="8" t="s">
        <v>8351</v>
      </c>
      <c r="S3255" s="12">
        <f t="shared" si="202"/>
        <v>42078.857222222221</v>
      </c>
      <c r="T3255" s="12">
        <f t="shared" si="203"/>
        <v>42050.898888888885</v>
      </c>
    </row>
    <row r="3256" spans="1:20" ht="60" x14ac:dyDescent="0.25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8218</v>
      </c>
      <c r="G3256" t="s">
        <v>8223</v>
      </c>
      <c r="H3256" t="s">
        <v>8245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8291</v>
      </c>
      <c r="O3256" s="5">
        <f t="shared" si="200"/>
        <v>1.199090909090909</v>
      </c>
      <c r="P3256">
        <f t="shared" si="201"/>
        <v>38.794117647058826</v>
      </c>
      <c r="Q3256" s="8" t="s">
        <v>8315</v>
      </c>
      <c r="R3256" s="8" t="s">
        <v>8353</v>
      </c>
      <c r="S3256" s="12">
        <f t="shared" si="202"/>
        <v>41017.640740740739</v>
      </c>
      <c r="T3256" s="12">
        <f t="shared" si="203"/>
        <v>40987.640740740739</v>
      </c>
    </row>
    <row r="3257" spans="1:20" ht="45" x14ac:dyDescent="0.25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8218</v>
      </c>
      <c r="G3257" t="s">
        <v>8223</v>
      </c>
      <c r="H3257" t="s">
        <v>8245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8275</v>
      </c>
      <c r="O3257" s="5">
        <f t="shared" si="200"/>
        <v>1.1997755555555556</v>
      </c>
      <c r="P3257">
        <f t="shared" si="201"/>
        <v>50.9338679245283</v>
      </c>
      <c r="Q3257" s="8" t="s">
        <v>8315</v>
      </c>
      <c r="R3257" s="8" t="s">
        <v>8350</v>
      </c>
      <c r="S3257" s="12">
        <f t="shared" si="202"/>
        <v>41813.417361111111</v>
      </c>
      <c r="T3257" s="12">
        <f t="shared" si="203"/>
        <v>41792.417361111111</v>
      </c>
    </row>
    <row r="3258" spans="1:20" ht="75" x14ac:dyDescent="0.25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8218</v>
      </c>
      <c r="G3258" t="s">
        <v>8235</v>
      </c>
      <c r="H3258" t="s">
        <v>8248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8302</v>
      </c>
      <c r="O3258" s="5">
        <f t="shared" si="200"/>
        <v>1.1998010000000001</v>
      </c>
      <c r="P3258">
        <f t="shared" si="201"/>
        <v>64.160481283422456</v>
      </c>
      <c r="Q3258" s="8" t="s">
        <v>8323</v>
      </c>
      <c r="R3258" s="8" t="s">
        <v>8324</v>
      </c>
      <c r="S3258" s="12">
        <f t="shared" si="202"/>
        <v>42285.083252314813</v>
      </c>
      <c r="T3258" s="12">
        <f t="shared" si="203"/>
        <v>42255.083252314813</v>
      </c>
    </row>
    <row r="3259" spans="1:20" ht="45" x14ac:dyDescent="0.25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8218</v>
      </c>
      <c r="G3259" t="s">
        <v>8223</v>
      </c>
      <c r="H3259" t="s">
        <v>8245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8264</v>
      </c>
      <c r="O3259" s="5">
        <f t="shared" si="200"/>
        <v>1.2</v>
      </c>
      <c r="P3259">
        <f t="shared" si="201"/>
        <v>98.360655737704917</v>
      </c>
      <c r="Q3259" s="8" t="s">
        <v>8309</v>
      </c>
      <c r="R3259" s="8" t="s">
        <v>8347</v>
      </c>
      <c r="S3259" s="12">
        <f t="shared" si="202"/>
        <v>42487.373923611114</v>
      </c>
      <c r="T3259" s="12">
        <f t="shared" si="203"/>
        <v>42457.373923611114</v>
      </c>
    </row>
    <row r="3260" spans="1:20" ht="45" x14ac:dyDescent="0.25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8218</v>
      </c>
      <c r="G3260" t="s">
        <v>8223</v>
      </c>
      <c r="H3260" t="s">
        <v>8245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8265</v>
      </c>
      <c r="O3260" s="5">
        <f t="shared" si="200"/>
        <v>1.2</v>
      </c>
      <c r="P3260">
        <f t="shared" si="201"/>
        <v>78.260869565217391</v>
      </c>
      <c r="Q3260" s="8" t="s">
        <v>8309</v>
      </c>
      <c r="R3260" s="8" t="s">
        <v>8348</v>
      </c>
      <c r="S3260" s="12">
        <f t="shared" si="202"/>
        <v>40680.152361111112</v>
      </c>
      <c r="T3260" s="12">
        <f t="shared" si="203"/>
        <v>40619.152361111112</v>
      </c>
    </row>
    <row r="3261" spans="1:20" ht="30" x14ac:dyDescent="0.25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8218</v>
      </c>
      <c r="G3261" t="s">
        <v>8223</v>
      </c>
      <c r="H3261" t="s">
        <v>8245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8265</v>
      </c>
      <c r="O3261" s="5">
        <f t="shared" si="200"/>
        <v>1.2</v>
      </c>
      <c r="P3261">
        <f t="shared" si="201"/>
        <v>60</v>
      </c>
      <c r="Q3261" s="8" t="s">
        <v>8309</v>
      </c>
      <c r="R3261" s="8" t="s">
        <v>8348</v>
      </c>
      <c r="S3261" s="12">
        <f t="shared" si="202"/>
        <v>40635.791666666664</v>
      </c>
      <c r="T3261" s="12">
        <f t="shared" si="203"/>
        <v>40612.445208333331</v>
      </c>
    </row>
    <row r="3262" spans="1:20" ht="60" x14ac:dyDescent="0.25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8218</v>
      </c>
      <c r="G3262" t="s">
        <v>8223</v>
      </c>
      <c r="H3262" t="s">
        <v>8245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8268</v>
      </c>
      <c r="O3262" s="5">
        <f t="shared" si="200"/>
        <v>1.2</v>
      </c>
      <c r="P3262">
        <f t="shared" si="201"/>
        <v>42.857142857142854</v>
      </c>
      <c r="Q3262" s="8" t="s">
        <v>8309</v>
      </c>
      <c r="R3262" s="8" t="s">
        <v>8349</v>
      </c>
      <c r="S3262" s="12">
        <f t="shared" si="202"/>
        <v>41699.470833333333</v>
      </c>
      <c r="T3262" s="12">
        <f t="shared" si="203"/>
        <v>41657.735081018516</v>
      </c>
    </row>
    <row r="3263" spans="1:20" ht="60" x14ac:dyDescent="0.25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8218</v>
      </c>
      <c r="G3263" t="s">
        <v>8223</v>
      </c>
      <c r="H3263" t="s">
        <v>8245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8284</v>
      </c>
      <c r="O3263" s="5">
        <f t="shared" si="200"/>
        <v>1.2</v>
      </c>
      <c r="P3263">
        <f t="shared" si="201"/>
        <v>7.5</v>
      </c>
      <c r="Q3263" s="8" t="s">
        <v>8334</v>
      </c>
      <c r="R3263" s="8" t="s">
        <v>8338</v>
      </c>
      <c r="S3263" s="12">
        <f t="shared" si="202"/>
        <v>42282.538900462961</v>
      </c>
      <c r="T3263" s="12">
        <f t="shared" si="203"/>
        <v>42252.538900462961</v>
      </c>
    </row>
    <row r="3264" spans="1:20" ht="30" x14ac:dyDescent="0.25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8218</v>
      </c>
      <c r="G3264" t="s">
        <v>8223</v>
      </c>
      <c r="H3264" t="s">
        <v>8245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8275</v>
      </c>
      <c r="O3264" s="5">
        <f t="shared" si="200"/>
        <v>1.2</v>
      </c>
      <c r="P3264">
        <f t="shared" si="201"/>
        <v>22.5</v>
      </c>
      <c r="Q3264" s="8" t="s">
        <v>8315</v>
      </c>
      <c r="R3264" s="8" t="s">
        <v>8350</v>
      </c>
      <c r="S3264" s="12">
        <f t="shared" si="202"/>
        <v>41166.816400462965</v>
      </c>
      <c r="T3264" s="12">
        <f t="shared" si="203"/>
        <v>41152.816400462965</v>
      </c>
    </row>
    <row r="3265" spans="1:20" ht="45" x14ac:dyDescent="0.25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8218</v>
      </c>
      <c r="G3265" t="s">
        <v>8223</v>
      </c>
      <c r="H3265" t="s">
        <v>8245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8270</v>
      </c>
      <c r="O3265" s="5">
        <f t="shared" si="200"/>
        <v>1.2</v>
      </c>
      <c r="P3265">
        <f t="shared" si="201"/>
        <v>66.666666666666671</v>
      </c>
      <c r="Q3265" s="8" t="s">
        <v>8323</v>
      </c>
      <c r="R3265" s="8" t="s">
        <v>8343</v>
      </c>
      <c r="S3265" s="12">
        <f t="shared" si="202"/>
        <v>42051.957638888889</v>
      </c>
      <c r="T3265" s="12">
        <f t="shared" si="203"/>
        <v>42026.674976851849</v>
      </c>
    </row>
    <row r="3266" spans="1:20" ht="45" x14ac:dyDescent="0.25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8218</v>
      </c>
      <c r="G3266" t="s">
        <v>8223</v>
      </c>
      <c r="H3266" t="s">
        <v>8245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8270</v>
      </c>
      <c r="O3266" s="5">
        <f t="shared" ref="O3266:O3329" si="204">E3266/D3266</f>
        <v>1.2</v>
      </c>
      <c r="P3266">
        <f t="shared" si="201"/>
        <v>88.235294117647058</v>
      </c>
      <c r="Q3266" s="8" t="s">
        <v>8323</v>
      </c>
      <c r="R3266" s="8" t="s">
        <v>8343</v>
      </c>
      <c r="S3266" s="12">
        <f t="shared" si="202"/>
        <v>41846.041666666664</v>
      </c>
      <c r="T3266" s="12">
        <f t="shared" si="203"/>
        <v>41828.486921296295</v>
      </c>
    </row>
    <row r="3267" spans="1:20" ht="60" x14ac:dyDescent="0.25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8218</v>
      </c>
      <c r="G3267" t="s">
        <v>8223</v>
      </c>
      <c r="H3267" t="s">
        <v>8245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8270</v>
      </c>
      <c r="O3267" s="5">
        <f t="shared" si="204"/>
        <v>1.2</v>
      </c>
      <c r="P3267">
        <f t="shared" ref="P3267:P3330" si="205">E3267/L3267</f>
        <v>58.064516129032256</v>
      </c>
      <c r="Q3267" s="8" t="s">
        <v>8323</v>
      </c>
      <c r="R3267" s="8" t="s">
        <v>8343</v>
      </c>
      <c r="S3267" s="12">
        <f t="shared" ref="S3267:S3330" si="206">(I3267/86400)+25569+(-6/24)</f>
        <v>41970.389849537038</v>
      </c>
      <c r="T3267" s="12">
        <f t="shared" ref="T3267:T3330" si="207">(J3267/86400)+25569+(-6/24)</f>
        <v>41940.348182870366</v>
      </c>
    </row>
    <row r="3268" spans="1:20" ht="45" x14ac:dyDescent="0.25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8218</v>
      </c>
      <c r="G3268" t="s">
        <v>8223</v>
      </c>
      <c r="H3268" t="s">
        <v>8245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8304</v>
      </c>
      <c r="O3268" s="5">
        <f t="shared" si="204"/>
        <v>1.2</v>
      </c>
      <c r="P3268">
        <f t="shared" si="205"/>
        <v>111.11111111111111</v>
      </c>
      <c r="Q3268" s="8" t="s">
        <v>8323</v>
      </c>
      <c r="R3268" s="8" t="s">
        <v>8325</v>
      </c>
      <c r="S3268" s="12">
        <f t="shared" si="206"/>
        <v>41845.957638888889</v>
      </c>
      <c r="T3268" s="12">
        <f t="shared" si="207"/>
        <v>41808.631215277775</v>
      </c>
    </row>
    <row r="3269" spans="1:20" ht="45" x14ac:dyDescent="0.25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8218</v>
      </c>
      <c r="G3269" t="s">
        <v>8223</v>
      </c>
      <c r="H3269" t="s">
        <v>8245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8304</v>
      </c>
      <c r="O3269" s="5">
        <f t="shared" si="204"/>
        <v>1.2</v>
      </c>
      <c r="P3269">
        <f t="shared" si="205"/>
        <v>100</v>
      </c>
      <c r="Q3269" s="8" t="s">
        <v>8323</v>
      </c>
      <c r="R3269" s="8" t="s">
        <v>8325</v>
      </c>
      <c r="S3269" s="12">
        <f t="shared" si="206"/>
        <v>42198.587500000001</v>
      </c>
      <c r="T3269" s="12">
        <f t="shared" si="207"/>
        <v>42165.969733796301</v>
      </c>
    </row>
    <row r="3270" spans="1:20" ht="45" x14ac:dyDescent="0.25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8218</v>
      </c>
      <c r="G3270" t="s">
        <v>8223</v>
      </c>
      <c r="H3270" t="s">
        <v>8245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8268</v>
      </c>
      <c r="O3270" s="5">
        <f t="shared" si="204"/>
        <v>1.2001999999999999</v>
      </c>
      <c r="P3270">
        <f t="shared" si="205"/>
        <v>46.8828125</v>
      </c>
      <c r="Q3270" s="8" t="s">
        <v>8309</v>
      </c>
      <c r="R3270" s="8" t="s">
        <v>8349</v>
      </c>
      <c r="S3270" s="12">
        <f t="shared" si="206"/>
        <v>41394.750694444447</v>
      </c>
      <c r="T3270" s="12">
        <f t="shared" si="207"/>
        <v>41376.519050925926</v>
      </c>
    </row>
    <row r="3271" spans="1:20" ht="45" x14ac:dyDescent="0.25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8218</v>
      </c>
      <c r="G3271" t="s">
        <v>8223</v>
      </c>
      <c r="H3271" t="s">
        <v>8245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8302</v>
      </c>
      <c r="O3271" s="5">
        <f t="shared" si="204"/>
        <v>1.2010400000000001</v>
      </c>
      <c r="P3271">
        <f t="shared" si="205"/>
        <v>92.387692307692305</v>
      </c>
      <c r="Q3271" s="8" t="s">
        <v>8323</v>
      </c>
      <c r="R3271" s="8" t="s">
        <v>8324</v>
      </c>
      <c r="S3271" s="12">
        <f t="shared" si="206"/>
        <v>41979.706585648149</v>
      </c>
      <c r="T3271" s="12">
        <f t="shared" si="207"/>
        <v>41934.664918981478</v>
      </c>
    </row>
    <row r="3272" spans="1:20" x14ac:dyDescent="0.25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8218</v>
      </c>
      <c r="G3272" t="s">
        <v>8224</v>
      </c>
      <c r="H3272" t="s">
        <v>8246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8294</v>
      </c>
      <c r="O3272" s="5">
        <f t="shared" si="204"/>
        <v>1.2019070000000001</v>
      </c>
      <c r="P3272">
        <f t="shared" si="205"/>
        <v>80.991037735849048</v>
      </c>
      <c r="Q3272" s="8" t="s">
        <v>8311</v>
      </c>
      <c r="R3272" s="8" t="s">
        <v>8357</v>
      </c>
      <c r="S3272" s="12">
        <f t="shared" si="206"/>
        <v>41610.707638888889</v>
      </c>
      <c r="T3272" s="12">
        <f t="shared" si="207"/>
        <v>41575.277349537035</v>
      </c>
    </row>
    <row r="3273" spans="1:20" ht="45" x14ac:dyDescent="0.25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8218</v>
      </c>
      <c r="G3273" t="s">
        <v>8223</v>
      </c>
      <c r="H3273" t="s">
        <v>8245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8268</v>
      </c>
      <c r="O3273" s="5">
        <f t="shared" si="204"/>
        <v>1.2021700000000002</v>
      </c>
      <c r="P3273">
        <f t="shared" si="205"/>
        <v>48.086800000000004</v>
      </c>
      <c r="Q3273" s="8" t="s">
        <v>8309</v>
      </c>
      <c r="R3273" s="8" t="s">
        <v>8349</v>
      </c>
      <c r="S3273" s="12">
        <f t="shared" si="206"/>
        <v>41678.146192129629</v>
      </c>
      <c r="T3273" s="12">
        <f t="shared" si="207"/>
        <v>41648.146192129629</v>
      </c>
    </row>
    <row r="3274" spans="1:20" ht="45" x14ac:dyDescent="0.25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8218</v>
      </c>
      <c r="G3274" t="s">
        <v>8223</v>
      </c>
      <c r="H3274" t="s">
        <v>8245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8294</v>
      </c>
      <c r="O3274" s="5">
        <f t="shared" si="204"/>
        <v>1.2024900000000001</v>
      </c>
      <c r="P3274">
        <f t="shared" si="205"/>
        <v>223.09647495361781</v>
      </c>
      <c r="Q3274" s="8" t="s">
        <v>8311</v>
      </c>
      <c r="R3274" s="8" t="s">
        <v>8357</v>
      </c>
      <c r="S3274" s="12">
        <f t="shared" si="206"/>
        <v>42093.522210648152</v>
      </c>
      <c r="T3274" s="12">
        <f t="shared" si="207"/>
        <v>42048.563877314809</v>
      </c>
    </row>
    <row r="3275" spans="1:20" ht="45" x14ac:dyDescent="0.25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8218</v>
      </c>
      <c r="G3275" t="s">
        <v>8223</v>
      </c>
      <c r="H3275" t="s">
        <v>8245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8275</v>
      </c>
      <c r="O3275" s="5">
        <f t="shared" si="204"/>
        <v>1.2024999999999999</v>
      </c>
      <c r="P3275">
        <f t="shared" si="205"/>
        <v>141.47058823529412</v>
      </c>
      <c r="Q3275" s="8" t="s">
        <v>8315</v>
      </c>
      <c r="R3275" s="8" t="s">
        <v>8350</v>
      </c>
      <c r="S3275" s="12">
        <f t="shared" si="206"/>
        <v>41804.34993055556</v>
      </c>
      <c r="T3275" s="12">
        <f t="shared" si="207"/>
        <v>41774.34993055556</v>
      </c>
    </row>
    <row r="3276" spans="1:20" ht="60" x14ac:dyDescent="0.25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8218</v>
      </c>
      <c r="G3276" t="s">
        <v>8223</v>
      </c>
      <c r="H3276" t="s">
        <v>8245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8270</v>
      </c>
      <c r="O3276" s="5">
        <f t="shared" si="204"/>
        <v>1.2024999999999999</v>
      </c>
      <c r="P3276">
        <f t="shared" si="205"/>
        <v>104.56521739130434</v>
      </c>
      <c r="Q3276" s="8" t="s">
        <v>8323</v>
      </c>
      <c r="R3276" s="8" t="s">
        <v>8343</v>
      </c>
      <c r="S3276" s="12">
        <f t="shared" si="206"/>
        <v>42524.4375</v>
      </c>
      <c r="T3276" s="12">
        <f t="shared" si="207"/>
        <v>42494.433634259258</v>
      </c>
    </row>
    <row r="3277" spans="1:20" ht="45" x14ac:dyDescent="0.25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8218</v>
      </c>
      <c r="G3277" t="s">
        <v>8223</v>
      </c>
      <c r="H3277" t="s">
        <v>8245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8270</v>
      </c>
      <c r="O3277" s="5">
        <f t="shared" si="204"/>
        <v>1.2024999999999999</v>
      </c>
      <c r="P3277">
        <f t="shared" si="205"/>
        <v>44.537037037037038</v>
      </c>
      <c r="Q3277" s="8" t="s">
        <v>8323</v>
      </c>
      <c r="R3277" s="8" t="s">
        <v>8343</v>
      </c>
      <c r="S3277" s="12">
        <f t="shared" si="206"/>
        <v>41864.666666666664</v>
      </c>
      <c r="T3277" s="12">
        <f t="shared" si="207"/>
        <v>41842.357592592591</v>
      </c>
    </row>
    <row r="3278" spans="1:20" ht="60" x14ac:dyDescent="0.25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8218</v>
      </c>
      <c r="G3278" t="s">
        <v>8223</v>
      </c>
      <c r="H3278" t="s">
        <v>8245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8284</v>
      </c>
      <c r="O3278" s="5">
        <f t="shared" si="204"/>
        <v>1.2032608695652174</v>
      </c>
      <c r="P3278">
        <f t="shared" si="205"/>
        <v>98.839285714285708</v>
      </c>
      <c r="Q3278" s="8" t="s">
        <v>8334</v>
      </c>
      <c r="R3278" s="8" t="s">
        <v>8338</v>
      </c>
      <c r="S3278" s="12">
        <f t="shared" si="206"/>
        <v>42388.026006944448</v>
      </c>
      <c r="T3278" s="12">
        <f t="shared" si="207"/>
        <v>42339.026006944448</v>
      </c>
    </row>
    <row r="3279" spans="1:20" ht="30" x14ac:dyDescent="0.25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8218</v>
      </c>
      <c r="G3279" t="s">
        <v>8223</v>
      </c>
      <c r="H3279" t="s">
        <v>8245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8296</v>
      </c>
      <c r="O3279" s="5">
        <f t="shared" si="204"/>
        <v>1.2032608695652174</v>
      </c>
      <c r="P3279">
        <f t="shared" si="205"/>
        <v>48.130434782608695</v>
      </c>
      <c r="Q3279" s="8" t="s">
        <v>8331</v>
      </c>
      <c r="R3279" s="8" t="s">
        <v>8356</v>
      </c>
      <c r="S3279" s="12">
        <f t="shared" si="206"/>
        <v>42227.521990740745</v>
      </c>
      <c r="T3279" s="12">
        <f t="shared" si="207"/>
        <v>42197.521990740745</v>
      </c>
    </row>
    <row r="3280" spans="1:20" ht="45" x14ac:dyDescent="0.25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8218</v>
      </c>
      <c r="G3280" t="s">
        <v>8232</v>
      </c>
      <c r="H3280" t="s">
        <v>8248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8294</v>
      </c>
      <c r="O3280" s="5">
        <f t="shared" si="204"/>
        <v>1.2035</v>
      </c>
      <c r="P3280">
        <f t="shared" si="205"/>
        <v>118.45472440944881</v>
      </c>
      <c r="Q3280" s="8" t="s">
        <v>8311</v>
      </c>
      <c r="R3280" s="8" t="s">
        <v>8357</v>
      </c>
      <c r="S3280" s="12">
        <f t="shared" si="206"/>
        <v>42012.791666666672</v>
      </c>
      <c r="T3280" s="12">
        <f t="shared" si="207"/>
        <v>41975.079317129625</v>
      </c>
    </row>
    <row r="3281" spans="1:20" ht="45" x14ac:dyDescent="0.25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8218</v>
      </c>
      <c r="G3281" t="s">
        <v>8223</v>
      </c>
      <c r="H3281" t="s">
        <v>8245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8276</v>
      </c>
      <c r="O3281" s="5">
        <f t="shared" si="204"/>
        <v>1.203802</v>
      </c>
      <c r="P3281">
        <f t="shared" si="205"/>
        <v>34.005706214689269</v>
      </c>
      <c r="Q3281" s="8" t="s">
        <v>8315</v>
      </c>
      <c r="R3281" s="8" t="s">
        <v>8351</v>
      </c>
      <c r="S3281" s="12">
        <f t="shared" si="206"/>
        <v>42617.915972222225</v>
      </c>
      <c r="T3281" s="12">
        <f t="shared" si="207"/>
        <v>42577.955972222218</v>
      </c>
    </row>
    <row r="3282" spans="1:20" ht="30" x14ac:dyDescent="0.25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8218</v>
      </c>
      <c r="G3282" t="s">
        <v>8223</v>
      </c>
      <c r="H3282" t="s">
        <v>8245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8278</v>
      </c>
      <c r="O3282" s="5">
        <f t="shared" si="204"/>
        <v>1.2040040000000001</v>
      </c>
      <c r="P3282">
        <f t="shared" si="205"/>
        <v>48.54854838709678</v>
      </c>
      <c r="Q3282" s="8" t="s">
        <v>8315</v>
      </c>
      <c r="R3282" s="8" t="s">
        <v>8330</v>
      </c>
      <c r="S3282" s="12">
        <f t="shared" si="206"/>
        <v>41487.826319444444</v>
      </c>
      <c r="T3282" s="12">
        <f t="shared" si="207"/>
        <v>41452.826319444444</v>
      </c>
    </row>
    <row r="3283" spans="1:20" ht="45" x14ac:dyDescent="0.25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8218</v>
      </c>
      <c r="G3283" t="s">
        <v>8223</v>
      </c>
      <c r="H3283" t="s">
        <v>8245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8276</v>
      </c>
      <c r="O3283" s="5">
        <f t="shared" si="204"/>
        <v>1.2041660000000001</v>
      </c>
      <c r="P3283">
        <f t="shared" si="205"/>
        <v>63.37715789473684</v>
      </c>
      <c r="Q3283" s="8" t="s">
        <v>8315</v>
      </c>
      <c r="R3283" s="8" t="s">
        <v>8351</v>
      </c>
      <c r="S3283" s="12">
        <f t="shared" si="206"/>
        <v>42636.976701388892</v>
      </c>
      <c r="T3283" s="12">
        <f t="shared" si="207"/>
        <v>42606.976701388892</v>
      </c>
    </row>
    <row r="3284" spans="1:20" ht="60" x14ac:dyDescent="0.25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8218</v>
      </c>
      <c r="G3284" t="s">
        <v>8223</v>
      </c>
      <c r="H3284" t="s">
        <v>8245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8278</v>
      </c>
      <c r="O3284" s="5">
        <f t="shared" si="204"/>
        <v>1.2046777777777777</v>
      </c>
      <c r="P3284">
        <f t="shared" si="205"/>
        <v>88.147154471544724</v>
      </c>
      <c r="Q3284" s="8" t="s">
        <v>8315</v>
      </c>
      <c r="R3284" s="8" t="s">
        <v>8330</v>
      </c>
      <c r="S3284" s="12">
        <f t="shared" si="206"/>
        <v>40603.583333333336</v>
      </c>
      <c r="T3284" s="12">
        <f t="shared" si="207"/>
        <v>40555.072662037041</v>
      </c>
    </row>
    <row r="3285" spans="1:20" ht="60" x14ac:dyDescent="0.25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8218</v>
      </c>
      <c r="G3285" t="s">
        <v>8224</v>
      </c>
      <c r="H3285" t="s">
        <v>8246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8273</v>
      </c>
      <c r="O3285" s="5">
        <f t="shared" si="204"/>
        <v>1.2048000000000001</v>
      </c>
      <c r="P3285">
        <f t="shared" si="205"/>
        <v>17.822485207100591</v>
      </c>
      <c r="Q3285" s="8" t="s">
        <v>8318</v>
      </c>
      <c r="R3285" s="8" t="s">
        <v>8352</v>
      </c>
      <c r="S3285" s="12">
        <f t="shared" si="206"/>
        <v>41628.170046296298</v>
      </c>
      <c r="T3285" s="12">
        <f t="shared" si="207"/>
        <v>41598.170046296298</v>
      </c>
    </row>
    <row r="3286" spans="1:20" ht="60" x14ac:dyDescent="0.25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8218</v>
      </c>
      <c r="G3286" t="s">
        <v>8223</v>
      </c>
      <c r="H3286" t="s">
        <v>8245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8302</v>
      </c>
      <c r="O3286" s="5">
        <f t="shared" si="204"/>
        <v>1.2049622641509434</v>
      </c>
      <c r="P3286">
        <f t="shared" si="205"/>
        <v>108.24237288135593</v>
      </c>
      <c r="Q3286" s="8" t="s">
        <v>8323</v>
      </c>
      <c r="R3286" s="8" t="s">
        <v>8324</v>
      </c>
      <c r="S3286" s="12">
        <f t="shared" si="206"/>
        <v>41918.424826388888</v>
      </c>
      <c r="T3286" s="12">
        <f t="shared" si="207"/>
        <v>41888.424826388888</v>
      </c>
    </row>
    <row r="3287" spans="1:20" ht="60" x14ac:dyDescent="0.25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8264</v>
      </c>
      <c r="O3287" s="5">
        <f t="shared" si="204"/>
        <v>1.2050000000000001</v>
      </c>
      <c r="P3287">
        <f t="shared" si="205"/>
        <v>80.333333333333329</v>
      </c>
      <c r="Q3287" s="8" t="s">
        <v>8309</v>
      </c>
      <c r="R3287" s="8" t="s">
        <v>8347</v>
      </c>
      <c r="S3287" s="12">
        <f t="shared" si="206"/>
        <v>42603.875</v>
      </c>
      <c r="T3287" s="12">
        <f t="shared" si="207"/>
        <v>42572.528495370367</v>
      </c>
    </row>
    <row r="3288" spans="1:20" ht="60" x14ac:dyDescent="0.25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8218</v>
      </c>
      <c r="G3288" t="s">
        <v>8223</v>
      </c>
      <c r="H3288" t="s">
        <v>8245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8270</v>
      </c>
      <c r="O3288" s="5">
        <f t="shared" si="204"/>
        <v>1.2050000000000001</v>
      </c>
      <c r="P3288">
        <f t="shared" si="205"/>
        <v>40.847457627118644</v>
      </c>
      <c r="Q3288" s="8" t="s">
        <v>8323</v>
      </c>
      <c r="R3288" s="8" t="s">
        <v>8343</v>
      </c>
      <c r="S3288" s="12">
        <f t="shared" si="206"/>
        <v>42312.560081018513</v>
      </c>
      <c r="T3288" s="12">
        <f t="shared" si="207"/>
        <v>42282.518414351856</v>
      </c>
    </row>
    <row r="3289" spans="1:20" x14ac:dyDescent="0.25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8218</v>
      </c>
      <c r="G3289" t="s">
        <v>8223</v>
      </c>
      <c r="H3289" t="s">
        <v>8245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8287</v>
      </c>
      <c r="O3289" s="5">
        <f t="shared" si="204"/>
        <v>1.20516</v>
      </c>
      <c r="P3289">
        <f t="shared" si="205"/>
        <v>38.462553191489363</v>
      </c>
      <c r="Q3289" s="8" t="s">
        <v>8318</v>
      </c>
      <c r="R3289" s="8" t="s">
        <v>8358</v>
      </c>
      <c r="S3289" s="12">
        <f t="shared" si="206"/>
        <v>40969.729618055557</v>
      </c>
      <c r="T3289" s="12">
        <f t="shared" si="207"/>
        <v>40939.729618055557</v>
      </c>
    </row>
    <row r="3290" spans="1:20" ht="60" x14ac:dyDescent="0.25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8218</v>
      </c>
      <c r="G3290" t="s">
        <v>8223</v>
      </c>
      <c r="H3290" t="s">
        <v>8245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8278</v>
      </c>
      <c r="O3290" s="5">
        <f t="shared" si="204"/>
        <v>1.2054285714285715</v>
      </c>
      <c r="P3290">
        <f t="shared" si="205"/>
        <v>58.597222222222221</v>
      </c>
      <c r="Q3290" s="8" t="s">
        <v>8315</v>
      </c>
      <c r="R3290" s="8" t="s">
        <v>8330</v>
      </c>
      <c r="S3290" s="12">
        <f t="shared" si="206"/>
        <v>40972.875</v>
      </c>
      <c r="T3290" s="12">
        <f t="shared" si="207"/>
        <v>40938.77002314815</v>
      </c>
    </row>
    <row r="3291" spans="1:20" ht="60" x14ac:dyDescent="0.25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8218</v>
      </c>
      <c r="G3291" t="s">
        <v>8223</v>
      </c>
      <c r="H3291" t="s">
        <v>8245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8268</v>
      </c>
      <c r="O3291" s="5">
        <f t="shared" si="204"/>
        <v>1.2058763636363636</v>
      </c>
      <c r="P3291">
        <f t="shared" si="205"/>
        <v>83.953417721518989</v>
      </c>
      <c r="Q3291" s="8" t="s">
        <v>8309</v>
      </c>
      <c r="R3291" s="8" t="s">
        <v>8349</v>
      </c>
      <c r="S3291" s="12">
        <f t="shared" si="206"/>
        <v>40035.55972222222</v>
      </c>
      <c r="T3291" s="12">
        <f t="shared" si="207"/>
        <v>39949.913344907407</v>
      </c>
    </row>
    <row r="3292" spans="1:20" ht="60" x14ac:dyDescent="0.25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8218</v>
      </c>
      <c r="G3292" t="s">
        <v>8223</v>
      </c>
      <c r="H3292" t="s">
        <v>8245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8270</v>
      </c>
      <c r="O3292" s="5">
        <f t="shared" si="204"/>
        <v>1.206</v>
      </c>
      <c r="P3292">
        <f t="shared" si="205"/>
        <v>71.785714285714292</v>
      </c>
      <c r="Q3292" s="8" t="s">
        <v>8323</v>
      </c>
      <c r="R3292" s="8" t="s">
        <v>8343</v>
      </c>
      <c r="S3292" s="12">
        <f t="shared" si="206"/>
        <v>42267.88282407407</v>
      </c>
      <c r="T3292" s="12">
        <f t="shared" si="207"/>
        <v>42237.88282407407</v>
      </c>
    </row>
    <row r="3293" spans="1:20" ht="45" x14ac:dyDescent="0.25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8218</v>
      </c>
      <c r="G3293" t="s">
        <v>8223</v>
      </c>
      <c r="H3293" t="s">
        <v>8245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8278</v>
      </c>
      <c r="O3293" s="5">
        <f t="shared" si="204"/>
        <v>1.20601</v>
      </c>
      <c r="P3293">
        <f t="shared" si="205"/>
        <v>48.240400000000001</v>
      </c>
      <c r="Q3293" s="8" t="s">
        <v>8315</v>
      </c>
      <c r="R3293" s="8" t="s">
        <v>8330</v>
      </c>
      <c r="S3293" s="12">
        <f t="shared" si="206"/>
        <v>41050.895833333336</v>
      </c>
      <c r="T3293" s="12">
        <f t="shared" si="207"/>
        <v>41037.642465277779</v>
      </c>
    </row>
    <row r="3294" spans="1:20" ht="60" x14ac:dyDescent="0.25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8218</v>
      </c>
      <c r="G3294" t="s">
        <v>8223</v>
      </c>
      <c r="H3294" t="s">
        <v>8245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8275</v>
      </c>
      <c r="O3294" s="5">
        <f t="shared" si="204"/>
        <v>1.2088000000000001</v>
      </c>
      <c r="P3294">
        <f t="shared" si="205"/>
        <v>79.526315789473685</v>
      </c>
      <c r="Q3294" s="8" t="s">
        <v>8315</v>
      </c>
      <c r="R3294" s="8" t="s">
        <v>8350</v>
      </c>
      <c r="S3294" s="12">
        <f t="shared" si="206"/>
        <v>42114.986481481479</v>
      </c>
      <c r="T3294" s="12">
        <f t="shared" si="207"/>
        <v>42093.986481481479</v>
      </c>
    </row>
    <row r="3295" spans="1:20" ht="60" x14ac:dyDescent="0.25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8218</v>
      </c>
      <c r="G3295" t="s">
        <v>8223</v>
      </c>
      <c r="H3295" t="s">
        <v>8245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8278</v>
      </c>
      <c r="O3295" s="5">
        <f t="shared" si="204"/>
        <v>1.2105999999999999</v>
      </c>
      <c r="P3295">
        <f t="shared" si="205"/>
        <v>37.134969325153371</v>
      </c>
      <c r="Q3295" s="8" t="s">
        <v>8315</v>
      </c>
      <c r="R3295" s="8" t="s">
        <v>8330</v>
      </c>
      <c r="S3295" s="12">
        <f t="shared" si="206"/>
        <v>40081.915972222225</v>
      </c>
      <c r="T3295" s="12">
        <f t="shared" si="207"/>
        <v>40050.393680555557</v>
      </c>
    </row>
    <row r="3296" spans="1:20" ht="60" x14ac:dyDescent="0.25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8218</v>
      </c>
      <c r="G3296" t="s">
        <v>8223</v>
      </c>
      <c r="H3296" t="s">
        <v>8245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8294</v>
      </c>
      <c r="O3296" s="5">
        <f t="shared" si="204"/>
        <v>1.2110000000000001</v>
      </c>
      <c r="P3296">
        <f t="shared" si="205"/>
        <v>55.806451612903224</v>
      </c>
      <c r="Q3296" s="8" t="s">
        <v>8311</v>
      </c>
      <c r="R3296" s="8" t="s">
        <v>8357</v>
      </c>
      <c r="S3296" s="12">
        <f t="shared" si="206"/>
        <v>41416.921805555554</v>
      </c>
      <c r="T3296" s="12">
        <f t="shared" si="207"/>
        <v>41386.921805555554</v>
      </c>
    </row>
    <row r="3297" spans="1:20" ht="45" x14ac:dyDescent="0.25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8218</v>
      </c>
      <c r="G3297" t="s">
        <v>8223</v>
      </c>
      <c r="H3297" t="s">
        <v>8245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8275</v>
      </c>
      <c r="O3297" s="5">
        <f t="shared" si="204"/>
        <v>1.212</v>
      </c>
      <c r="P3297">
        <f t="shared" si="205"/>
        <v>163.78378378378378</v>
      </c>
      <c r="Q3297" s="8" t="s">
        <v>8315</v>
      </c>
      <c r="R3297" s="8" t="s">
        <v>8350</v>
      </c>
      <c r="S3297" s="12">
        <f t="shared" si="206"/>
        <v>41056.915972222225</v>
      </c>
      <c r="T3297" s="12">
        <f t="shared" si="207"/>
        <v>41003.35665509259</v>
      </c>
    </row>
    <row r="3298" spans="1:20" ht="75" x14ac:dyDescent="0.25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8218</v>
      </c>
      <c r="G3298" t="s">
        <v>8224</v>
      </c>
      <c r="H3298" t="s">
        <v>8246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8270</v>
      </c>
      <c r="O3298" s="5">
        <f t="shared" si="204"/>
        <v>1.212</v>
      </c>
      <c r="P3298">
        <f t="shared" si="205"/>
        <v>33.666666666666664</v>
      </c>
      <c r="Q3298" s="8" t="s">
        <v>8323</v>
      </c>
      <c r="R3298" s="8" t="s">
        <v>8343</v>
      </c>
      <c r="S3298" s="12">
        <f t="shared" si="206"/>
        <v>42805.26494212963</v>
      </c>
      <c r="T3298" s="12">
        <f t="shared" si="207"/>
        <v>42775.26494212963</v>
      </c>
    </row>
    <row r="3299" spans="1:20" ht="60" x14ac:dyDescent="0.25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8218</v>
      </c>
      <c r="G3299" t="s">
        <v>8223</v>
      </c>
      <c r="H3299" t="s">
        <v>8245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8270</v>
      </c>
      <c r="O3299" s="5">
        <f t="shared" si="204"/>
        <v>1.212</v>
      </c>
      <c r="P3299">
        <f t="shared" si="205"/>
        <v>125.37931034482759</v>
      </c>
      <c r="Q3299" s="8" t="s">
        <v>8323</v>
      </c>
      <c r="R3299" s="8" t="s">
        <v>8343</v>
      </c>
      <c r="S3299" s="12">
        <f t="shared" si="206"/>
        <v>42111.416666666672</v>
      </c>
      <c r="T3299" s="12">
        <f t="shared" si="207"/>
        <v>42087.518055555556</v>
      </c>
    </row>
    <row r="3300" spans="1:20" ht="30" x14ac:dyDescent="0.25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8218</v>
      </c>
      <c r="G3300" t="s">
        <v>8223</v>
      </c>
      <c r="H3300" t="s">
        <v>8245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8270</v>
      </c>
      <c r="O3300" s="5">
        <f t="shared" si="204"/>
        <v>1.212</v>
      </c>
      <c r="P3300">
        <f t="shared" si="205"/>
        <v>33.666666666666664</v>
      </c>
      <c r="Q3300" s="8" t="s">
        <v>8323</v>
      </c>
      <c r="R3300" s="8" t="s">
        <v>8343</v>
      </c>
      <c r="S3300" s="12">
        <f t="shared" si="206"/>
        <v>41912.416666666664</v>
      </c>
      <c r="T3300" s="12">
        <f t="shared" si="207"/>
        <v>41882.335648148146</v>
      </c>
    </row>
    <row r="3301" spans="1:20" ht="60" x14ac:dyDescent="0.25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8218</v>
      </c>
      <c r="G3301" t="s">
        <v>8223</v>
      </c>
      <c r="H3301" t="s">
        <v>8245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8302</v>
      </c>
      <c r="O3301" s="5">
        <f t="shared" si="204"/>
        <v>1.2123333333333333</v>
      </c>
      <c r="P3301">
        <f t="shared" si="205"/>
        <v>80.464601769911511</v>
      </c>
      <c r="Q3301" s="8" t="s">
        <v>8323</v>
      </c>
      <c r="R3301" s="8" t="s">
        <v>8324</v>
      </c>
      <c r="S3301" s="12">
        <f t="shared" si="206"/>
        <v>41785.875</v>
      </c>
      <c r="T3301" s="12">
        <f t="shared" si="207"/>
        <v>41758.583564814813</v>
      </c>
    </row>
    <row r="3302" spans="1:20" ht="45" x14ac:dyDescent="0.25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8218</v>
      </c>
      <c r="G3302" t="s">
        <v>8223</v>
      </c>
      <c r="H3302" t="s">
        <v>8245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8270</v>
      </c>
      <c r="O3302" s="5">
        <f t="shared" si="204"/>
        <v>1.2133333333333334</v>
      </c>
      <c r="P3302">
        <f t="shared" si="205"/>
        <v>140</v>
      </c>
      <c r="Q3302" s="8" t="s">
        <v>8323</v>
      </c>
      <c r="R3302" s="8" t="s">
        <v>8343</v>
      </c>
      <c r="S3302" s="12">
        <f t="shared" si="206"/>
        <v>41894.663761574076</v>
      </c>
      <c r="T3302" s="12">
        <f t="shared" si="207"/>
        <v>41879.663761574076</v>
      </c>
    </row>
    <row r="3303" spans="1:20" ht="60" x14ac:dyDescent="0.25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8218</v>
      </c>
      <c r="G3303" t="s">
        <v>8223</v>
      </c>
      <c r="H3303" t="s">
        <v>8245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8275</v>
      </c>
      <c r="O3303" s="5">
        <f t="shared" si="204"/>
        <v>1.2136666666666667</v>
      </c>
      <c r="P3303">
        <f t="shared" si="205"/>
        <v>46.088607594936711</v>
      </c>
      <c r="Q3303" s="8" t="s">
        <v>8315</v>
      </c>
      <c r="R3303" s="8" t="s">
        <v>8350</v>
      </c>
      <c r="S3303" s="12">
        <f t="shared" si="206"/>
        <v>41088.935682870375</v>
      </c>
      <c r="T3303" s="12">
        <f t="shared" si="207"/>
        <v>41058.935682870375</v>
      </c>
    </row>
    <row r="3304" spans="1:20" ht="45" x14ac:dyDescent="0.25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8218</v>
      </c>
      <c r="G3304" t="s">
        <v>8223</v>
      </c>
      <c r="H3304" t="s">
        <v>8245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8278</v>
      </c>
      <c r="O3304" s="5">
        <f t="shared" si="204"/>
        <v>1.214</v>
      </c>
      <c r="P3304">
        <f t="shared" si="205"/>
        <v>37.9375</v>
      </c>
      <c r="Q3304" s="8" t="s">
        <v>8315</v>
      </c>
      <c r="R3304" s="8" t="s">
        <v>8330</v>
      </c>
      <c r="S3304" s="12">
        <f t="shared" si="206"/>
        <v>41082.977731481486</v>
      </c>
      <c r="T3304" s="12">
        <f t="shared" si="207"/>
        <v>41022.977731481486</v>
      </c>
    </row>
    <row r="3305" spans="1:20" ht="45" x14ac:dyDescent="0.25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8218</v>
      </c>
      <c r="G3305" t="s">
        <v>8223</v>
      </c>
      <c r="H3305" t="s">
        <v>8245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8275</v>
      </c>
      <c r="O3305" s="5">
        <f t="shared" si="204"/>
        <v>1.215816111111111</v>
      </c>
      <c r="P3305">
        <f t="shared" si="205"/>
        <v>64.366735294117646</v>
      </c>
      <c r="Q3305" s="8" t="s">
        <v>8315</v>
      </c>
      <c r="R3305" s="8" t="s">
        <v>8350</v>
      </c>
      <c r="S3305" s="12">
        <f t="shared" si="206"/>
        <v>42775.958333333328</v>
      </c>
      <c r="T3305" s="12">
        <f t="shared" si="207"/>
        <v>42745.350243055553</v>
      </c>
    </row>
    <row r="3306" spans="1:20" ht="45" x14ac:dyDescent="0.25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8218</v>
      </c>
      <c r="G3306" t="s">
        <v>8223</v>
      </c>
      <c r="H3306" t="s">
        <v>8245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8270</v>
      </c>
      <c r="O3306" s="5">
        <f t="shared" si="204"/>
        <v>1.216</v>
      </c>
      <c r="P3306">
        <f t="shared" si="205"/>
        <v>129.36170212765958</v>
      </c>
      <c r="Q3306" s="8" t="s">
        <v>8323</v>
      </c>
      <c r="R3306" s="8" t="s">
        <v>8343</v>
      </c>
      <c r="S3306" s="12">
        <f t="shared" si="206"/>
        <v>42248.769733796296</v>
      </c>
      <c r="T3306" s="12">
        <f t="shared" si="207"/>
        <v>42218.769733796296</v>
      </c>
    </row>
    <row r="3307" spans="1:20" ht="60" x14ac:dyDescent="0.25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8218</v>
      </c>
      <c r="G3307" t="s">
        <v>8227</v>
      </c>
      <c r="H3307" t="s">
        <v>8249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8302</v>
      </c>
      <c r="O3307" s="5">
        <f t="shared" si="204"/>
        <v>1.2164999999999999</v>
      </c>
      <c r="P3307">
        <f t="shared" si="205"/>
        <v>109.5945945945946</v>
      </c>
      <c r="Q3307" s="8" t="s">
        <v>8323</v>
      </c>
      <c r="R3307" s="8" t="s">
        <v>8324</v>
      </c>
      <c r="S3307" s="12">
        <f t="shared" si="206"/>
        <v>42673.916666666672</v>
      </c>
      <c r="T3307" s="12">
        <f t="shared" si="207"/>
        <v>42654.723703703705</v>
      </c>
    </row>
    <row r="3308" spans="1:20" ht="60" x14ac:dyDescent="0.25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8218</v>
      </c>
      <c r="G3308" t="s">
        <v>8223</v>
      </c>
      <c r="H3308" t="s">
        <v>8245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8270</v>
      </c>
      <c r="O3308" s="5">
        <f t="shared" si="204"/>
        <v>1.2173333333333334</v>
      </c>
      <c r="P3308">
        <f t="shared" si="205"/>
        <v>70.230769230769226</v>
      </c>
      <c r="Q3308" s="8" t="s">
        <v>8323</v>
      </c>
      <c r="R3308" s="8" t="s">
        <v>8343</v>
      </c>
      <c r="S3308" s="12">
        <f t="shared" si="206"/>
        <v>42084.557384259257</v>
      </c>
      <c r="T3308" s="12">
        <f t="shared" si="207"/>
        <v>42054.599050925928</v>
      </c>
    </row>
    <row r="3309" spans="1:20" ht="45" x14ac:dyDescent="0.25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8218</v>
      </c>
      <c r="G3309" t="s">
        <v>8223</v>
      </c>
      <c r="H3309" t="s">
        <v>8245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8270</v>
      </c>
      <c r="O3309" s="5">
        <f t="shared" si="204"/>
        <v>1.2178</v>
      </c>
      <c r="P3309">
        <f t="shared" si="205"/>
        <v>716.35294117647061</v>
      </c>
      <c r="Q3309" s="8" t="s">
        <v>8323</v>
      </c>
      <c r="R3309" s="8" t="s">
        <v>8343</v>
      </c>
      <c r="S3309" s="12">
        <f t="shared" si="206"/>
        <v>42633.875</v>
      </c>
      <c r="T3309" s="12">
        <f t="shared" si="207"/>
        <v>42605.515381944446</v>
      </c>
    </row>
    <row r="3310" spans="1:20" ht="45" x14ac:dyDescent="0.25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8218</v>
      </c>
      <c r="G3310" t="s">
        <v>8223</v>
      </c>
      <c r="H3310" t="s">
        <v>8245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8275</v>
      </c>
      <c r="O3310" s="5">
        <f t="shared" si="204"/>
        <v>1.218</v>
      </c>
      <c r="P3310">
        <f t="shared" si="205"/>
        <v>49.112903225806448</v>
      </c>
      <c r="Q3310" s="8" t="s">
        <v>8315</v>
      </c>
      <c r="R3310" s="8" t="s">
        <v>8350</v>
      </c>
      <c r="S3310" s="12">
        <f t="shared" si="206"/>
        <v>41760.748402777775</v>
      </c>
      <c r="T3310" s="12">
        <f t="shared" si="207"/>
        <v>41730.748402777775</v>
      </c>
    </row>
    <row r="3311" spans="1:20" ht="60" x14ac:dyDescent="0.25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8218</v>
      </c>
      <c r="G3311" t="s">
        <v>8223</v>
      </c>
      <c r="H3311" t="s">
        <v>8245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8270</v>
      </c>
      <c r="O3311" s="5">
        <f t="shared" si="204"/>
        <v>1.218</v>
      </c>
      <c r="P3311">
        <f t="shared" si="205"/>
        <v>60.9</v>
      </c>
      <c r="Q3311" s="8" t="s">
        <v>8323</v>
      </c>
      <c r="R3311" s="8" t="s">
        <v>8343</v>
      </c>
      <c r="S3311" s="12">
        <f t="shared" si="206"/>
        <v>42064.040972222225</v>
      </c>
      <c r="T3311" s="12">
        <f t="shared" si="207"/>
        <v>42035.99428240741</v>
      </c>
    </row>
    <row r="3312" spans="1:20" ht="60" x14ac:dyDescent="0.25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8218</v>
      </c>
      <c r="G3312" t="s">
        <v>8224</v>
      </c>
      <c r="H3312" t="s">
        <v>8246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8270</v>
      </c>
      <c r="O3312" s="5">
        <f t="shared" si="204"/>
        <v>1.22</v>
      </c>
      <c r="P3312">
        <f t="shared" si="205"/>
        <v>27.727272727272727</v>
      </c>
      <c r="Q3312" s="8" t="s">
        <v>8323</v>
      </c>
      <c r="R3312" s="8" t="s">
        <v>8343</v>
      </c>
      <c r="S3312" s="12">
        <f t="shared" si="206"/>
        <v>42296.208333333328</v>
      </c>
      <c r="T3312" s="12">
        <f t="shared" si="207"/>
        <v>42278.203668981485</v>
      </c>
    </row>
    <row r="3313" spans="1:20" ht="60" x14ac:dyDescent="0.25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8218</v>
      </c>
      <c r="G3313" t="s">
        <v>8223</v>
      </c>
      <c r="H3313" t="s">
        <v>8245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8270</v>
      </c>
      <c r="O3313" s="5">
        <f t="shared" si="204"/>
        <v>1.22</v>
      </c>
      <c r="P3313">
        <f t="shared" si="205"/>
        <v>203.33333333333334</v>
      </c>
      <c r="Q3313" s="8" t="s">
        <v>8323</v>
      </c>
      <c r="R3313" s="8" t="s">
        <v>8343</v>
      </c>
      <c r="S3313" s="12">
        <f t="shared" si="206"/>
        <v>42172.253495370373</v>
      </c>
      <c r="T3313" s="12">
        <f t="shared" si="207"/>
        <v>42152.253495370373</v>
      </c>
    </row>
    <row r="3314" spans="1:20" ht="45" x14ac:dyDescent="0.25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8218</v>
      </c>
      <c r="G3314" t="s">
        <v>8224</v>
      </c>
      <c r="H3314" t="s">
        <v>8246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8276</v>
      </c>
      <c r="O3314" s="5">
        <f t="shared" si="204"/>
        <v>1.2200090909090908</v>
      </c>
      <c r="P3314">
        <f t="shared" si="205"/>
        <v>28.553404255319148</v>
      </c>
      <c r="Q3314" s="8" t="s">
        <v>8315</v>
      </c>
      <c r="R3314" s="8" t="s">
        <v>8351</v>
      </c>
      <c r="S3314" s="12">
        <f t="shared" si="206"/>
        <v>41708.333333333336</v>
      </c>
      <c r="T3314" s="12">
        <f t="shared" si="207"/>
        <v>41694.141840277778</v>
      </c>
    </row>
    <row r="3315" spans="1:20" ht="60" x14ac:dyDescent="0.25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8218</v>
      </c>
      <c r="G3315" t="s">
        <v>8223</v>
      </c>
      <c r="H3315" t="s">
        <v>8245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8268</v>
      </c>
      <c r="O3315" s="5">
        <f t="shared" si="204"/>
        <v>1.2202</v>
      </c>
      <c r="P3315">
        <f t="shared" si="205"/>
        <v>709.41860465116281</v>
      </c>
      <c r="Q3315" s="8" t="s">
        <v>8309</v>
      </c>
      <c r="R3315" s="8" t="s">
        <v>8349</v>
      </c>
      <c r="S3315" s="12">
        <f t="shared" si="206"/>
        <v>42741.545138888891</v>
      </c>
      <c r="T3315" s="12">
        <f t="shared" si="207"/>
        <v>42711.545138888891</v>
      </c>
    </row>
    <row r="3316" spans="1:20" ht="45" x14ac:dyDescent="0.25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8218</v>
      </c>
      <c r="G3316" t="s">
        <v>8224</v>
      </c>
      <c r="H3316" t="s">
        <v>8246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8270</v>
      </c>
      <c r="O3316" s="5">
        <f t="shared" si="204"/>
        <v>1.2206666666666666</v>
      </c>
      <c r="P3316">
        <f t="shared" si="205"/>
        <v>73.239999999999995</v>
      </c>
      <c r="Q3316" s="8" t="s">
        <v>8323</v>
      </c>
      <c r="R3316" s="8" t="s">
        <v>8343</v>
      </c>
      <c r="S3316" s="12">
        <f t="shared" si="206"/>
        <v>41942.608946759261</v>
      </c>
      <c r="T3316" s="12">
        <f t="shared" si="207"/>
        <v>41912.608946759261</v>
      </c>
    </row>
    <row r="3317" spans="1:20" ht="60" x14ac:dyDescent="0.25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8218</v>
      </c>
      <c r="G3317" t="s">
        <v>8223</v>
      </c>
      <c r="H3317" t="s">
        <v>8245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8275</v>
      </c>
      <c r="O3317" s="5">
        <f t="shared" si="204"/>
        <v>1.2210714285714286</v>
      </c>
      <c r="P3317">
        <f t="shared" si="205"/>
        <v>48.842857142857142</v>
      </c>
      <c r="Q3317" s="8" t="s">
        <v>8315</v>
      </c>
      <c r="R3317" s="8" t="s">
        <v>8350</v>
      </c>
      <c r="S3317" s="12">
        <f t="shared" si="206"/>
        <v>40985.553645833337</v>
      </c>
      <c r="T3317" s="12">
        <f t="shared" si="207"/>
        <v>40945.595312500001</v>
      </c>
    </row>
    <row r="3318" spans="1:20" ht="60" x14ac:dyDescent="0.25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8218</v>
      </c>
      <c r="G3318" t="s">
        <v>8223</v>
      </c>
      <c r="H3318" t="s">
        <v>8245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8273</v>
      </c>
      <c r="O3318" s="5">
        <f t="shared" si="204"/>
        <v>1.2210975609756098</v>
      </c>
      <c r="P3318">
        <f t="shared" si="205"/>
        <v>84.142857142857139</v>
      </c>
      <c r="Q3318" s="8" t="s">
        <v>8318</v>
      </c>
      <c r="R3318" s="8" t="s">
        <v>8352</v>
      </c>
      <c r="S3318" s="12">
        <f t="shared" si="206"/>
        <v>41852.321840277778</v>
      </c>
      <c r="T3318" s="12">
        <f t="shared" si="207"/>
        <v>41807.321840277778</v>
      </c>
    </row>
    <row r="3319" spans="1:20" ht="45" x14ac:dyDescent="0.25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8218</v>
      </c>
      <c r="G3319" t="s">
        <v>8223</v>
      </c>
      <c r="H3319" t="s">
        <v>8245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8275</v>
      </c>
      <c r="O3319" s="5">
        <f t="shared" si="204"/>
        <v>1.2213333333333334</v>
      </c>
      <c r="P3319">
        <f t="shared" si="205"/>
        <v>53.882352941176471</v>
      </c>
      <c r="Q3319" s="8" t="s">
        <v>8315</v>
      </c>
      <c r="R3319" s="8" t="s">
        <v>8350</v>
      </c>
      <c r="S3319" s="12">
        <f t="shared" si="206"/>
        <v>42794.875</v>
      </c>
      <c r="T3319" s="12">
        <f t="shared" si="207"/>
        <v>42751.894976851851</v>
      </c>
    </row>
    <row r="3320" spans="1:20" ht="30" x14ac:dyDescent="0.25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8218</v>
      </c>
      <c r="G3320" t="s">
        <v>8223</v>
      </c>
      <c r="H3320" t="s">
        <v>8245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8275</v>
      </c>
      <c r="O3320" s="5">
        <f t="shared" si="204"/>
        <v>1.2214285714285715</v>
      </c>
      <c r="P3320">
        <f t="shared" si="205"/>
        <v>85.5</v>
      </c>
      <c r="Q3320" s="8" t="s">
        <v>8315</v>
      </c>
      <c r="R3320" s="8" t="s">
        <v>8350</v>
      </c>
      <c r="S3320" s="12">
        <f t="shared" si="206"/>
        <v>41400.042303240742</v>
      </c>
      <c r="T3320" s="12">
        <f t="shared" si="207"/>
        <v>41370.042303240742</v>
      </c>
    </row>
    <row r="3321" spans="1:20" ht="45" x14ac:dyDescent="0.25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8218</v>
      </c>
      <c r="G3321" t="s">
        <v>8223</v>
      </c>
      <c r="H3321" t="s">
        <v>8245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8270</v>
      </c>
      <c r="O3321" s="5">
        <f t="shared" si="204"/>
        <v>1.2228571428571429</v>
      </c>
      <c r="P3321">
        <f t="shared" si="205"/>
        <v>75.087719298245617</v>
      </c>
      <c r="Q3321" s="8" t="s">
        <v>8323</v>
      </c>
      <c r="R3321" s="8" t="s">
        <v>8343</v>
      </c>
      <c r="S3321" s="12">
        <f t="shared" si="206"/>
        <v>42473.626909722225</v>
      </c>
      <c r="T3321" s="12">
        <f t="shared" si="207"/>
        <v>42452.626909722225</v>
      </c>
    </row>
    <row r="3322" spans="1:20" ht="60" x14ac:dyDescent="0.25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8218</v>
      </c>
      <c r="G3322" t="s">
        <v>8223</v>
      </c>
      <c r="H3322" t="s">
        <v>8245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8273</v>
      </c>
      <c r="O3322" s="5">
        <f t="shared" si="204"/>
        <v>1.224</v>
      </c>
      <c r="P3322">
        <f t="shared" si="205"/>
        <v>56.666666666666664</v>
      </c>
      <c r="Q3322" s="8" t="s">
        <v>8318</v>
      </c>
      <c r="R3322" s="8" t="s">
        <v>8352</v>
      </c>
      <c r="S3322" s="12">
        <f t="shared" si="206"/>
        <v>41684.583333333336</v>
      </c>
      <c r="T3322" s="12">
        <f t="shared" si="207"/>
        <v>41667.025312500002</v>
      </c>
    </row>
    <row r="3323" spans="1:20" ht="45" x14ac:dyDescent="0.25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8218</v>
      </c>
      <c r="G3323" t="s">
        <v>8223</v>
      </c>
      <c r="H3323" t="s">
        <v>8245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8291</v>
      </c>
      <c r="O3323" s="5">
        <f t="shared" si="204"/>
        <v>1.2240879999999998</v>
      </c>
      <c r="P3323">
        <f t="shared" si="205"/>
        <v>34.384494382022467</v>
      </c>
      <c r="Q3323" s="8" t="s">
        <v>8315</v>
      </c>
      <c r="R3323" s="8" t="s">
        <v>8353</v>
      </c>
      <c r="S3323" s="12">
        <f t="shared" si="206"/>
        <v>40983.915972222225</v>
      </c>
      <c r="T3323" s="12">
        <f t="shared" si="207"/>
        <v>40939.511782407411</v>
      </c>
    </row>
    <row r="3324" spans="1:20" ht="60" x14ac:dyDescent="0.25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8218</v>
      </c>
      <c r="G3324" t="s">
        <v>8224</v>
      </c>
      <c r="H3324" t="s">
        <v>8246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8273</v>
      </c>
      <c r="O3324" s="5">
        <f t="shared" si="204"/>
        <v>1.2267999999999999</v>
      </c>
      <c r="P3324">
        <f t="shared" si="205"/>
        <v>25.347107438016529</v>
      </c>
      <c r="Q3324" s="8" t="s">
        <v>8318</v>
      </c>
      <c r="R3324" s="8" t="s">
        <v>8352</v>
      </c>
      <c r="S3324" s="12">
        <f t="shared" si="206"/>
        <v>41243.166666666664</v>
      </c>
      <c r="T3324" s="12">
        <f t="shared" si="207"/>
        <v>41213.004687499997</v>
      </c>
    </row>
    <row r="3325" spans="1:20" ht="60" x14ac:dyDescent="0.25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8218</v>
      </c>
      <c r="G3325" t="s">
        <v>8223</v>
      </c>
      <c r="H3325" t="s">
        <v>8245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8299</v>
      </c>
      <c r="O3325" s="5">
        <f t="shared" si="204"/>
        <v>1.228</v>
      </c>
      <c r="P3325">
        <f t="shared" si="205"/>
        <v>54.985074626865675</v>
      </c>
      <c r="Q3325" s="8" t="s">
        <v>8315</v>
      </c>
      <c r="R3325" s="8" t="s">
        <v>8355</v>
      </c>
      <c r="S3325" s="12">
        <f t="shared" si="206"/>
        <v>42155.915972222225</v>
      </c>
      <c r="T3325" s="12">
        <f t="shared" si="207"/>
        <v>42124.828275462962</v>
      </c>
    </row>
    <row r="3326" spans="1:20" ht="45" x14ac:dyDescent="0.25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8218</v>
      </c>
      <c r="G3326" t="s">
        <v>8223</v>
      </c>
      <c r="H3326" t="s">
        <v>8245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8279</v>
      </c>
      <c r="O3326" s="5">
        <f t="shared" si="204"/>
        <v>1.2283299999999999</v>
      </c>
      <c r="P3326">
        <f t="shared" si="205"/>
        <v>32.324473684210524</v>
      </c>
      <c r="Q3326" s="8" t="s">
        <v>8315</v>
      </c>
      <c r="R3326" s="8" t="s">
        <v>8354</v>
      </c>
      <c r="S3326" s="12">
        <f t="shared" si="206"/>
        <v>41149.75</v>
      </c>
      <c r="T3326" s="12">
        <f t="shared" si="207"/>
        <v>41127.562303240738</v>
      </c>
    </row>
    <row r="3327" spans="1:20" ht="75" x14ac:dyDescent="0.2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8294</v>
      </c>
      <c r="O3327" s="5">
        <f t="shared" si="204"/>
        <v>1.2290000000000001</v>
      </c>
      <c r="P3327">
        <f t="shared" si="205"/>
        <v>169.51724137931035</v>
      </c>
      <c r="Q3327" s="8" t="s">
        <v>8311</v>
      </c>
      <c r="R3327" s="8" t="s">
        <v>8357</v>
      </c>
      <c r="S3327" s="12">
        <f t="shared" si="206"/>
        <v>41752.416354166664</v>
      </c>
      <c r="T3327" s="12">
        <f t="shared" si="207"/>
        <v>41722.416354166664</v>
      </c>
    </row>
    <row r="3328" spans="1:20" ht="60" x14ac:dyDescent="0.25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8218</v>
      </c>
      <c r="G3328" t="s">
        <v>8223</v>
      </c>
      <c r="H3328" t="s">
        <v>8245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8264</v>
      </c>
      <c r="O3328" s="5">
        <f t="shared" si="204"/>
        <v>1.2299154545454545</v>
      </c>
      <c r="P3328">
        <f t="shared" si="205"/>
        <v>190.55028169014085</v>
      </c>
      <c r="Q3328" s="8" t="s">
        <v>8309</v>
      </c>
      <c r="R3328" s="8" t="s">
        <v>8347</v>
      </c>
      <c r="S3328" s="12">
        <f t="shared" si="206"/>
        <v>42357.584247685183</v>
      </c>
      <c r="T3328" s="12">
        <f t="shared" si="207"/>
        <v>42327.584247685183</v>
      </c>
    </row>
    <row r="3329" spans="1:20" ht="60" x14ac:dyDescent="0.25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8218</v>
      </c>
      <c r="G3329" t="s">
        <v>8224</v>
      </c>
      <c r="H3329" t="s">
        <v>8246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8270</v>
      </c>
      <c r="O3329" s="5">
        <f t="shared" si="204"/>
        <v>1.23</v>
      </c>
      <c r="P3329">
        <f t="shared" si="205"/>
        <v>46.125</v>
      </c>
      <c r="Q3329" s="8" t="s">
        <v>8323</v>
      </c>
      <c r="R3329" s="8" t="s">
        <v>8343</v>
      </c>
      <c r="S3329" s="12">
        <f t="shared" si="206"/>
        <v>42546.753368055557</v>
      </c>
      <c r="T3329" s="12">
        <f t="shared" si="207"/>
        <v>42516.753368055557</v>
      </c>
    </row>
    <row r="3330" spans="1:20" ht="60" x14ac:dyDescent="0.25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8218</v>
      </c>
      <c r="G3330" t="s">
        <v>8223</v>
      </c>
      <c r="H3330" t="s">
        <v>8245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8268</v>
      </c>
      <c r="O3330" s="5">
        <f t="shared" ref="O3330:O3393" si="208">E3330/D3330</f>
        <v>1.2307407407407407</v>
      </c>
      <c r="P3330">
        <f t="shared" si="205"/>
        <v>114.58620689655173</v>
      </c>
      <c r="Q3330" s="8" t="s">
        <v>8309</v>
      </c>
      <c r="R3330" s="8" t="s">
        <v>8349</v>
      </c>
      <c r="S3330" s="12">
        <f t="shared" si="206"/>
        <v>42725.082638888889</v>
      </c>
      <c r="T3330" s="12">
        <f t="shared" si="207"/>
        <v>42697.07136574074</v>
      </c>
    </row>
    <row r="3331" spans="1:20" ht="60" x14ac:dyDescent="0.25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8218</v>
      </c>
      <c r="G3331" t="s">
        <v>8223</v>
      </c>
      <c r="H3331" t="s">
        <v>8245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8301</v>
      </c>
      <c r="O3331" s="5">
        <f t="shared" si="208"/>
        <v>1.2314285714285715</v>
      </c>
      <c r="P3331">
        <f t="shared" ref="P3331:P3394" si="209">E3331/L3331</f>
        <v>93.695652173913047</v>
      </c>
      <c r="Q3331" s="8" t="s">
        <v>8311</v>
      </c>
      <c r="R3331" s="8" t="s">
        <v>8344</v>
      </c>
      <c r="S3331" s="12">
        <f t="shared" ref="S3331:S3394" si="210">(I3331/86400)+25569+(-6/24)</f>
        <v>42128.645532407405</v>
      </c>
      <c r="T3331" s="12">
        <f t="shared" ref="T3331:T3394" si="211">(J3331/86400)+25569+(-6/24)</f>
        <v>42083.645532407405</v>
      </c>
    </row>
    <row r="3332" spans="1:20" ht="60" x14ac:dyDescent="0.25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8218</v>
      </c>
      <c r="G3332" t="s">
        <v>8223</v>
      </c>
      <c r="H3332" t="s">
        <v>8245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8270</v>
      </c>
      <c r="O3332" s="5">
        <f t="shared" si="208"/>
        <v>1.2324999999999999</v>
      </c>
      <c r="P3332">
        <f t="shared" si="209"/>
        <v>71.242774566473983</v>
      </c>
      <c r="Q3332" s="8" t="s">
        <v>8323</v>
      </c>
      <c r="R3332" s="8" t="s">
        <v>8343</v>
      </c>
      <c r="S3332" s="12">
        <f t="shared" si="210"/>
        <v>42502.757037037038</v>
      </c>
      <c r="T3332" s="12">
        <f t="shared" si="211"/>
        <v>42472.757037037038</v>
      </c>
    </row>
    <row r="3333" spans="1:20" ht="60" x14ac:dyDescent="0.25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8218</v>
      </c>
      <c r="G3333" t="s">
        <v>8223</v>
      </c>
      <c r="H3333" t="s">
        <v>8245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8275</v>
      </c>
      <c r="O3333" s="5">
        <f t="shared" si="208"/>
        <v>1.232608695652174</v>
      </c>
      <c r="P3333">
        <f t="shared" si="209"/>
        <v>74.60526315789474</v>
      </c>
      <c r="Q3333" s="8" t="s">
        <v>8315</v>
      </c>
      <c r="R3333" s="8" t="s">
        <v>8350</v>
      </c>
      <c r="S3333" s="12">
        <f t="shared" si="210"/>
        <v>40691.791666666664</v>
      </c>
      <c r="T3333" s="12">
        <f t="shared" si="211"/>
        <v>40665.699976851851</v>
      </c>
    </row>
    <row r="3334" spans="1:20" ht="45" x14ac:dyDescent="0.25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8218</v>
      </c>
      <c r="G3334" t="s">
        <v>8223</v>
      </c>
      <c r="H3334" t="s">
        <v>8245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8268</v>
      </c>
      <c r="O3334" s="5">
        <f t="shared" si="208"/>
        <v>1.2327586206896552</v>
      </c>
      <c r="P3334">
        <f t="shared" si="209"/>
        <v>99.860335195530723</v>
      </c>
      <c r="Q3334" s="8" t="s">
        <v>8309</v>
      </c>
      <c r="R3334" s="8" t="s">
        <v>8349</v>
      </c>
      <c r="S3334" s="12">
        <f t="shared" si="210"/>
        <v>42144.694328703699</v>
      </c>
      <c r="T3334" s="12">
        <f t="shared" si="211"/>
        <v>42114.694328703699</v>
      </c>
    </row>
    <row r="3335" spans="1:20" ht="60" x14ac:dyDescent="0.25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8218</v>
      </c>
      <c r="G3335" t="s">
        <v>8224</v>
      </c>
      <c r="H3335" t="s">
        <v>8246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8264</v>
      </c>
      <c r="O3335" s="5">
        <f t="shared" si="208"/>
        <v>1.2333333333333334</v>
      </c>
      <c r="P3335">
        <f t="shared" si="209"/>
        <v>31.623931623931625</v>
      </c>
      <c r="Q3335" s="8" t="s">
        <v>8309</v>
      </c>
      <c r="R3335" s="8" t="s">
        <v>8347</v>
      </c>
      <c r="S3335" s="12">
        <f t="shared" si="210"/>
        <v>41842.42324074074</v>
      </c>
      <c r="T3335" s="12">
        <f t="shared" si="211"/>
        <v>41812.42324074074</v>
      </c>
    </row>
    <row r="3336" spans="1:20" ht="60" x14ac:dyDescent="0.25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8218</v>
      </c>
      <c r="G3336" t="s">
        <v>8223</v>
      </c>
      <c r="H3336" t="s">
        <v>8245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8270</v>
      </c>
      <c r="O3336" s="5">
        <f t="shared" si="208"/>
        <v>1.2342857142857142</v>
      </c>
      <c r="P3336">
        <f t="shared" si="209"/>
        <v>43.2</v>
      </c>
      <c r="Q3336" s="8" t="s">
        <v>8323</v>
      </c>
      <c r="R3336" s="8" t="s">
        <v>8343</v>
      </c>
      <c r="S3336" s="12">
        <f t="shared" si="210"/>
        <v>42595.040972222225</v>
      </c>
      <c r="T3336" s="12">
        <f t="shared" si="211"/>
        <v>42556.254490740743</v>
      </c>
    </row>
    <row r="3337" spans="1:20" ht="45" x14ac:dyDescent="0.25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8218</v>
      </c>
      <c r="G3337" t="s">
        <v>8242</v>
      </c>
      <c r="H3337" t="s">
        <v>8248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8284</v>
      </c>
      <c r="O3337" s="5">
        <f t="shared" si="208"/>
        <v>1.2348756218905472</v>
      </c>
      <c r="P3337">
        <f t="shared" si="209"/>
        <v>94.736641221374043</v>
      </c>
      <c r="Q3337" s="8" t="s">
        <v>8334</v>
      </c>
      <c r="R3337" s="8" t="s">
        <v>8338</v>
      </c>
      <c r="S3337" s="12">
        <f t="shared" si="210"/>
        <v>42795.541666666672</v>
      </c>
      <c r="T3337" s="12">
        <f t="shared" si="211"/>
        <v>42758.725937499999</v>
      </c>
    </row>
    <row r="3338" spans="1:20" ht="45" x14ac:dyDescent="0.25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8218</v>
      </c>
      <c r="G3338" t="s">
        <v>8223</v>
      </c>
      <c r="H3338" t="s">
        <v>8245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8294</v>
      </c>
      <c r="O3338" s="5">
        <f t="shared" si="208"/>
        <v>1.2353000000000001</v>
      </c>
      <c r="P3338">
        <f t="shared" si="209"/>
        <v>88.23571428571428</v>
      </c>
      <c r="Q3338" s="8" t="s">
        <v>8311</v>
      </c>
      <c r="R3338" s="8" t="s">
        <v>8357</v>
      </c>
      <c r="S3338" s="12">
        <f t="shared" si="210"/>
        <v>42391.458032407405</v>
      </c>
      <c r="T3338" s="12">
        <f t="shared" si="211"/>
        <v>42331.458032407405</v>
      </c>
    </row>
    <row r="3339" spans="1:20" ht="60" x14ac:dyDescent="0.25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8218</v>
      </c>
      <c r="G3339" t="s">
        <v>8223</v>
      </c>
      <c r="H3339" t="s">
        <v>8245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8278</v>
      </c>
      <c r="O3339" s="5">
        <f t="shared" si="208"/>
        <v>1.2353333333333334</v>
      </c>
      <c r="P3339">
        <f t="shared" si="209"/>
        <v>89.301204819277103</v>
      </c>
      <c r="Q3339" s="8" t="s">
        <v>8315</v>
      </c>
      <c r="R3339" s="8" t="s">
        <v>8330</v>
      </c>
      <c r="S3339" s="12">
        <f t="shared" si="210"/>
        <v>41105.585497685184</v>
      </c>
      <c r="T3339" s="12">
        <f t="shared" si="211"/>
        <v>41075.585497685184</v>
      </c>
    </row>
    <row r="3340" spans="1:20" ht="45" x14ac:dyDescent="0.25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8218</v>
      </c>
      <c r="G3340" t="s">
        <v>8224</v>
      </c>
      <c r="H3340" t="s">
        <v>8246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8270</v>
      </c>
      <c r="O3340" s="5">
        <f t="shared" si="208"/>
        <v>1.236</v>
      </c>
      <c r="P3340">
        <f t="shared" si="209"/>
        <v>29.428571428571427</v>
      </c>
      <c r="Q3340" s="8" t="s">
        <v>8323</v>
      </c>
      <c r="R3340" s="8" t="s">
        <v>8343</v>
      </c>
      <c r="S3340" s="12">
        <f t="shared" si="210"/>
        <v>42582.623611111107</v>
      </c>
      <c r="T3340" s="12">
        <f t="shared" si="211"/>
        <v>42544.564328703702</v>
      </c>
    </row>
    <row r="3341" spans="1:20" ht="60" x14ac:dyDescent="0.25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8218</v>
      </c>
      <c r="G3341" t="s">
        <v>8223</v>
      </c>
      <c r="H3341" t="s">
        <v>8245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8275</v>
      </c>
      <c r="O3341" s="5">
        <f t="shared" si="208"/>
        <v>1.2361333333333333</v>
      </c>
      <c r="P3341">
        <f t="shared" si="209"/>
        <v>67.671532846715323</v>
      </c>
      <c r="Q3341" s="8" t="s">
        <v>8315</v>
      </c>
      <c r="R3341" s="8" t="s">
        <v>8350</v>
      </c>
      <c r="S3341" s="12">
        <f t="shared" si="210"/>
        <v>41616.957638888889</v>
      </c>
      <c r="T3341" s="12">
        <f t="shared" si="211"/>
        <v>41586.225173611107</v>
      </c>
    </row>
    <row r="3342" spans="1:20" ht="60" x14ac:dyDescent="0.25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8218</v>
      </c>
      <c r="G3342" t="s">
        <v>8223</v>
      </c>
      <c r="H3342" t="s">
        <v>8245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8278</v>
      </c>
      <c r="O3342" s="5">
        <f t="shared" si="208"/>
        <v>1.2362</v>
      </c>
      <c r="P3342">
        <f t="shared" si="209"/>
        <v>80.272727272727266</v>
      </c>
      <c r="Q3342" s="8" t="s">
        <v>8315</v>
      </c>
      <c r="R3342" s="8" t="s">
        <v>8330</v>
      </c>
      <c r="S3342" s="12">
        <f t="shared" si="210"/>
        <v>40901.958333333336</v>
      </c>
      <c r="T3342" s="12">
        <f t="shared" si="211"/>
        <v>40865.617141203707</v>
      </c>
    </row>
    <row r="3343" spans="1:20" ht="60" x14ac:dyDescent="0.25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8218</v>
      </c>
      <c r="G3343" t="s">
        <v>8235</v>
      </c>
      <c r="H3343" t="s">
        <v>8248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8284</v>
      </c>
      <c r="O3343" s="5">
        <f t="shared" si="208"/>
        <v>1.2364125714285714</v>
      </c>
      <c r="P3343">
        <f t="shared" si="209"/>
        <v>110.39397959183674</v>
      </c>
      <c r="Q3343" s="8" t="s">
        <v>8334</v>
      </c>
      <c r="R3343" s="8" t="s">
        <v>8338</v>
      </c>
      <c r="S3343" s="12">
        <f t="shared" si="210"/>
        <v>42780.707638888889</v>
      </c>
      <c r="T3343" s="12">
        <f t="shared" si="211"/>
        <v>42751.283391203702</v>
      </c>
    </row>
    <row r="3344" spans="1:20" ht="45" x14ac:dyDescent="0.25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8218</v>
      </c>
      <c r="G3344" t="s">
        <v>8226</v>
      </c>
      <c r="H3344" t="s">
        <v>8248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8302</v>
      </c>
      <c r="O3344" s="5">
        <f t="shared" si="208"/>
        <v>1.2366666666666666</v>
      </c>
      <c r="P3344">
        <f t="shared" si="209"/>
        <v>14.84</v>
      </c>
      <c r="Q3344" s="8" t="s">
        <v>8323</v>
      </c>
      <c r="R3344" s="8" t="s">
        <v>8324</v>
      </c>
      <c r="S3344" s="12">
        <f t="shared" si="210"/>
        <v>42361.707638888889</v>
      </c>
      <c r="T3344" s="12">
        <f t="shared" si="211"/>
        <v>42334.218935185185</v>
      </c>
    </row>
    <row r="3345" spans="1:20" ht="60" x14ac:dyDescent="0.25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8218</v>
      </c>
      <c r="G3345" t="s">
        <v>8223</v>
      </c>
      <c r="H3345" t="s">
        <v>8245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8294</v>
      </c>
      <c r="O3345" s="5">
        <f t="shared" si="208"/>
        <v>1.236801</v>
      </c>
      <c r="P3345">
        <f t="shared" si="209"/>
        <v>194.26193717277485</v>
      </c>
      <c r="Q3345" s="8" t="s">
        <v>8311</v>
      </c>
      <c r="R3345" s="8" t="s">
        <v>8357</v>
      </c>
      <c r="S3345" s="12">
        <f t="shared" si="210"/>
        <v>41562.915972222225</v>
      </c>
      <c r="T3345" s="12">
        <f t="shared" si="211"/>
        <v>41535.562708333331</v>
      </c>
    </row>
    <row r="3346" spans="1:20" ht="45" x14ac:dyDescent="0.25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8218</v>
      </c>
      <c r="G3346" t="s">
        <v>8223</v>
      </c>
      <c r="H3346" t="s">
        <v>8245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8265</v>
      </c>
      <c r="O3346" s="5">
        <f t="shared" si="208"/>
        <v>1.2394444444444443</v>
      </c>
      <c r="P3346">
        <f t="shared" si="209"/>
        <v>69.71875</v>
      </c>
      <c r="Q3346" s="8" t="s">
        <v>8309</v>
      </c>
      <c r="R3346" s="8" t="s">
        <v>8348</v>
      </c>
      <c r="S3346" s="12">
        <f t="shared" si="210"/>
        <v>41057.021493055552</v>
      </c>
      <c r="T3346" s="12">
        <f t="shared" si="211"/>
        <v>40997.021493055552</v>
      </c>
    </row>
    <row r="3347" spans="1:20" ht="45" x14ac:dyDescent="0.25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8218</v>
      </c>
      <c r="G3347" t="s">
        <v>8223</v>
      </c>
      <c r="H3347" t="s">
        <v>8245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8278</v>
      </c>
      <c r="O3347" s="5">
        <f t="shared" si="208"/>
        <v>1.2394678492239468</v>
      </c>
      <c r="P3347">
        <f t="shared" si="209"/>
        <v>43</v>
      </c>
      <c r="Q3347" s="8" t="s">
        <v>8315</v>
      </c>
      <c r="R3347" s="8" t="s">
        <v>8330</v>
      </c>
      <c r="S3347" s="12">
        <f t="shared" si="210"/>
        <v>41011.460243055553</v>
      </c>
      <c r="T3347" s="12">
        <f t="shared" si="211"/>
        <v>40981.460243055553</v>
      </c>
    </row>
    <row r="3348" spans="1:20" ht="45" x14ac:dyDescent="0.25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8218</v>
      </c>
      <c r="G3348" t="s">
        <v>8223</v>
      </c>
      <c r="H3348" t="s">
        <v>8245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8270</v>
      </c>
      <c r="O3348" s="5">
        <f t="shared" si="208"/>
        <v>1.24</v>
      </c>
      <c r="P3348">
        <f t="shared" si="209"/>
        <v>135.625</v>
      </c>
      <c r="Q3348" s="8" t="s">
        <v>8323</v>
      </c>
      <c r="R3348" s="8" t="s">
        <v>8343</v>
      </c>
      <c r="S3348" s="12">
        <f t="shared" si="210"/>
        <v>42199.564340277779</v>
      </c>
      <c r="T3348" s="12">
        <f t="shared" si="211"/>
        <v>42169.564340277779</v>
      </c>
    </row>
    <row r="3349" spans="1:20" ht="30" x14ac:dyDescent="0.25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8218</v>
      </c>
      <c r="G3349" t="s">
        <v>8223</v>
      </c>
      <c r="H3349" t="s">
        <v>8245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8275</v>
      </c>
      <c r="O3349" s="5">
        <f t="shared" si="208"/>
        <v>1.24</v>
      </c>
      <c r="P3349">
        <f t="shared" si="209"/>
        <v>38.75</v>
      </c>
      <c r="Q3349" s="8" t="s">
        <v>8315</v>
      </c>
      <c r="R3349" s="8" t="s">
        <v>8350</v>
      </c>
      <c r="S3349" s="12">
        <f t="shared" si="210"/>
        <v>41102.489953703705</v>
      </c>
      <c r="T3349" s="12">
        <f t="shared" si="211"/>
        <v>41072.489953703705</v>
      </c>
    </row>
    <row r="3350" spans="1:20" ht="60" x14ac:dyDescent="0.25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8218</v>
      </c>
      <c r="G3350" t="s">
        <v>8224</v>
      </c>
      <c r="H3350" t="s">
        <v>8246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8270</v>
      </c>
      <c r="O3350" s="5">
        <f t="shared" si="208"/>
        <v>1.24</v>
      </c>
      <c r="P3350">
        <f t="shared" si="209"/>
        <v>8.8571428571428577</v>
      </c>
      <c r="Q3350" s="8" t="s">
        <v>8323</v>
      </c>
      <c r="R3350" s="8" t="s">
        <v>8343</v>
      </c>
      <c r="S3350" s="12">
        <f t="shared" si="210"/>
        <v>42094.707638888889</v>
      </c>
      <c r="T3350" s="12">
        <f t="shared" si="211"/>
        <v>42066.761643518519</v>
      </c>
    </row>
    <row r="3351" spans="1:20" ht="60" x14ac:dyDescent="0.25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8218</v>
      </c>
      <c r="G3351" t="s">
        <v>8223</v>
      </c>
      <c r="H3351" t="s">
        <v>8245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8275</v>
      </c>
      <c r="O3351" s="5">
        <f t="shared" si="208"/>
        <v>1.2400610000000001</v>
      </c>
      <c r="P3351">
        <f t="shared" si="209"/>
        <v>92.541865671641801</v>
      </c>
      <c r="Q3351" s="8" t="s">
        <v>8315</v>
      </c>
      <c r="R3351" s="8" t="s">
        <v>8350</v>
      </c>
      <c r="S3351" s="12">
        <f t="shared" si="210"/>
        <v>40594.744837962964</v>
      </c>
      <c r="T3351" s="12">
        <f t="shared" si="211"/>
        <v>40564.744837962964</v>
      </c>
    </row>
    <row r="3352" spans="1:20" ht="45" x14ac:dyDescent="0.25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8218</v>
      </c>
      <c r="G3352" t="s">
        <v>8223</v>
      </c>
      <c r="H3352" t="s">
        <v>8245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8275</v>
      </c>
      <c r="O3352" s="5">
        <f t="shared" si="208"/>
        <v>1.2408571428571429</v>
      </c>
      <c r="P3352">
        <f t="shared" si="209"/>
        <v>68.936507936507937</v>
      </c>
      <c r="Q3352" s="8" t="s">
        <v>8315</v>
      </c>
      <c r="R3352" s="8" t="s">
        <v>8350</v>
      </c>
      <c r="S3352" s="12">
        <f t="shared" si="210"/>
        <v>42190.485208333332</v>
      </c>
      <c r="T3352" s="12">
        <f t="shared" si="211"/>
        <v>42160.485208333332</v>
      </c>
    </row>
    <row r="3353" spans="1:20" ht="60" x14ac:dyDescent="0.25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8218</v>
      </c>
      <c r="G3353" t="s">
        <v>8223</v>
      </c>
      <c r="H3353" t="s">
        <v>8245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8268</v>
      </c>
      <c r="O3353" s="5">
        <f t="shared" si="208"/>
        <v>1.2415933781686497</v>
      </c>
      <c r="P3353">
        <f t="shared" si="209"/>
        <v>139.53488372093022</v>
      </c>
      <c r="Q3353" s="8" t="s">
        <v>8309</v>
      </c>
      <c r="R3353" s="8" t="s">
        <v>8349</v>
      </c>
      <c r="S3353" s="12">
        <f t="shared" si="210"/>
        <v>41858.75</v>
      </c>
      <c r="T3353" s="12">
        <f t="shared" si="211"/>
        <v>41836.960543981484</v>
      </c>
    </row>
    <row r="3354" spans="1:20" ht="45" x14ac:dyDescent="0.25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8218</v>
      </c>
      <c r="G3354" t="s">
        <v>8223</v>
      </c>
      <c r="H3354" t="s">
        <v>8245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8270</v>
      </c>
      <c r="O3354" s="5">
        <f t="shared" si="208"/>
        <v>1.242</v>
      </c>
      <c r="P3354">
        <f t="shared" si="209"/>
        <v>50.901639344262293</v>
      </c>
      <c r="Q3354" s="8" t="s">
        <v>8323</v>
      </c>
      <c r="R3354" s="8" t="s">
        <v>8343</v>
      </c>
      <c r="S3354" s="12">
        <f t="shared" si="210"/>
        <v>41803.666666666664</v>
      </c>
      <c r="T3354" s="12">
        <f t="shared" si="211"/>
        <v>41771.855937500004</v>
      </c>
    </row>
    <row r="3355" spans="1:20" ht="60" x14ac:dyDescent="0.25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8270</v>
      </c>
      <c r="O3355" s="5">
        <f t="shared" si="208"/>
        <v>1.2433537832310839</v>
      </c>
      <c r="P3355">
        <f t="shared" si="209"/>
        <v>45.037037037037038</v>
      </c>
      <c r="Q3355" s="8" t="s">
        <v>8323</v>
      </c>
      <c r="R3355" s="8" t="s">
        <v>8343</v>
      </c>
      <c r="S3355" s="12">
        <f t="shared" si="210"/>
        <v>42037.935416666667</v>
      </c>
      <c r="T3355" s="12">
        <f t="shared" si="211"/>
        <v>42010.952581018515</v>
      </c>
    </row>
    <row r="3356" spans="1:20" ht="60" x14ac:dyDescent="0.25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8270</v>
      </c>
      <c r="O3356" s="5">
        <f t="shared" si="208"/>
        <v>1.244</v>
      </c>
      <c r="P3356">
        <f t="shared" si="209"/>
        <v>47.846153846153847</v>
      </c>
      <c r="Q3356" s="8" t="s">
        <v>8323</v>
      </c>
      <c r="R3356" s="8" t="s">
        <v>8343</v>
      </c>
      <c r="S3356" s="12">
        <f t="shared" si="210"/>
        <v>42624.596828703703</v>
      </c>
      <c r="T3356" s="12">
        <f t="shared" si="211"/>
        <v>42584.596828703703</v>
      </c>
    </row>
    <row r="3357" spans="1:20" ht="30" x14ac:dyDescent="0.25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8218</v>
      </c>
      <c r="G3357" t="s">
        <v>8223</v>
      </c>
      <c r="H3357" t="s">
        <v>8245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8291</v>
      </c>
      <c r="O3357" s="5">
        <f t="shared" si="208"/>
        <v>1.2470000000000001</v>
      </c>
      <c r="P3357">
        <f t="shared" si="209"/>
        <v>168.51351351351352</v>
      </c>
      <c r="Q3357" s="8" t="s">
        <v>8315</v>
      </c>
      <c r="R3357" s="8" t="s">
        <v>8353</v>
      </c>
      <c r="S3357" s="12">
        <f t="shared" si="210"/>
        <v>41176.574212962965</v>
      </c>
      <c r="T3357" s="12">
        <f t="shared" si="211"/>
        <v>41146.574212962965</v>
      </c>
    </row>
    <row r="3358" spans="1:20" ht="45" x14ac:dyDescent="0.25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8218</v>
      </c>
      <c r="G3358" t="s">
        <v>8223</v>
      </c>
      <c r="H3358" t="s">
        <v>8245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8270</v>
      </c>
      <c r="O3358" s="5">
        <f t="shared" si="208"/>
        <v>1.248</v>
      </c>
      <c r="P3358">
        <f t="shared" si="209"/>
        <v>37.142857142857146</v>
      </c>
      <c r="Q3358" s="8" t="s">
        <v>8323</v>
      </c>
      <c r="R3358" s="8" t="s">
        <v>8343</v>
      </c>
      <c r="S3358" s="12">
        <f t="shared" si="210"/>
        <v>42301.645138888889</v>
      </c>
      <c r="T3358" s="12">
        <f t="shared" si="211"/>
        <v>42270.332141203704</v>
      </c>
    </row>
    <row r="3359" spans="1:20" ht="60" x14ac:dyDescent="0.25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8218</v>
      </c>
      <c r="G3359" t="s">
        <v>8224</v>
      </c>
      <c r="H3359" t="s">
        <v>8246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8270</v>
      </c>
      <c r="O3359" s="5">
        <f t="shared" si="208"/>
        <v>1.248</v>
      </c>
      <c r="P3359">
        <f t="shared" si="209"/>
        <v>69.333333333333329</v>
      </c>
      <c r="Q3359" s="8" t="s">
        <v>8323</v>
      </c>
      <c r="R3359" s="8" t="s">
        <v>8343</v>
      </c>
      <c r="S3359" s="12">
        <f t="shared" si="210"/>
        <v>42082.658148148148</v>
      </c>
      <c r="T3359" s="12">
        <f t="shared" si="211"/>
        <v>42052.699814814812</v>
      </c>
    </row>
    <row r="3360" spans="1:20" ht="60" x14ac:dyDescent="0.25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8218</v>
      </c>
      <c r="G3360" t="s">
        <v>8223</v>
      </c>
      <c r="H3360" t="s">
        <v>8245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8284</v>
      </c>
      <c r="O3360" s="5">
        <f t="shared" si="208"/>
        <v>1.2484324324324325</v>
      </c>
      <c r="P3360">
        <f t="shared" si="209"/>
        <v>95.834024896265561</v>
      </c>
      <c r="Q3360" s="8" t="s">
        <v>8334</v>
      </c>
      <c r="R3360" s="8" t="s">
        <v>8338</v>
      </c>
      <c r="S3360" s="12">
        <f t="shared" si="210"/>
        <v>41995.75</v>
      </c>
      <c r="T3360" s="12">
        <f t="shared" si="211"/>
        <v>41964.501342592594</v>
      </c>
    </row>
    <row r="3361" spans="1:20" ht="45" x14ac:dyDescent="0.25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8218</v>
      </c>
      <c r="G3361" t="s">
        <v>8223</v>
      </c>
      <c r="H3361" t="s">
        <v>8245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8273</v>
      </c>
      <c r="O3361" s="5">
        <f t="shared" si="208"/>
        <v>1.25</v>
      </c>
      <c r="P3361">
        <f t="shared" si="209"/>
        <v>53.571428571428569</v>
      </c>
      <c r="Q3361" s="8" t="s">
        <v>8318</v>
      </c>
      <c r="R3361" s="8" t="s">
        <v>8352</v>
      </c>
      <c r="S3361" s="12">
        <f t="shared" si="210"/>
        <v>41834.564340277779</v>
      </c>
      <c r="T3361" s="12">
        <f t="shared" si="211"/>
        <v>41799.564340277779</v>
      </c>
    </row>
    <row r="3362" spans="1:20" ht="30" x14ac:dyDescent="0.25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8218</v>
      </c>
      <c r="G3362" t="s">
        <v>8223</v>
      </c>
      <c r="H3362" t="s">
        <v>8245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8278</v>
      </c>
      <c r="O3362" s="5">
        <f t="shared" si="208"/>
        <v>1.25</v>
      </c>
      <c r="P3362">
        <f t="shared" si="209"/>
        <v>27.777777777777779</v>
      </c>
      <c r="Q3362" s="8" t="s">
        <v>8315</v>
      </c>
      <c r="R3362" s="8" t="s">
        <v>8330</v>
      </c>
      <c r="S3362" s="12">
        <f t="shared" si="210"/>
        <v>41076.165972222225</v>
      </c>
      <c r="T3362" s="12">
        <f t="shared" si="211"/>
        <v>41024.735972222225</v>
      </c>
    </row>
    <row r="3363" spans="1:20" ht="60" x14ac:dyDescent="0.25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8218</v>
      </c>
      <c r="G3363" t="s">
        <v>8223</v>
      </c>
      <c r="H3363" t="s">
        <v>8245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8304</v>
      </c>
      <c r="O3363" s="5">
        <f t="shared" si="208"/>
        <v>1.25</v>
      </c>
      <c r="P3363">
        <f t="shared" si="209"/>
        <v>75</v>
      </c>
      <c r="Q3363" s="8" t="s">
        <v>8323</v>
      </c>
      <c r="R3363" s="8" t="s">
        <v>8325</v>
      </c>
      <c r="S3363" s="12">
        <f t="shared" si="210"/>
        <v>42058.515960648147</v>
      </c>
      <c r="T3363" s="12">
        <f t="shared" si="211"/>
        <v>42044.515960648147</v>
      </c>
    </row>
    <row r="3364" spans="1:20" ht="60" x14ac:dyDescent="0.25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8218</v>
      </c>
      <c r="G3364" t="s">
        <v>8224</v>
      </c>
      <c r="H3364" t="s">
        <v>8246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8270</v>
      </c>
      <c r="O3364" s="5">
        <f t="shared" si="208"/>
        <v>1.25</v>
      </c>
      <c r="P3364">
        <f t="shared" si="209"/>
        <v>50</v>
      </c>
      <c r="Q3364" s="8" t="s">
        <v>8323</v>
      </c>
      <c r="R3364" s="8" t="s">
        <v>8343</v>
      </c>
      <c r="S3364" s="12">
        <f t="shared" si="210"/>
        <v>42752.632361111115</v>
      </c>
      <c r="T3364" s="12">
        <f t="shared" si="211"/>
        <v>42722.632361111115</v>
      </c>
    </row>
    <row r="3365" spans="1:20" ht="45" x14ac:dyDescent="0.25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8218</v>
      </c>
      <c r="G3365" t="s">
        <v>8223</v>
      </c>
      <c r="H3365" t="s">
        <v>8245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8268</v>
      </c>
      <c r="O3365" s="5">
        <f t="shared" si="208"/>
        <v>1.2502285714285715</v>
      </c>
      <c r="P3365">
        <f t="shared" si="209"/>
        <v>146.34782608695653</v>
      </c>
      <c r="Q3365" s="8" t="s">
        <v>8309</v>
      </c>
      <c r="R3365" s="8" t="s">
        <v>8349</v>
      </c>
      <c r="S3365" s="12">
        <f t="shared" si="210"/>
        <v>42802.625</v>
      </c>
      <c r="T3365" s="12">
        <f t="shared" si="211"/>
        <v>42772.419062500005</v>
      </c>
    </row>
    <row r="3366" spans="1:20" ht="45" x14ac:dyDescent="0.25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8218</v>
      </c>
      <c r="G3366" t="s">
        <v>8223</v>
      </c>
      <c r="H3366" t="s">
        <v>8245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8270</v>
      </c>
      <c r="O3366" s="5">
        <f t="shared" si="208"/>
        <v>1.2506666666666666</v>
      </c>
      <c r="P3366">
        <f t="shared" si="209"/>
        <v>36.07692307692308</v>
      </c>
      <c r="Q3366" s="8" t="s">
        <v>8323</v>
      </c>
      <c r="R3366" s="8" t="s">
        <v>8343</v>
      </c>
      <c r="S3366" s="12">
        <f t="shared" si="210"/>
        <v>42738.884780092594</v>
      </c>
      <c r="T3366" s="12">
        <f t="shared" si="211"/>
        <v>42708.884780092594</v>
      </c>
    </row>
    <row r="3367" spans="1:20" ht="60" x14ac:dyDescent="0.25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8218</v>
      </c>
      <c r="G3367" t="s">
        <v>8223</v>
      </c>
      <c r="H3367" t="s">
        <v>8245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8294</v>
      </c>
      <c r="O3367" s="5">
        <f t="shared" si="208"/>
        <v>1.2510239999999999</v>
      </c>
      <c r="P3367">
        <f t="shared" si="209"/>
        <v>73.416901408450698</v>
      </c>
      <c r="Q3367" s="8" t="s">
        <v>8311</v>
      </c>
      <c r="R3367" s="8" t="s">
        <v>8357</v>
      </c>
      <c r="S3367" s="12">
        <f t="shared" si="210"/>
        <v>40991.916666666664</v>
      </c>
      <c r="T3367" s="12">
        <f t="shared" si="211"/>
        <v>40960.807349537034</v>
      </c>
    </row>
    <row r="3368" spans="1:20" x14ac:dyDescent="0.25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8218</v>
      </c>
      <c r="G3368" t="s">
        <v>8223</v>
      </c>
      <c r="H3368" t="s">
        <v>8245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8275</v>
      </c>
      <c r="O3368" s="5">
        <f t="shared" si="208"/>
        <v>1.25125</v>
      </c>
      <c r="P3368">
        <f t="shared" si="209"/>
        <v>37.074074074074076</v>
      </c>
      <c r="Q3368" s="8" t="s">
        <v>8315</v>
      </c>
      <c r="R3368" s="8" t="s">
        <v>8350</v>
      </c>
      <c r="S3368" s="12">
        <f t="shared" si="210"/>
        <v>41429.75037037037</v>
      </c>
      <c r="T3368" s="12">
        <f t="shared" si="211"/>
        <v>41408.75037037037</v>
      </c>
    </row>
    <row r="3369" spans="1:20" ht="60" x14ac:dyDescent="0.25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8218</v>
      </c>
      <c r="G3369" t="s">
        <v>8223</v>
      </c>
      <c r="H3369" t="s">
        <v>8245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8301</v>
      </c>
      <c r="O3369" s="5">
        <f t="shared" si="208"/>
        <v>1.25125</v>
      </c>
      <c r="P3369">
        <f t="shared" si="209"/>
        <v>91</v>
      </c>
      <c r="Q3369" s="8" t="s">
        <v>8311</v>
      </c>
      <c r="R3369" s="8" t="s">
        <v>8344</v>
      </c>
      <c r="S3369" s="12">
        <f t="shared" si="210"/>
        <v>42378.785833333328</v>
      </c>
      <c r="T3369" s="12">
        <f t="shared" si="211"/>
        <v>42318.785833333328</v>
      </c>
    </row>
    <row r="3370" spans="1:20" ht="60" x14ac:dyDescent="0.25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8218</v>
      </c>
      <c r="G3370" t="s">
        <v>8223</v>
      </c>
      <c r="H3370" t="s">
        <v>8245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8287</v>
      </c>
      <c r="O3370" s="5">
        <f t="shared" si="208"/>
        <v>1.2513333333333334</v>
      </c>
      <c r="P3370">
        <f t="shared" si="209"/>
        <v>23.172839506172838</v>
      </c>
      <c r="Q3370" s="8" t="s">
        <v>8318</v>
      </c>
      <c r="R3370" s="8" t="s">
        <v>8358</v>
      </c>
      <c r="S3370" s="12">
        <f t="shared" si="210"/>
        <v>41271.577118055553</v>
      </c>
      <c r="T3370" s="12">
        <f t="shared" si="211"/>
        <v>41250.577118055553</v>
      </c>
    </row>
    <row r="3371" spans="1:20" ht="60" x14ac:dyDescent="0.25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8218</v>
      </c>
      <c r="G3371" t="s">
        <v>8223</v>
      </c>
      <c r="H3371" t="s">
        <v>8245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8294</v>
      </c>
      <c r="O3371" s="5">
        <f t="shared" si="208"/>
        <v>1.2513700000000001</v>
      </c>
      <c r="P3371">
        <f t="shared" si="209"/>
        <v>385.03692307692307</v>
      </c>
      <c r="Q3371" s="8" t="s">
        <v>8311</v>
      </c>
      <c r="R3371" s="8" t="s">
        <v>8357</v>
      </c>
      <c r="S3371" s="12">
        <f t="shared" si="210"/>
        <v>42532.319120370375</v>
      </c>
      <c r="T3371" s="12">
        <f t="shared" si="211"/>
        <v>42502.319120370375</v>
      </c>
    </row>
    <row r="3372" spans="1:20" ht="45" x14ac:dyDescent="0.25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8218</v>
      </c>
      <c r="G3372" t="s">
        <v>8223</v>
      </c>
      <c r="H3372" t="s">
        <v>8245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8268</v>
      </c>
      <c r="O3372" s="5">
        <f t="shared" si="208"/>
        <v>1.2516</v>
      </c>
      <c r="P3372">
        <f t="shared" si="209"/>
        <v>140.1044776119403</v>
      </c>
      <c r="Q3372" s="8" t="s">
        <v>8309</v>
      </c>
      <c r="R3372" s="8" t="s">
        <v>8349</v>
      </c>
      <c r="S3372" s="12">
        <f t="shared" si="210"/>
        <v>42123.543124999997</v>
      </c>
      <c r="T3372" s="12">
        <f t="shared" si="211"/>
        <v>42078.543124999997</v>
      </c>
    </row>
    <row r="3373" spans="1:20" ht="60" x14ac:dyDescent="0.25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8218</v>
      </c>
      <c r="G3373" t="s">
        <v>8223</v>
      </c>
      <c r="H3373" t="s">
        <v>8245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8268</v>
      </c>
      <c r="O3373" s="5">
        <f t="shared" si="208"/>
        <v>1.252275</v>
      </c>
      <c r="P3373">
        <f t="shared" si="209"/>
        <v>188.31203007518798</v>
      </c>
      <c r="Q3373" s="8" t="s">
        <v>8309</v>
      </c>
      <c r="R3373" s="8" t="s">
        <v>8349</v>
      </c>
      <c r="S3373" s="12">
        <f t="shared" si="210"/>
        <v>42467.34480324074</v>
      </c>
      <c r="T3373" s="12">
        <f t="shared" si="211"/>
        <v>42437.386469907404</v>
      </c>
    </row>
    <row r="3374" spans="1:20" ht="45" x14ac:dyDescent="0.25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8218</v>
      </c>
      <c r="G3374" t="s">
        <v>8223</v>
      </c>
      <c r="H3374" t="s">
        <v>8245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8275</v>
      </c>
      <c r="O3374" s="5">
        <f t="shared" si="208"/>
        <v>1.2524999999999999</v>
      </c>
      <c r="P3374">
        <f t="shared" si="209"/>
        <v>119.28571428571429</v>
      </c>
      <c r="Q3374" s="8" t="s">
        <v>8315</v>
      </c>
      <c r="R3374" s="8" t="s">
        <v>8350</v>
      </c>
      <c r="S3374" s="12">
        <f t="shared" si="210"/>
        <v>42064.999305555553</v>
      </c>
      <c r="T3374" s="12">
        <f t="shared" si="211"/>
        <v>42031.381724537037</v>
      </c>
    </row>
    <row r="3375" spans="1:20" ht="60" x14ac:dyDescent="0.25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8218</v>
      </c>
      <c r="G3375" t="s">
        <v>8223</v>
      </c>
      <c r="H3375" t="s">
        <v>8245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8275</v>
      </c>
      <c r="O3375" s="5">
        <f t="shared" si="208"/>
        <v>1.2524999999999999</v>
      </c>
      <c r="P3375">
        <f t="shared" si="209"/>
        <v>44.205882352941174</v>
      </c>
      <c r="Q3375" s="8" t="s">
        <v>8315</v>
      </c>
      <c r="R3375" s="8" t="s">
        <v>8350</v>
      </c>
      <c r="S3375" s="12">
        <f t="shared" si="210"/>
        <v>41300.704351851848</v>
      </c>
      <c r="T3375" s="12">
        <f t="shared" si="211"/>
        <v>41270.704351851848</v>
      </c>
    </row>
    <row r="3376" spans="1:20" ht="45" x14ac:dyDescent="0.25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8218</v>
      </c>
      <c r="G3376" t="s">
        <v>8223</v>
      </c>
      <c r="H3376" t="s">
        <v>8245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8291</v>
      </c>
      <c r="O3376" s="5">
        <f t="shared" si="208"/>
        <v>1.2526086956521738</v>
      </c>
      <c r="P3376">
        <f t="shared" si="209"/>
        <v>32.011111111111113</v>
      </c>
      <c r="Q3376" s="8" t="s">
        <v>8315</v>
      </c>
      <c r="R3376" s="8" t="s">
        <v>8353</v>
      </c>
      <c r="S3376" s="12">
        <f t="shared" si="210"/>
        <v>40622.412986111114</v>
      </c>
      <c r="T3376" s="12">
        <f t="shared" si="211"/>
        <v>40592.454652777778</v>
      </c>
    </row>
    <row r="3377" spans="1:20" ht="45" x14ac:dyDescent="0.25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8218</v>
      </c>
      <c r="G3377" t="s">
        <v>8223</v>
      </c>
      <c r="H3377" t="s">
        <v>8245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8273</v>
      </c>
      <c r="O3377" s="5">
        <f t="shared" si="208"/>
        <v>1.2529999999999999</v>
      </c>
      <c r="P3377">
        <f t="shared" si="209"/>
        <v>38.553846153846152</v>
      </c>
      <c r="Q3377" s="8" t="s">
        <v>8318</v>
      </c>
      <c r="R3377" s="8" t="s">
        <v>8352</v>
      </c>
      <c r="S3377" s="12">
        <f t="shared" si="210"/>
        <v>41333.999305555553</v>
      </c>
      <c r="T3377" s="12">
        <f t="shared" si="211"/>
        <v>41304.712233796294</v>
      </c>
    </row>
    <row r="3378" spans="1:20" ht="60" x14ac:dyDescent="0.25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8218</v>
      </c>
      <c r="G3378" t="s">
        <v>8223</v>
      </c>
      <c r="H3378" t="s">
        <v>8245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8275</v>
      </c>
      <c r="O3378" s="5">
        <f t="shared" si="208"/>
        <v>1.2529999999999999</v>
      </c>
      <c r="P3378">
        <f t="shared" si="209"/>
        <v>67.729729729729726</v>
      </c>
      <c r="Q3378" s="8" t="s">
        <v>8315</v>
      </c>
      <c r="R3378" s="8" t="s">
        <v>8350</v>
      </c>
      <c r="S3378" s="12">
        <f t="shared" si="210"/>
        <v>42562.618761574078</v>
      </c>
      <c r="T3378" s="12">
        <f t="shared" si="211"/>
        <v>42502.618761574078</v>
      </c>
    </row>
    <row r="3379" spans="1:20" ht="30" x14ac:dyDescent="0.25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8218</v>
      </c>
      <c r="G3379" t="s">
        <v>8224</v>
      </c>
      <c r="H3379" t="s">
        <v>8246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8268</v>
      </c>
      <c r="O3379" s="5">
        <f t="shared" si="208"/>
        <v>1.2533333333333334</v>
      </c>
      <c r="P3379">
        <f t="shared" si="209"/>
        <v>41.777777777777779</v>
      </c>
      <c r="Q3379" s="8" t="s">
        <v>8309</v>
      </c>
      <c r="R3379" s="8" t="s">
        <v>8349</v>
      </c>
      <c r="S3379" s="12">
        <f t="shared" si="210"/>
        <v>42465.416666666672</v>
      </c>
      <c r="T3379" s="12">
        <f t="shared" si="211"/>
        <v>42425.326898148152</v>
      </c>
    </row>
    <row r="3380" spans="1:20" ht="60" x14ac:dyDescent="0.25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8218</v>
      </c>
      <c r="G3380" t="s">
        <v>8228</v>
      </c>
      <c r="H3380" t="s">
        <v>8250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8275</v>
      </c>
      <c r="O3380" s="5">
        <f t="shared" si="208"/>
        <v>1.2541538461538462</v>
      </c>
      <c r="P3380">
        <f t="shared" si="209"/>
        <v>77.638095238095232</v>
      </c>
      <c r="Q3380" s="8" t="s">
        <v>8315</v>
      </c>
      <c r="R3380" s="8" t="s">
        <v>8350</v>
      </c>
      <c r="S3380" s="12">
        <f t="shared" si="210"/>
        <v>41686.512638888889</v>
      </c>
      <c r="T3380" s="12">
        <f t="shared" si="211"/>
        <v>41656.512638888889</v>
      </c>
    </row>
    <row r="3381" spans="1:20" ht="60" x14ac:dyDescent="0.25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8218</v>
      </c>
      <c r="G3381" t="s">
        <v>8223</v>
      </c>
      <c r="H3381" t="s">
        <v>8245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8265</v>
      </c>
      <c r="O3381" s="5">
        <f t="shared" si="208"/>
        <v>1.2549999999999999</v>
      </c>
      <c r="P3381">
        <f t="shared" si="209"/>
        <v>71.714285714285708</v>
      </c>
      <c r="Q3381" s="8" t="s">
        <v>8309</v>
      </c>
      <c r="R3381" s="8" t="s">
        <v>8348</v>
      </c>
      <c r="S3381" s="12">
        <f t="shared" si="210"/>
        <v>40808.875428240739</v>
      </c>
      <c r="T3381" s="12">
        <f t="shared" si="211"/>
        <v>40778.875428240739</v>
      </c>
    </row>
    <row r="3382" spans="1:20" ht="45" x14ac:dyDescent="0.25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8218</v>
      </c>
      <c r="G3382" t="s">
        <v>8228</v>
      </c>
      <c r="H3382" t="s">
        <v>8250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8273</v>
      </c>
      <c r="O3382" s="5">
        <f t="shared" si="208"/>
        <v>1.2552941176470589</v>
      </c>
      <c r="P3382">
        <f t="shared" si="209"/>
        <v>187.19298245614036</v>
      </c>
      <c r="Q3382" s="8" t="s">
        <v>8318</v>
      </c>
      <c r="R3382" s="8" t="s">
        <v>8352</v>
      </c>
      <c r="S3382" s="12">
        <f t="shared" si="210"/>
        <v>42132.958333333328</v>
      </c>
      <c r="T3382" s="12">
        <f t="shared" si="211"/>
        <v>42101.914583333331</v>
      </c>
    </row>
    <row r="3383" spans="1:20" ht="45" x14ac:dyDescent="0.25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8268</v>
      </c>
      <c r="O3383" s="5">
        <f t="shared" si="208"/>
        <v>1.2557142857142858</v>
      </c>
      <c r="P3383">
        <f t="shared" si="209"/>
        <v>57.077922077922075</v>
      </c>
      <c r="Q3383" s="8" t="s">
        <v>8309</v>
      </c>
      <c r="R3383" s="8" t="s">
        <v>8349</v>
      </c>
      <c r="S3383" s="12">
        <f t="shared" si="210"/>
        <v>41045.541666666664</v>
      </c>
      <c r="T3383" s="12">
        <f t="shared" si="211"/>
        <v>41013.537569444445</v>
      </c>
    </row>
    <row r="3384" spans="1:20" ht="30" x14ac:dyDescent="0.25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8218</v>
      </c>
      <c r="G3384" t="s">
        <v>8228</v>
      </c>
      <c r="H3384" t="s">
        <v>8250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8270</v>
      </c>
      <c r="O3384" s="5">
        <f t="shared" si="208"/>
        <v>1.256</v>
      </c>
      <c r="P3384">
        <f t="shared" si="209"/>
        <v>78.5</v>
      </c>
      <c r="Q3384" s="8" t="s">
        <v>8323</v>
      </c>
      <c r="R3384" s="8" t="s">
        <v>8343</v>
      </c>
      <c r="S3384" s="12">
        <f t="shared" si="210"/>
        <v>42470.854166666672</v>
      </c>
      <c r="T3384" s="12">
        <f t="shared" si="211"/>
        <v>42431.052002314813</v>
      </c>
    </row>
    <row r="3385" spans="1:20" ht="60" x14ac:dyDescent="0.25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8218</v>
      </c>
      <c r="G3385" t="s">
        <v>8223</v>
      </c>
      <c r="H3385" t="s">
        <v>8245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8284</v>
      </c>
      <c r="O3385" s="5">
        <f t="shared" si="208"/>
        <v>1.2560416666666667</v>
      </c>
      <c r="P3385">
        <f t="shared" si="209"/>
        <v>58.533980582524272</v>
      </c>
      <c r="Q3385" s="8" t="s">
        <v>8334</v>
      </c>
      <c r="R3385" s="8" t="s">
        <v>8338</v>
      </c>
      <c r="S3385" s="12">
        <f t="shared" si="210"/>
        <v>42110.227500000001</v>
      </c>
      <c r="T3385" s="12">
        <f t="shared" si="211"/>
        <v>42089.227500000001</v>
      </c>
    </row>
    <row r="3386" spans="1:20" ht="60" x14ac:dyDescent="0.25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8218</v>
      </c>
      <c r="G3386" t="s">
        <v>8223</v>
      </c>
      <c r="H3386" t="s">
        <v>8245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8272</v>
      </c>
      <c r="O3386" s="5">
        <f t="shared" si="208"/>
        <v>1.2569999999999999</v>
      </c>
      <c r="P3386">
        <f t="shared" si="209"/>
        <v>190.45454545454547</v>
      </c>
      <c r="Q3386" s="8" t="s">
        <v>8311</v>
      </c>
      <c r="R3386" s="8" t="s">
        <v>8317</v>
      </c>
      <c r="S3386" s="12">
        <f t="shared" si="210"/>
        <v>42361.59574074074</v>
      </c>
      <c r="T3386" s="12">
        <f t="shared" si="211"/>
        <v>42331.59574074074</v>
      </c>
    </row>
    <row r="3387" spans="1:20" ht="60" x14ac:dyDescent="0.25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8218</v>
      </c>
      <c r="G3387" t="s">
        <v>8223</v>
      </c>
      <c r="H3387" t="s">
        <v>8245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8270</v>
      </c>
      <c r="O3387" s="5">
        <f t="shared" si="208"/>
        <v>1.2576666666666667</v>
      </c>
      <c r="P3387">
        <f t="shared" si="209"/>
        <v>62.883333333333333</v>
      </c>
      <c r="Q3387" s="8" t="s">
        <v>8323</v>
      </c>
      <c r="R3387" s="8" t="s">
        <v>8343</v>
      </c>
      <c r="S3387" s="12">
        <f t="shared" si="210"/>
        <v>41060.915972222225</v>
      </c>
      <c r="T3387" s="12">
        <f t="shared" si="211"/>
        <v>41013.686562499999</v>
      </c>
    </row>
    <row r="3388" spans="1:20" ht="60" x14ac:dyDescent="0.25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8218</v>
      </c>
      <c r="G3388" t="s">
        <v>8224</v>
      </c>
      <c r="H3388" t="s">
        <v>8246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8270</v>
      </c>
      <c r="O3388" s="5">
        <f t="shared" si="208"/>
        <v>1.2589999999999999</v>
      </c>
      <c r="P3388">
        <f t="shared" si="209"/>
        <v>25.693877551020407</v>
      </c>
      <c r="Q3388" s="8" t="s">
        <v>8323</v>
      </c>
      <c r="R3388" s="8" t="s">
        <v>8343</v>
      </c>
      <c r="S3388" s="12">
        <f t="shared" si="210"/>
        <v>42638.11583333333</v>
      </c>
      <c r="T3388" s="12">
        <f t="shared" si="211"/>
        <v>42608.11583333333</v>
      </c>
    </row>
    <row r="3389" spans="1:20" ht="60" x14ac:dyDescent="0.25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8218</v>
      </c>
      <c r="G3389" t="s">
        <v>8223</v>
      </c>
      <c r="H3389" t="s">
        <v>8245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8270</v>
      </c>
      <c r="O3389" s="5">
        <f t="shared" si="208"/>
        <v>1.2593749999999999</v>
      </c>
      <c r="P3389">
        <f t="shared" si="209"/>
        <v>55.972222222222221</v>
      </c>
      <c r="Q3389" s="8" t="s">
        <v>8323</v>
      </c>
      <c r="R3389" s="8" t="s">
        <v>8343</v>
      </c>
      <c r="S3389" s="12">
        <f t="shared" si="210"/>
        <v>42616.816921296297</v>
      </c>
      <c r="T3389" s="12">
        <f t="shared" si="211"/>
        <v>42591.816921296297</v>
      </c>
    </row>
    <row r="3390" spans="1:20" ht="30" x14ac:dyDescent="0.25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8218</v>
      </c>
      <c r="G3390" t="s">
        <v>8223</v>
      </c>
      <c r="H3390" t="s">
        <v>8245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8297</v>
      </c>
      <c r="O3390" s="5">
        <f t="shared" si="208"/>
        <v>1.2594166666666666</v>
      </c>
      <c r="P3390">
        <f t="shared" si="209"/>
        <v>81.252688172043008</v>
      </c>
      <c r="Q3390" s="8" t="s">
        <v>8321</v>
      </c>
      <c r="R3390" s="8" t="s">
        <v>8346</v>
      </c>
      <c r="S3390" s="12">
        <f t="shared" si="210"/>
        <v>42082.375324074077</v>
      </c>
      <c r="T3390" s="12">
        <f t="shared" si="211"/>
        <v>42052.416990740741</v>
      </c>
    </row>
    <row r="3391" spans="1:20" ht="60" x14ac:dyDescent="0.25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8218</v>
      </c>
      <c r="G3391" t="s">
        <v>8223</v>
      </c>
      <c r="H3391" t="s">
        <v>8245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8296</v>
      </c>
      <c r="O3391" s="5">
        <f t="shared" si="208"/>
        <v>1.2595294117647058</v>
      </c>
      <c r="P3391">
        <f t="shared" si="209"/>
        <v>21.497991967871485</v>
      </c>
      <c r="Q3391" s="8" t="s">
        <v>8331</v>
      </c>
      <c r="R3391" s="8" t="s">
        <v>8356</v>
      </c>
      <c r="S3391" s="12">
        <f t="shared" si="210"/>
        <v>41754.631099537037</v>
      </c>
      <c r="T3391" s="12">
        <f t="shared" si="211"/>
        <v>41724.631099537037</v>
      </c>
    </row>
    <row r="3392" spans="1:20" ht="45" x14ac:dyDescent="0.25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8218</v>
      </c>
      <c r="G3392" t="s">
        <v>8224</v>
      </c>
      <c r="H3392" t="s">
        <v>8246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8273</v>
      </c>
      <c r="O3392" s="5">
        <f t="shared" si="208"/>
        <v>1.2598333333333334</v>
      </c>
      <c r="P3392">
        <f t="shared" si="209"/>
        <v>28.632575757575758</v>
      </c>
      <c r="Q3392" s="8" t="s">
        <v>8318</v>
      </c>
      <c r="R3392" s="8" t="s">
        <v>8352</v>
      </c>
      <c r="S3392" s="12">
        <f t="shared" si="210"/>
        <v>41811.467268518521</v>
      </c>
      <c r="T3392" s="12">
        <f t="shared" si="211"/>
        <v>41781.467268518521</v>
      </c>
    </row>
    <row r="3393" spans="1:20" ht="45" x14ac:dyDescent="0.25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8218</v>
      </c>
      <c r="G3393" t="s">
        <v>8223</v>
      </c>
      <c r="H3393" t="s">
        <v>8245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8264</v>
      </c>
      <c r="O3393" s="5">
        <f t="shared" si="208"/>
        <v>1.2599800000000001</v>
      </c>
      <c r="P3393">
        <f t="shared" si="209"/>
        <v>31.499500000000001</v>
      </c>
      <c r="Q3393" s="8" t="s">
        <v>8309</v>
      </c>
      <c r="R3393" s="8" t="s">
        <v>8347</v>
      </c>
      <c r="S3393" s="12">
        <f t="shared" si="210"/>
        <v>42476.853518518517</v>
      </c>
      <c r="T3393" s="12">
        <f t="shared" si="211"/>
        <v>42446.853518518517</v>
      </c>
    </row>
    <row r="3394" spans="1:20" ht="45" x14ac:dyDescent="0.25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8218</v>
      </c>
      <c r="G3394" t="s">
        <v>8223</v>
      </c>
      <c r="H3394" t="s">
        <v>8245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8273</v>
      </c>
      <c r="O3394" s="5">
        <f t="shared" ref="O3394:O3457" si="212">E3394/D3394</f>
        <v>1.26</v>
      </c>
      <c r="P3394">
        <f t="shared" si="209"/>
        <v>88.732394366197184</v>
      </c>
      <c r="Q3394" s="8" t="s">
        <v>8318</v>
      </c>
      <c r="R3394" s="8" t="s">
        <v>8352</v>
      </c>
      <c r="S3394" s="12">
        <f t="shared" si="210"/>
        <v>40930</v>
      </c>
      <c r="T3394" s="12">
        <f t="shared" si="211"/>
        <v>40879.545682870368</v>
      </c>
    </row>
    <row r="3395" spans="1:20" ht="30" x14ac:dyDescent="0.25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8218</v>
      </c>
      <c r="G3395" t="s">
        <v>8223</v>
      </c>
      <c r="H3395" t="s">
        <v>8245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8270</v>
      </c>
      <c r="O3395" s="5">
        <f t="shared" si="212"/>
        <v>1.26</v>
      </c>
      <c r="P3395">
        <f t="shared" ref="P3395:P3458" si="213">E3395/L3395</f>
        <v>67.741935483870961</v>
      </c>
      <c r="Q3395" s="8" t="s">
        <v>8323</v>
      </c>
      <c r="R3395" s="8" t="s">
        <v>8343</v>
      </c>
      <c r="S3395" s="12">
        <f t="shared" ref="S3395:S3458" si="214">(I3395/86400)+25569+(-6/24)</f>
        <v>42184.623124999998</v>
      </c>
      <c r="T3395" s="12">
        <f t="shared" ref="T3395:T3458" si="215">(J3395/86400)+25569+(-6/24)</f>
        <v>42154.623124999998</v>
      </c>
    </row>
    <row r="3396" spans="1:20" ht="30" x14ac:dyDescent="0.25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8218</v>
      </c>
      <c r="G3396" t="s">
        <v>8223</v>
      </c>
      <c r="H3396" t="s">
        <v>8245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8270</v>
      </c>
      <c r="O3396" s="5">
        <f t="shared" si="212"/>
        <v>1.26</v>
      </c>
      <c r="P3396">
        <f t="shared" si="213"/>
        <v>74.117647058823536</v>
      </c>
      <c r="Q3396" s="8" t="s">
        <v>8323</v>
      </c>
      <c r="R3396" s="8" t="s">
        <v>8343</v>
      </c>
      <c r="S3396" s="12">
        <f t="shared" si="214"/>
        <v>41900.75</v>
      </c>
      <c r="T3396" s="12">
        <f t="shared" si="215"/>
        <v>41891.71503472222</v>
      </c>
    </row>
    <row r="3397" spans="1:20" ht="45" x14ac:dyDescent="0.25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8218</v>
      </c>
      <c r="G3397" t="s">
        <v>8223</v>
      </c>
      <c r="H3397" t="s">
        <v>8245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8275</v>
      </c>
      <c r="O3397" s="5">
        <f t="shared" si="212"/>
        <v>1.2602</v>
      </c>
      <c r="P3397">
        <f t="shared" si="213"/>
        <v>88.74647887323944</v>
      </c>
      <c r="Q3397" s="8" t="s">
        <v>8315</v>
      </c>
      <c r="R3397" s="8" t="s">
        <v>8350</v>
      </c>
      <c r="S3397" s="12">
        <f t="shared" si="214"/>
        <v>42126.383206018523</v>
      </c>
      <c r="T3397" s="12">
        <f t="shared" si="215"/>
        <v>42096.383206018523</v>
      </c>
    </row>
    <row r="3398" spans="1:20" ht="60" x14ac:dyDescent="0.25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8218</v>
      </c>
      <c r="G3398" t="s">
        <v>8223</v>
      </c>
      <c r="H3398" t="s">
        <v>8245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8294</v>
      </c>
      <c r="O3398" s="5">
        <f t="shared" si="212"/>
        <v>1.2611835600000001</v>
      </c>
      <c r="P3398">
        <f t="shared" si="213"/>
        <v>64.570118779438872</v>
      </c>
      <c r="Q3398" s="8" t="s">
        <v>8311</v>
      </c>
      <c r="R3398" s="8" t="s">
        <v>8357</v>
      </c>
      <c r="S3398" s="12">
        <f t="shared" si="214"/>
        <v>41774.040868055556</v>
      </c>
      <c r="T3398" s="12">
        <f t="shared" si="215"/>
        <v>41744.040868055556</v>
      </c>
    </row>
    <row r="3399" spans="1:20" ht="60" x14ac:dyDescent="0.25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8218</v>
      </c>
      <c r="G3399" t="s">
        <v>8223</v>
      </c>
      <c r="H3399" t="s">
        <v>8245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8299</v>
      </c>
      <c r="O3399" s="5">
        <f t="shared" si="212"/>
        <v>1.26125</v>
      </c>
      <c r="P3399">
        <f t="shared" si="213"/>
        <v>84.083333333333329</v>
      </c>
      <c r="Q3399" s="8" t="s">
        <v>8315</v>
      </c>
      <c r="R3399" s="8" t="s">
        <v>8355</v>
      </c>
      <c r="S3399" s="12">
        <f t="shared" si="214"/>
        <v>41137.599143518521</v>
      </c>
      <c r="T3399" s="12">
        <f t="shared" si="215"/>
        <v>41107.599143518521</v>
      </c>
    </row>
    <row r="3400" spans="1:20" ht="45" x14ac:dyDescent="0.25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8218</v>
      </c>
      <c r="G3400" t="s">
        <v>8223</v>
      </c>
      <c r="H3400" t="s">
        <v>8245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8275</v>
      </c>
      <c r="O3400" s="5">
        <f t="shared" si="212"/>
        <v>1.2614444444444444</v>
      </c>
      <c r="P3400">
        <f t="shared" si="213"/>
        <v>61.701086956521742</v>
      </c>
      <c r="Q3400" s="8" t="s">
        <v>8315</v>
      </c>
      <c r="R3400" s="8" t="s">
        <v>8350</v>
      </c>
      <c r="S3400" s="12">
        <f t="shared" si="214"/>
        <v>41918.754317129627</v>
      </c>
      <c r="T3400" s="12">
        <f t="shared" si="215"/>
        <v>41888.754317129627</v>
      </c>
    </row>
    <row r="3401" spans="1:20" ht="45" x14ac:dyDescent="0.25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8218</v>
      </c>
      <c r="G3401" t="s">
        <v>8223</v>
      </c>
      <c r="H3401" t="s">
        <v>8245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8268</v>
      </c>
      <c r="O3401" s="5">
        <f t="shared" si="212"/>
        <v>1.2616000000000001</v>
      </c>
      <c r="P3401">
        <f t="shared" si="213"/>
        <v>88.845070422535215</v>
      </c>
      <c r="Q3401" s="8" t="s">
        <v>8309</v>
      </c>
      <c r="R3401" s="8" t="s">
        <v>8349</v>
      </c>
      <c r="S3401" s="12">
        <f t="shared" si="214"/>
        <v>42578.826157407406</v>
      </c>
      <c r="T3401" s="12">
        <f t="shared" si="215"/>
        <v>42548.826157407406</v>
      </c>
    </row>
    <row r="3402" spans="1:20" ht="30" x14ac:dyDescent="0.25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8218</v>
      </c>
      <c r="G3402" t="s">
        <v>8223</v>
      </c>
      <c r="H3402" t="s">
        <v>8245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8294</v>
      </c>
      <c r="O3402" s="5">
        <f t="shared" si="212"/>
        <v>1.2616666666666667</v>
      </c>
      <c r="P3402">
        <f t="shared" si="213"/>
        <v>47.911392405063289</v>
      </c>
      <c r="Q3402" s="8" t="s">
        <v>8311</v>
      </c>
      <c r="R3402" s="8" t="s">
        <v>8357</v>
      </c>
      <c r="S3402" s="12">
        <f t="shared" si="214"/>
        <v>40252.663194444445</v>
      </c>
      <c r="T3402" s="12">
        <f t="shared" si="215"/>
        <v>40215.669050925928</v>
      </c>
    </row>
    <row r="3403" spans="1:20" ht="60" x14ac:dyDescent="0.25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8218</v>
      </c>
      <c r="G3403" t="s">
        <v>8224</v>
      </c>
      <c r="H3403" t="s">
        <v>8246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8270</v>
      </c>
      <c r="O3403" s="5">
        <f t="shared" si="212"/>
        <v>1.262</v>
      </c>
      <c r="P3403">
        <f t="shared" si="213"/>
        <v>17.527777777777779</v>
      </c>
      <c r="Q3403" s="8" t="s">
        <v>8323</v>
      </c>
      <c r="R3403" s="8" t="s">
        <v>8343</v>
      </c>
      <c r="S3403" s="12">
        <f t="shared" si="214"/>
        <v>42510.229861111111</v>
      </c>
      <c r="T3403" s="12">
        <f t="shared" si="215"/>
        <v>42480.229861111111</v>
      </c>
    </row>
    <row r="3404" spans="1:20" ht="60" x14ac:dyDescent="0.25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8218</v>
      </c>
      <c r="G3404" t="s">
        <v>8223</v>
      </c>
      <c r="H3404" t="s">
        <v>8245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8270</v>
      </c>
      <c r="O3404" s="5">
        <f t="shared" si="212"/>
        <v>1.262</v>
      </c>
      <c r="P3404">
        <f t="shared" si="213"/>
        <v>78.875</v>
      </c>
      <c r="Q3404" s="8" t="s">
        <v>8323</v>
      </c>
      <c r="R3404" s="8" t="s">
        <v>8343</v>
      </c>
      <c r="S3404" s="12">
        <f t="shared" si="214"/>
        <v>42319.552858796298</v>
      </c>
      <c r="T3404" s="12">
        <f t="shared" si="215"/>
        <v>42289.511192129634</v>
      </c>
    </row>
    <row r="3405" spans="1:20" ht="30" x14ac:dyDescent="0.25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8218</v>
      </c>
      <c r="G3405" t="s">
        <v>8223</v>
      </c>
      <c r="H3405" t="s">
        <v>8245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8270</v>
      </c>
      <c r="O3405" s="5">
        <f t="shared" si="212"/>
        <v>1.2625</v>
      </c>
      <c r="P3405">
        <f t="shared" si="213"/>
        <v>53.723404255319146</v>
      </c>
      <c r="Q3405" s="8" t="s">
        <v>8323</v>
      </c>
      <c r="R3405" s="8" t="s">
        <v>8343</v>
      </c>
      <c r="S3405" s="12">
        <f t="shared" si="214"/>
        <v>41859.545729166668</v>
      </c>
      <c r="T3405" s="12">
        <f t="shared" si="215"/>
        <v>41829.545729166668</v>
      </c>
    </row>
    <row r="3406" spans="1:20" ht="45" x14ac:dyDescent="0.25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8218</v>
      </c>
      <c r="G3406" t="s">
        <v>8224</v>
      </c>
      <c r="H3406" t="s">
        <v>8246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8270</v>
      </c>
      <c r="O3406" s="5">
        <f t="shared" si="212"/>
        <v>1.2628571428571429</v>
      </c>
      <c r="P3406">
        <f t="shared" si="213"/>
        <v>147.33333333333334</v>
      </c>
      <c r="Q3406" s="8" t="s">
        <v>8323</v>
      </c>
      <c r="R3406" s="8" t="s">
        <v>8343</v>
      </c>
      <c r="S3406" s="12">
        <f t="shared" si="214"/>
        <v>42500.220138888893</v>
      </c>
      <c r="T3406" s="12">
        <f t="shared" si="215"/>
        <v>42489.369525462964</v>
      </c>
    </row>
    <row r="3407" spans="1:20" x14ac:dyDescent="0.25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8218</v>
      </c>
      <c r="G3407" t="s">
        <v>8223</v>
      </c>
      <c r="H3407" t="s">
        <v>8245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8275</v>
      </c>
      <c r="O3407" s="5">
        <f t="shared" si="212"/>
        <v>1.2648920000000001</v>
      </c>
      <c r="P3407">
        <f t="shared" si="213"/>
        <v>64.535306122448986</v>
      </c>
      <c r="Q3407" s="8" t="s">
        <v>8315</v>
      </c>
      <c r="R3407" s="8" t="s">
        <v>8350</v>
      </c>
      <c r="S3407" s="12">
        <f t="shared" si="214"/>
        <v>41969.787766203706</v>
      </c>
      <c r="T3407" s="12">
        <f t="shared" si="215"/>
        <v>41924.746099537035</v>
      </c>
    </row>
    <row r="3408" spans="1:20" ht="45" x14ac:dyDescent="0.25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8218</v>
      </c>
      <c r="G3408" t="s">
        <v>8224</v>
      </c>
      <c r="H3408" t="s">
        <v>8246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8270</v>
      </c>
      <c r="O3408" s="5">
        <f t="shared" si="212"/>
        <v>1.266</v>
      </c>
      <c r="P3408">
        <f t="shared" si="213"/>
        <v>22.607142857142858</v>
      </c>
      <c r="Q3408" s="8" t="s">
        <v>8323</v>
      </c>
      <c r="R3408" s="8" t="s">
        <v>8343</v>
      </c>
      <c r="S3408" s="12">
        <f t="shared" si="214"/>
        <v>42548.541666666672</v>
      </c>
      <c r="T3408" s="12">
        <f t="shared" si="215"/>
        <v>42503.289976851855</v>
      </c>
    </row>
    <row r="3409" spans="1:20" ht="60" x14ac:dyDescent="0.25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8218</v>
      </c>
      <c r="G3409" t="s">
        <v>8223</v>
      </c>
      <c r="H3409" t="s">
        <v>8245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8302</v>
      </c>
      <c r="O3409" s="5">
        <f t="shared" si="212"/>
        <v>1.26732</v>
      </c>
      <c r="P3409">
        <f t="shared" si="213"/>
        <v>96.300911854103347</v>
      </c>
      <c r="Q3409" s="8" t="s">
        <v>8323</v>
      </c>
      <c r="R3409" s="8" t="s">
        <v>8324</v>
      </c>
      <c r="S3409" s="12">
        <f t="shared" si="214"/>
        <v>41502.249305555553</v>
      </c>
      <c r="T3409" s="12">
        <f t="shared" si="215"/>
        <v>41466.535231481481</v>
      </c>
    </row>
    <row r="3410" spans="1:20" ht="30" x14ac:dyDescent="0.25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8218</v>
      </c>
      <c r="G3410" t="s">
        <v>8223</v>
      </c>
      <c r="H3410" t="s">
        <v>8245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8272</v>
      </c>
      <c r="O3410" s="5">
        <f t="shared" si="212"/>
        <v>1.2682285714285715</v>
      </c>
      <c r="P3410">
        <f t="shared" si="213"/>
        <v>1644</v>
      </c>
      <c r="Q3410" s="8" t="s">
        <v>8311</v>
      </c>
      <c r="R3410" s="8" t="s">
        <v>8317</v>
      </c>
      <c r="S3410" s="12">
        <f t="shared" si="214"/>
        <v>41926.443379629629</v>
      </c>
      <c r="T3410" s="12">
        <f t="shared" si="215"/>
        <v>41891.443379629629</v>
      </c>
    </row>
    <row r="3411" spans="1:20" ht="60" x14ac:dyDescent="0.25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8218</v>
      </c>
      <c r="G3411" t="s">
        <v>8223</v>
      </c>
      <c r="H3411" t="s">
        <v>8245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8268</v>
      </c>
      <c r="O3411" s="5">
        <f t="shared" si="212"/>
        <v>1.2684</v>
      </c>
      <c r="P3411">
        <f t="shared" si="213"/>
        <v>57.654545454545456</v>
      </c>
      <c r="Q3411" s="8" t="s">
        <v>8309</v>
      </c>
      <c r="R3411" s="8" t="s">
        <v>8349</v>
      </c>
      <c r="S3411" s="12">
        <f t="shared" si="214"/>
        <v>41115.492800925924</v>
      </c>
      <c r="T3411" s="12">
        <f t="shared" si="215"/>
        <v>41099.492800925924</v>
      </c>
    </row>
    <row r="3412" spans="1:20" ht="45" x14ac:dyDescent="0.25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8218</v>
      </c>
      <c r="G3412" t="s">
        <v>8223</v>
      </c>
      <c r="H3412" t="s">
        <v>8245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8291</v>
      </c>
      <c r="O3412" s="5">
        <f t="shared" si="212"/>
        <v>1.2685294117647059</v>
      </c>
      <c r="P3412">
        <f t="shared" si="213"/>
        <v>52.597560975609753</v>
      </c>
      <c r="Q3412" s="8" t="s">
        <v>8315</v>
      </c>
      <c r="R3412" s="8" t="s">
        <v>8353</v>
      </c>
      <c r="S3412" s="12">
        <f t="shared" si="214"/>
        <v>41709.040972222225</v>
      </c>
      <c r="T3412" s="12">
        <f t="shared" si="215"/>
        <v>41681.8205787037</v>
      </c>
    </row>
    <row r="3413" spans="1:20" ht="45" x14ac:dyDescent="0.25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8218</v>
      </c>
      <c r="G3413" t="s">
        <v>8224</v>
      </c>
      <c r="H3413" t="s">
        <v>8246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8294</v>
      </c>
      <c r="O3413" s="5">
        <f t="shared" si="212"/>
        <v>1.2686868686868686</v>
      </c>
      <c r="P3413">
        <f t="shared" si="213"/>
        <v>62.8</v>
      </c>
      <c r="Q3413" s="8" t="s">
        <v>8311</v>
      </c>
      <c r="R3413" s="8" t="s">
        <v>8357</v>
      </c>
      <c r="S3413" s="12">
        <f t="shared" si="214"/>
        <v>42148.603888888887</v>
      </c>
      <c r="T3413" s="12">
        <f t="shared" si="215"/>
        <v>42115.603888888887</v>
      </c>
    </row>
    <row r="3414" spans="1:20" ht="60" x14ac:dyDescent="0.25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8218</v>
      </c>
      <c r="G3414" t="s">
        <v>8224</v>
      </c>
      <c r="H3414" t="s">
        <v>8246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8294</v>
      </c>
      <c r="O3414" s="5">
        <f t="shared" si="212"/>
        <v>1.268842105263158</v>
      </c>
      <c r="P3414">
        <f t="shared" si="213"/>
        <v>117.6</v>
      </c>
      <c r="Q3414" s="8" t="s">
        <v>8311</v>
      </c>
      <c r="R3414" s="8" t="s">
        <v>8357</v>
      </c>
      <c r="S3414" s="12">
        <f t="shared" si="214"/>
        <v>41898.179791666669</v>
      </c>
      <c r="T3414" s="12">
        <f t="shared" si="215"/>
        <v>41863.179791666669</v>
      </c>
    </row>
    <row r="3415" spans="1:20" ht="60" x14ac:dyDescent="0.25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8218</v>
      </c>
      <c r="G3415" t="s">
        <v>8223</v>
      </c>
      <c r="H3415" t="s">
        <v>8245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8275</v>
      </c>
      <c r="O3415" s="5">
        <f t="shared" si="212"/>
        <v>1.2692857142857144</v>
      </c>
      <c r="P3415">
        <f t="shared" si="213"/>
        <v>59.233333333333334</v>
      </c>
      <c r="Q3415" s="8" t="s">
        <v>8315</v>
      </c>
      <c r="R3415" s="8" t="s">
        <v>8350</v>
      </c>
      <c r="S3415" s="12">
        <f t="shared" si="214"/>
        <v>41526.915972222225</v>
      </c>
      <c r="T3415" s="12">
        <f t="shared" si="215"/>
        <v>41495.442627314813</v>
      </c>
    </row>
    <row r="3416" spans="1:20" ht="45" x14ac:dyDescent="0.25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8218</v>
      </c>
      <c r="G3416" t="s">
        <v>8224</v>
      </c>
      <c r="H3416" t="s">
        <v>8246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8265</v>
      </c>
      <c r="O3416" s="5">
        <f t="shared" si="212"/>
        <v>1.27</v>
      </c>
      <c r="P3416">
        <f t="shared" si="213"/>
        <v>40.268292682926827</v>
      </c>
      <c r="Q3416" s="8" t="s">
        <v>8309</v>
      </c>
      <c r="R3416" s="8" t="s">
        <v>8348</v>
      </c>
      <c r="S3416" s="12">
        <f t="shared" si="214"/>
        <v>41754.526539351849</v>
      </c>
      <c r="T3416" s="12">
        <f t="shared" si="215"/>
        <v>41724.526539351849</v>
      </c>
    </row>
    <row r="3417" spans="1:20" ht="30" x14ac:dyDescent="0.25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8218</v>
      </c>
      <c r="G3417" t="s">
        <v>8223</v>
      </c>
      <c r="H3417" t="s">
        <v>8245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8278</v>
      </c>
      <c r="O3417" s="5">
        <f t="shared" si="212"/>
        <v>1.27</v>
      </c>
      <c r="P3417">
        <f t="shared" si="213"/>
        <v>48.846153846153847</v>
      </c>
      <c r="Q3417" s="8" t="s">
        <v>8315</v>
      </c>
      <c r="R3417" s="8" t="s">
        <v>8330</v>
      </c>
      <c r="S3417" s="12">
        <f t="shared" si="214"/>
        <v>41462.308819444443</v>
      </c>
      <c r="T3417" s="12">
        <f t="shared" si="215"/>
        <v>41402.308819444443</v>
      </c>
    </row>
    <row r="3418" spans="1:20" ht="60" x14ac:dyDescent="0.25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8218</v>
      </c>
      <c r="G3418" t="s">
        <v>8224</v>
      </c>
      <c r="H3418" t="s">
        <v>8246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8270</v>
      </c>
      <c r="O3418" s="5">
        <f t="shared" si="212"/>
        <v>1.27</v>
      </c>
      <c r="P3418">
        <f t="shared" si="213"/>
        <v>25.4</v>
      </c>
      <c r="Q3418" s="8" t="s">
        <v>8323</v>
      </c>
      <c r="R3418" s="8" t="s">
        <v>8343</v>
      </c>
      <c r="S3418" s="12">
        <f t="shared" si="214"/>
        <v>42418.645833333328</v>
      </c>
      <c r="T3418" s="12">
        <f t="shared" si="215"/>
        <v>42401.695219907408</v>
      </c>
    </row>
    <row r="3419" spans="1:20" ht="45" x14ac:dyDescent="0.25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8218</v>
      </c>
      <c r="G3419" t="s">
        <v>8223</v>
      </c>
      <c r="H3419" t="s">
        <v>8245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8270</v>
      </c>
      <c r="O3419" s="5">
        <f t="shared" si="212"/>
        <v>1.2714285714285714</v>
      </c>
      <c r="P3419">
        <f t="shared" si="213"/>
        <v>72.950819672131146</v>
      </c>
      <c r="Q3419" s="8" t="s">
        <v>8323</v>
      </c>
      <c r="R3419" s="8" t="s">
        <v>8343</v>
      </c>
      <c r="S3419" s="12">
        <f t="shared" si="214"/>
        <v>42479.727430555555</v>
      </c>
      <c r="T3419" s="12">
        <f t="shared" si="215"/>
        <v>42419.769097222219</v>
      </c>
    </row>
    <row r="3420" spans="1:20" ht="60" x14ac:dyDescent="0.25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8218</v>
      </c>
      <c r="G3420" t="s">
        <v>8223</v>
      </c>
      <c r="H3420" t="s">
        <v>8245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8270</v>
      </c>
      <c r="O3420" s="5">
        <f t="shared" si="212"/>
        <v>1.2715000000000001</v>
      </c>
      <c r="P3420">
        <f t="shared" si="213"/>
        <v>80.730158730158735</v>
      </c>
      <c r="Q3420" s="8" t="s">
        <v>8323</v>
      </c>
      <c r="R3420" s="8" t="s">
        <v>8343</v>
      </c>
      <c r="S3420" s="12">
        <f t="shared" si="214"/>
        <v>41826.833333333336</v>
      </c>
      <c r="T3420" s="12">
        <f t="shared" si="215"/>
        <v>41799.435902777775</v>
      </c>
    </row>
    <row r="3421" spans="1:20" ht="60" x14ac:dyDescent="0.25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8218</v>
      </c>
      <c r="G3421" t="s">
        <v>8224</v>
      </c>
      <c r="H3421" t="s">
        <v>8246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8265</v>
      </c>
      <c r="O3421" s="5">
        <f t="shared" si="212"/>
        <v>1.2716666666666667</v>
      </c>
      <c r="P3421">
        <f t="shared" si="213"/>
        <v>21.194444444444443</v>
      </c>
      <c r="Q3421" s="8" t="s">
        <v>8309</v>
      </c>
      <c r="R3421" s="8" t="s">
        <v>8348</v>
      </c>
      <c r="S3421" s="12">
        <f t="shared" si="214"/>
        <v>41693.319340277776</v>
      </c>
      <c r="T3421" s="12">
        <f t="shared" si="215"/>
        <v>41663.319340277776</v>
      </c>
    </row>
    <row r="3422" spans="1:20" ht="60" x14ac:dyDescent="0.25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8218</v>
      </c>
      <c r="G3422" t="s">
        <v>8223</v>
      </c>
      <c r="H3422" t="s">
        <v>8245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8265</v>
      </c>
      <c r="O3422" s="5">
        <f t="shared" si="212"/>
        <v>1.272</v>
      </c>
      <c r="P3422">
        <f t="shared" si="213"/>
        <v>37.411764705882355</v>
      </c>
      <c r="Q3422" s="8" t="s">
        <v>8309</v>
      </c>
      <c r="R3422" s="8" t="s">
        <v>8348</v>
      </c>
      <c r="S3422" s="12">
        <f t="shared" si="214"/>
        <v>40790.646354166667</v>
      </c>
      <c r="T3422" s="12">
        <f t="shared" si="215"/>
        <v>40730.646354166667</v>
      </c>
    </row>
    <row r="3423" spans="1:20" ht="60" x14ac:dyDescent="0.25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8218</v>
      </c>
      <c r="G3423" t="s">
        <v>8223</v>
      </c>
      <c r="H3423" t="s">
        <v>8245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8302</v>
      </c>
      <c r="O3423" s="5">
        <f t="shared" si="212"/>
        <v>1.272</v>
      </c>
      <c r="P3423">
        <f t="shared" si="213"/>
        <v>50.88</v>
      </c>
      <c r="Q3423" s="8" t="s">
        <v>8323</v>
      </c>
      <c r="R3423" s="8" t="s">
        <v>8324</v>
      </c>
      <c r="S3423" s="12">
        <f t="shared" si="214"/>
        <v>42257.794664351852</v>
      </c>
      <c r="T3423" s="12">
        <f t="shared" si="215"/>
        <v>42227.794664351852</v>
      </c>
    </row>
    <row r="3424" spans="1:20" ht="45" x14ac:dyDescent="0.25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8218</v>
      </c>
      <c r="G3424" t="s">
        <v>8223</v>
      </c>
      <c r="H3424" t="s">
        <v>8245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8270</v>
      </c>
      <c r="O3424" s="5">
        <f t="shared" si="212"/>
        <v>1.2725</v>
      </c>
      <c r="P3424">
        <f t="shared" si="213"/>
        <v>72.714285714285708</v>
      </c>
      <c r="Q3424" s="8" t="s">
        <v>8323</v>
      </c>
      <c r="R3424" s="8" t="s">
        <v>8343</v>
      </c>
      <c r="S3424" s="12">
        <f t="shared" si="214"/>
        <v>42045.957638888889</v>
      </c>
      <c r="T3424" s="12">
        <f t="shared" si="215"/>
        <v>41988.579942129625</v>
      </c>
    </row>
    <row r="3425" spans="1:20" ht="60" x14ac:dyDescent="0.25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8218</v>
      </c>
      <c r="G3425" t="s">
        <v>8223</v>
      </c>
      <c r="H3425" t="s">
        <v>8245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8275</v>
      </c>
      <c r="O3425" s="5">
        <f t="shared" si="212"/>
        <v>1.2729999999999999</v>
      </c>
      <c r="P3425">
        <f t="shared" si="213"/>
        <v>45.464285714285715</v>
      </c>
      <c r="Q3425" s="8" t="s">
        <v>8315</v>
      </c>
      <c r="R3425" s="8" t="s">
        <v>8350</v>
      </c>
      <c r="S3425" s="12">
        <f t="shared" si="214"/>
        <v>40694.50277777778</v>
      </c>
      <c r="T3425" s="12">
        <f t="shared" si="215"/>
        <v>40679.493067129632</v>
      </c>
    </row>
    <row r="3426" spans="1:20" ht="45" x14ac:dyDescent="0.25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8218</v>
      </c>
      <c r="G3426" t="s">
        <v>8223</v>
      </c>
      <c r="H3426" t="s">
        <v>8245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8270</v>
      </c>
      <c r="O3426" s="5">
        <f t="shared" si="212"/>
        <v>1.273042</v>
      </c>
      <c r="P3426">
        <f t="shared" si="213"/>
        <v>69.56513661202186</v>
      </c>
      <c r="Q3426" s="8" t="s">
        <v>8323</v>
      </c>
      <c r="R3426" s="8" t="s">
        <v>8343</v>
      </c>
      <c r="S3426" s="12">
        <f t="shared" si="214"/>
        <v>41901.505694444444</v>
      </c>
      <c r="T3426" s="12">
        <f t="shared" si="215"/>
        <v>41871.505694444444</v>
      </c>
    </row>
    <row r="3427" spans="1:20" ht="60" x14ac:dyDescent="0.25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8218</v>
      </c>
      <c r="G3427" t="s">
        <v>8226</v>
      </c>
      <c r="H3427" t="s">
        <v>8248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8268</v>
      </c>
      <c r="O3427" s="5">
        <f t="shared" si="212"/>
        <v>1.2734117647058822</v>
      </c>
      <c r="P3427">
        <f t="shared" si="213"/>
        <v>44.912863070539416</v>
      </c>
      <c r="Q3427" s="8" t="s">
        <v>8309</v>
      </c>
      <c r="R3427" s="8" t="s">
        <v>8349</v>
      </c>
      <c r="S3427" s="12">
        <f t="shared" si="214"/>
        <v>42467.673078703709</v>
      </c>
      <c r="T3427" s="12">
        <f t="shared" si="215"/>
        <v>42427.714745370366</v>
      </c>
    </row>
    <row r="3428" spans="1:20" ht="60" x14ac:dyDescent="0.25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8218</v>
      </c>
      <c r="G3428" t="s">
        <v>8223</v>
      </c>
      <c r="H3428" t="s">
        <v>8245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8278</v>
      </c>
      <c r="O3428" s="5">
        <f t="shared" si="212"/>
        <v>1.2749999999999999</v>
      </c>
      <c r="P3428">
        <f t="shared" si="213"/>
        <v>129.1139240506329</v>
      </c>
      <c r="Q3428" s="8" t="s">
        <v>8315</v>
      </c>
      <c r="R3428" s="8" t="s">
        <v>8330</v>
      </c>
      <c r="S3428" s="12">
        <f t="shared" si="214"/>
        <v>41287.700381944444</v>
      </c>
      <c r="T3428" s="12">
        <f t="shared" si="215"/>
        <v>41257.700381944444</v>
      </c>
    </row>
    <row r="3429" spans="1:20" ht="60" x14ac:dyDescent="0.25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8218</v>
      </c>
      <c r="G3429" t="s">
        <v>8223</v>
      </c>
      <c r="H3429" t="s">
        <v>8245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8270</v>
      </c>
      <c r="O3429" s="5">
        <f t="shared" si="212"/>
        <v>1.2749999999999999</v>
      </c>
      <c r="P3429">
        <f t="shared" si="213"/>
        <v>47.222222222222221</v>
      </c>
      <c r="Q3429" s="8" t="s">
        <v>8323</v>
      </c>
      <c r="R3429" s="8" t="s">
        <v>8343</v>
      </c>
      <c r="S3429" s="12">
        <f t="shared" si="214"/>
        <v>42473.552361111113</v>
      </c>
      <c r="T3429" s="12">
        <f t="shared" si="215"/>
        <v>42443.552361111113</v>
      </c>
    </row>
    <row r="3430" spans="1:20" ht="45" x14ac:dyDescent="0.25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8218</v>
      </c>
      <c r="G3430" t="s">
        <v>8223</v>
      </c>
      <c r="H3430" t="s">
        <v>8245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8270</v>
      </c>
      <c r="O3430" s="5">
        <f t="shared" si="212"/>
        <v>1.2749999999999999</v>
      </c>
      <c r="P3430">
        <f t="shared" si="213"/>
        <v>82.258064516129039</v>
      </c>
      <c r="Q3430" s="8" t="s">
        <v>8323</v>
      </c>
      <c r="R3430" s="8" t="s">
        <v>8343</v>
      </c>
      <c r="S3430" s="12">
        <f t="shared" si="214"/>
        <v>42150.397534722222</v>
      </c>
      <c r="T3430" s="12">
        <f t="shared" si="215"/>
        <v>42125.397534722222</v>
      </c>
    </row>
    <row r="3431" spans="1:20" ht="45" x14ac:dyDescent="0.25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8218</v>
      </c>
      <c r="G3431" t="s">
        <v>8223</v>
      </c>
      <c r="H3431" t="s">
        <v>8245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8278</v>
      </c>
      <c r="O3431" s="5">
        <f t="shared" si="212"/>
        <v>1.2753666666666665</v>
      </c>
      <c r="P3431">
        <f t="shared" si="213"/>
        <v>45.548809523809524</v>
      </c>
      <c r="Q3431" s="8" t="s">
        <v>8315</v>
      </c>
      <c r="R3431" s="8" t="s">
        <v>8330</v>
      </c>
      <c r="S3431" s="12">
        <f t="shared" si="214"/>
        <v>41066.696469907409</v>
      </c>
      <c r="T3431" s="12">
        <f t="shared" si="215"/>
        <v>41036.696469907409</v>
      </c>
    </row>
    <row r="3432" spans="1:20" ht="45" x14ac:dyDescent="0.25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8218</v>
      </c>
      <c r="G3432" t="s">
        <v>8223</v>
      </c>
      <c r="H3432" t="s">
        <v>8245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8270</v>
      </c>
      <c r="O3432" s="5">
        <f t="shared" si="212"/>
        <v>1.2757571428571428</v>
      </c>
      <c r="P3432">
        <f t="shared" si="213"/>
        <v>37.209583333333335</v>
      </c>
      <c r="Q3432" s="8" t="s">
        <v>8323</v>
      </c>
      <c r="R3432" s="8" t="s">
        <v>8343</v>
      </c>
      <c r="S3432" s="12">
        <f t="shared" si="214"/>
        <v>42718.492604166662</v>
      </c>
      <c r="T3432" s="12">
        <f t="shared" si="215"/>
        <v>42693.492604166662</v>
      </c>
    </row>
    <row r="3433" spans="1:20" ht="45" x14ac:dyDescent="0.25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8218</v>
      </c>
      <c r="G3433" t="s">
        <v>8224</v>
      </c>
      <c r="H3433" t="s">
        <v>8246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8300</v>
      </c>
      <c r="O3433" s="5">
        <f t="shared" si="212"/>
        <v>1.2774000000000001</v>
      </c>
      <c r="P3433">
        <f t="shared" si="213"/>
        <v>63.87</v>
      </c>
      <c r="Q3433" s="8" t="s">
        <v>8311</v>
      </c>
      <c r="R3433" s="8" t="s">
        <v>8341</v>
      </c>
      <c r="S3433" s="12">
        <f t="shared" si="214"/>
        <v>42138.288449074069</v>
      </c>
      <c r="T3433" s="12">
        <f t="shared" si="215"/>
        <v>42108.288449074069</v>
      </c>
    </row>
    <row r="3434" spans="1:20" ht="60" x14ac:dyDescent="0.25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8218</v>
      </c>
      <c r="G3434" t="s">
        <v>8223</v>
      </c>
      <c r="H3434" t="s">
        <v>8245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8265</v>
      </c>
      <c r="O3434" s="5">
        <f t="shared" si="212"/>
        <v>1.2775000000000001</v>
      </c>
      <c r="P3434">
        <f t="shared" si="213"/>
        <v>117.92307692307692</v>
      </c>
      <c r="Q3434" s="8" t="s">
        <v>8309</v>
      </c>
      <c r="R3434" s="8" t="s">
        <v>8348</v>
      </c>
      <c r="S3434" s="12">
        <f t="shared" si="214"/>
        <v>40534.881168981483</v>
      </c>
      <c r="T3434" s="12">
        <f t="shared" si="215"/>
        <v>40504.881168981483</v>
      </c>
    </row>
    <row r="3435" spans="1:20" ht="60" x14ac:dyDescent="0.25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8218</v>
      </c>
      <c r="G3435" t="s">
        <v>8224</v>
      </c>
      <c r="H3435" t="s">
        <v>8246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8270</v>
      </c>
      <c r="O3435" s="5">
        <f t="shared" si="212"/>
        <v>1.2775000000000001</v>
      </c>
      <c r="P3435">
        <f t="shared" si="213"/>
        <v>38.712121212121211</v>
      </c>
      <c r="Q3435" s="8" t="s">
        <v>8323</v>
      </c>
      <c r="R3435" s="8" t="s">
        <v>8343</v>
      </c>
      <c r="S3435" s="12">
        <f t="shared" si="214"/>
        <v>42179.690416666665</v>
      </c>
      <c r="T3435" s="12">
        <f t="shared" si="215"/>
        <v>42149.690416666665</v>
      </c>
    </row>
    <row r="3436" spans="1:20" ht="60" x14ac:dyDescent="0.25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8221</v>
      </c>
      <c r="G3436" t="s">
        <v>8224</v>
      </c>
      <c r="H3436" t="s">
        <v>8246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8270</v>
      </c>
      <c r="O3436" s="5">
        <f t="shared" si="212"/>
        <v>1.278</v>
      </c>
      <c r="P3436">
        <f t="shared" si="213"/>
        <v>29.045454545454547</v>
      </c>
      <c r="Q3436" s="8" t="s">
        <v>8323</v>
      </c>
      <c r="R3436" s="8" t="s">
        <v>8343</v>
      </c>
      <c r="S3436" s="12">
        <f t="shared" si="214"/>
        <v>42825.707638888889</v>
      </c>
      <c r="T3436" s="12">
        <f t="shared" si="215"/>
        <v>42789.212430555555</v>
      </c>
    </row>
    <row r="3437" spans="1:20" ht="45" x14ac:dyDescent="0.25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8218</v>
      </c>
      <c r="G3437" t="s">
        <v>8224</v>
      </c>
      <c r="H3437" t="s">
        <v>8246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8270</v>
      </c>
      <c r="O3437" s="5">
        <f t="shared" si="212"/>
        <v>1.2782222222222221</v>
      </c>
      <c r="P3437">
        <f t="shared" si="213"/>
        <v>57.52</v>
      </c>
      <c r="Q3437" s="8" t="s">
        <v>8323</v>
      </c>
      <c r="R3437" s="8" t="s">
        <v>8343</v>
      </c>
      <c r="S3437" s="12">
        <f t="shared" si="214"/>
        <v>42620.222685185188</v>
      </c>
      <c r="T3437" s="12">
        <f t="shared" si="215"/>
        <v>42590.222685185188</v>
      </c>
    </row>
    <row r="3438" spans="1:20" ht="45" x14ac:dyDescent="0.25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8218</v>
      </c>
      <c r="G3438" t="s">
        <v>8224</v>
      </c>
      <c r="H3438" t="s">
        <v>8246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8270</v>
      </c>
      <c r="O3438" s="5">
        <f t="shared" si="212"/>
        <v>1.2786666666666666</v>
      </c>
      <c r="P3438">
        <f t="shared" si="213"/>
        <v>34.25</v>
      </c>
      <c r="Q3438" s="8" t="s">
        <v>8323</v>
      </c>
      <c r="R3438" s="8" t="s">
        <v>8343</v>
      </c>
      <c r="S3438" s="12">
        <f t="shared" si="214"/>
        <v>41811.605092592596</v>
      </c>
      <c r="T3438" s="12">
        <f t="shared" si="215"/>
        <v>41781.605092592596</v>
      </c>
    </row>
    <row r="3439" spans="1:20" ht="60" x14ac:dyDescent="0.25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8218</v>
      </c>
      <c r="G3439" t="s">
        <v>8223</v>
      </c>
      <c r="H3439" t="s">
        <v>8245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8270</v>
      </c>
      <c r="O3439" s="5">
        <f t="shared" si="212"/>
        <v>1.2795000000000001</v>
      </c>
      <c r="P3439">
        <f t="shared" si="213"/>
        <v>90.744680851063833</v>
      </c>
      <c r="Q3439" s="8" t="s">
        <v>8323</v>
      </c>
      <c r="R3439" s="8" t="s">
        <v>8343</v>
      </c>
      <c r="S3439" s="12">
        <f t="shared" si="214"/>
        <v>42200.75</v>
      </c>
      <c r="T3439" s="12">
        <f t="shared" si="215"/>
        <v>42157.815694444449</v>
      </c>
    </row>
    <row r="3440" spans="1:20" ht="30" x14ac:dyDescent="0.25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8218</v>
      </c>
      <c r="G3440" t="s">
        <v>8223</v>
      </c>
      <c r="H3440" t="s">
        <v>8245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8270</v>
      </c>
      <c r="O3440" s="5">
        <f t="shared" si="212"/>
        <v>1.2796000000000001</v>
      </c>
      <c r="P3440">
        <f t="shared" si="213"/>
        <v>186.80291970802921</v>
      </c>
      <c r="Q3440" s="8" t="s">
        <v>8323</v>
      </c>
      <c r="R3440" s="8" t="s">
        <v>8343</v>
      </c>
      <c r="S3440" s="12">
        <f t="shared" si="214"/>
        <v>42064.957638888889</v>
      </c>
      <c r="T3440" s="12">
        <f t="shared" si="215"/>
        <v>42020.450567129628</v>
      </c>
    </row>
    <row r="3441" spans="1:20" ht="60" x14ac:dyDescent="0.25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8218</v>
      </c>
      <c r="G3441" t="s">
        <v>8223</v>
      </c>
      <c r="H3441" t="s">
        <v>8245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8273</v>
      </c>
      <c r="O3441" s="5">
        <f t="shared" si="212"/>
        <v>1.28</v>
      </c>
      <c r="P3441">
        <f t="shared" si="213"/>
        <v>492.30769230769232</v>
      </c>
      <c r="Q3441" s="8" t="s">
        <v>8318</v>
      </c>
      <c r="R3441" s="8" t="s">
        <v>8352</v>
      </c>
      <c r="S3441" s="12">
        <f t="shared" si="214"/>
        <v>42049.340173611112</v>
      </c>
      <c r="T3441" s="12">
        <f t="shared" si="215"/>
        <v>42019.340173611112</v>
      </c>
    </row>
    <row r="3442" spans="1:20" ht="60" x14ac:dyDescent="0.25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8218</v>
      </c>
      <c r="G3442" t="s">
        <v>8223</v>
      </c>
      <c r="H3442" t="s">
        <v>8245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8278</v>
      </c>
      <c r="O3442" s="5">
        <f t="shared" si="212"/>
        <v>1.28</v>
      </c>
      <c r="P3442">
        <f t="shared" si="213"/>
        <v>37.647058823529413</v>
      </c>
      <c r="Q3442" s="8" t="s">
        <v>8315</v>
      </c>
      <c r="R3442" s="8" t="s">
        <v>8330</v>
      </c>
      <c r="S3442" s="12">
        <f t="shared" si="214"/>
        <v>40933.742962962962</v>
      </c>
      <c r="T3442" s="12">
        <f t="shared" si="215"/>
        <v>40893.742962962962</v>
      </c>
    </row>
    <row r="3443" spans="1:20" ht="60" x14ac:dyDescent="0.25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8218</v>
      </c>
      <c r="G3443" t="s">
        <v>8223</v>
      </c>
      <c r="H3443" t="s">
        <v>8245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8304</v>
      </c>
      <c r="O3443" s="5">
        <f t="shared" si="212"/>
        <v>1.28</v>
      </c>
      <c r="P3443">
        <f t="shared" si="213"/>
        <v>37.647058823529413</v>
      </c>
      <c r="Q3443" s="8" t="s">
        <v>8323</v>
      </c>
      <c r="R3443" s="8" t="s">
        <v>8325</v>
      </c>
      <c r="S3443" s="12">
        <f t="shared" si="214"/>
        <v>41924.957638888889</v>
      </c>
      <c r="T3443" s="12">
        <f t="shared" si="215"/>
        <v>41912.400729166664</v>
      </c>
    </row>
    <row r="3444" spans="1:20" ht="60" x14ac:dyDescent="0.25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8218</v>
      </c>
      <c r="G3444" t="s">
        <v>8224</v>
      </c>
      <c r="H3444" t="s">
        <v>8246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8302</v>
      </c>
      <c r="O3444" s="5">
        <f t="shared" si="212"/>
        <v>1.28</v>
      </c>
      <c r="P3444">
        <f t="shared" si="213"/>
        <v>51.891891891891895</v>
      </c>
      <c r="Q3444" s="8" t="s">
        <v>8323</v>
      </c>
      <c r="R3444" s="8" t="s">
        <v>8324</v>
      </c>
      <c r="S3444" s="12">
        <f t="shared" si="214"/>
        <v>42283.438043981485</v>
      </c>
      <c r="T3444" s="12">
        <f t="shared" si="215"/>
        <v>42253.438043981485</v>
      </c>
    </row>
    <row r="3445" spans="1:20" ht="45" x14ac:dyDescent="0.25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8218</v>
      </c>
      <c r="G3445" t="s">
        <v>8223</v>
      </c>
      <c r="H3445" t="s">
        <v>8245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8270</v>
      </c>
      <c r="O3445" s="5">
        <f t="shared" si="212"/>
        <v>1.28</v>
      </c>
      <c r="P3445">
        <f t="shared" si="213"/>
        <v>60.952380952380949</v>
      </c>
      <c r="Q3445" s="8" t="s">
        <v>8323</v>
      </c>
      <c r="R3445" s="8" t="s">
        <v>8343</v>
      </c>
      <c r="S3445" s="12">
        <f t="shared" si="214"/>
        <v>42606.65425925926</v>
      </c>
      <c r="T3445" s="12">
        <f t="shared" si="215"/>
        <v>42590.65425925926</v>
      </c>
    </row>
    <row r="3446" spans="1:20" x14ac:dyDescent="0.25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8218</v>
      </c>
      <c r="G3446" t="s">
        <v>8223</v>
      </c>
      <c r="H3446" t="s">
        <v>8245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8270</v>
      </c>
      <c r="O3446" s="5">
        <f t="shared" si="212"/>
        <v>1.28</v>
      </c>
      <c r="P3446">
        <f t="shared" si="213"/>
        <v>49.230769230769234</v>
      </c>
      <c r="Q3446" s="8" t="s">
        <v>8323</v>
      </c>
      <c r="R3446" s="8" t="s">
        <v>8343</v>
      </c>
      <c r="S3446" s="12">
        <f t="shared" si="214"/>
        <v>42551.404328703706</v>
      </c>
      <c r="T3446" s="12">
        <f t="shared" si="215"/>
        <v>42521.404328703706</v>
      </c>
    </row>
    <row r="3447" spans="1:20" ht="60" x14ac:dyDescent="0.25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8218</v>
      </c>
      <c r="G3447" t="s">
        <v>8223</v>
      </c>
      <c r="H3447" t="s">
        <v>8245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8264</v>
      </c>
      <c r="O3447" s="5">
        <f t="shared" si="212"/>
        <v>1.2801818181818181</v>
      </c>
      <c r="P3447">
        <f t="shared" si="213"/>
        <v>118.33613445378151</v>
      </c>
      <c r="Q3447" s="8" t="s">
        <v>8309</v>
      </c>
      <c r="R3447" s="8" t="s">
        <v>8347</v>
      </c>
      <c r="S3447" s="12">
        <f t="shared" si="214"/>
        <v>42226.678668981476</v>
      </c>
      <c r="T3447" s="12">
        <f t="shared" si="215"/>
        <v>42196.678668981476</v>
      </c>
    </row>
    <row r="3448" spans="1:20" ht="30" x14ac:dyDescent="0.25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8218</v>
      </c>
      <c r="G3448" t="s">
        <v>8223</v>
      </c>
      <c r="H3448" t="s">
        <v>8245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8296</v>
      </c>
      <c r="O3448" s="5">
        <f t="shared" si="212"/>
        <v>1.2802667999999999</v>
      </c>
      <c r="P3448">
        <f t="shared" si="213"/>
        <v>75.133028169014082</v>
      </c>
      <c r="Q3448" s="8" t="s">
        <v>8331</v>
      </c>
      <c r="R3448" s="8" t="s">
        <v>8356</v>
      </c>
      <c r="S3448" s="12">
        <f t="shared" si="214"/>
        <v>41608.918055555558</v>
      </c>
      <c r="T3448" s="12">
        <f t="shared" si="215"/>
        <v>41572.708495370374</v>
      </c>
    </row>
    <row r="3449" spans="1:20" ht="45" x14ac:dyDescent="0.25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8218</v>
      </c>
      <c r="G3449" t="s">
        <v>8223</v>
      </c>
      <c r="H3449" t="s">
        <v>8245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8270</v>
      </c>
      <c r="O3449" s="5">
        <f t="shared" si="212"/>
        <v>1.2806</v>
      </c>
      <c r="P3449">
        <f t="shared" si="213"/>
        <v>72.76136363636364</v>
      </c>
      <c r="Q3449" s="8" t="s">
        <v>8323</v>
      </c>
      <c r="R3449" s="8" t="s">
        <v>8343</v>
      </c>
      <c r="S3449" s="12">
        <f t="shared" si="214"/>
        <v>42165.915972222225</v>
      </c>
      <c r="T3449" s="12">
        <f t="shared" si="215"/>
        <v>42144.323807870373</v>
      </c>
    </row>
    <row r="3450" spans="1:20" ht="45" x14ac:dyDescent="0.25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8218</v>
      </c>
      <c r="G3450" t="s">
        <v>8223</v>
      </c>
      <c r="H3450" t="s">
        <v>8245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8291</v>
      </c>
      <c r="O3450" s="5">
        <f t="shared" si="212"/>
        <v>1.2809523809523808</v>
      </c>
      <c r="P3450">
        <f t="shared" si="213"/>
        <v>45.593220338983052</v>
      </c>
      <c r="Q3450" s="8" t="s">
        <v>8315</v>
      </c>
      <c r="R3450" s="8" t="s">
        <v>8353</v>
      </c>
      <c r="S3450" s="12">
        <f t="shared" si="214"/>
        <v>42069.628379629634</v>
      </c>
      <c r="T3450" s="12">
        <f t="shared" si="215"/>
        <v>42039.628379629634</v>
      </c>
    </row>
    <row r="3451" spans="1:20" ht="60" x14ac:dyDescent="0.25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8218</v>
      </c>
      <c r="G3451" t="s">
        <v>8223</v>
      </c>
      <c r="H3451" t="s">
        <v>8245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8279</v>
      </c>
      <c r="O3451" s="5">
        <f t="shared" si="212"/>
        <v>1.282</v>
      </c>
      <c r="P3451">
        <f t="shared" si="213"/>
        <v>21.366666666666667</v>
      </c>
      <c r="Q3451" s="8" t="s">
        <v>8315</v>
      </c>
      <c r="R3451" s="8" t="s">
        <v>8354</v>
      </c>
      <c r="S3451" s="12">
        <f t="shared" si="214"/>
        <v>42717.082638888889</v>
      </c>
      <c r="T3451" s="12">
        <f t="shared" si="215"/>
        <v>42691.859328703707</v>
      </c>
    </row>
    <row r="3452" spans="1:20" ht="45" x14ac:dyDescent="0.25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8218</v>
      </c>
      <c r="G3452" t="s">
        <v>8228</v>
      </c>
      <c r="H3452" t="s">
        <v>8250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8268</v>
      </c>
      <c r="O3452" s="5">
        <f t="shared" si="212"/>
        <v>1.2829999999999999</v>
      </c>
      <c r="P3452">
        <f t="shared" si="213"/>
        <v>183.28571428571428</v>
      </c>
      <c r="Q3452" s="8" t="s">
        <v>8309</v>
      </c>
      <c r="R3452" s="8" t="s">
        <v>8349</v>
      </c>
      <c r="S3452" s="12">
        <f t="shared" si="214"/>
        <v>42173.731446759259</v>
      </c>
      <c r="T3452" s="12">
        <f t="shared" si="215"/>
        <v>42113.731446759259</v>
      </c>
    </row>
    <row r="3453" spans="1:20" ht="45" x14ac:dyDescent="0.25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8218</v>
      </c>
      <c r="G3453" t="s">
        <v>8224</v>
      </c>
      <c r="H3453" t="s">
        <v>8246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8270</v>
      </c>
      <c r="O3453" s="5">
        <f t="shared" si="212"/>
        <v>1.2833333333333334</v>
      </c>
      <c r="P3453">
        <f t="shared" si="213"/>
        <v>27.5</v>
      </c>
      <c r="Q3453" s="8" t="s">
        <v>8323</v>
      </c>
      <c r="R3453" s="8" t="s">
        <v>8343</v>
      </c>
      <c r="S3453" s="12">
        <f t="shared" si="214"/>
        <v>42595.72865740741</v>
      </c>
      <c r="T3453" s="12">
        <f t="shared" si="215"/>
        <v>42535.72865740741</v>
      </c>
    </row>
    <row r="3454" spans="1:20" ht="60" x14ac:dyDescent="0.25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8218</v>
      </c>
      <c r="G3454" t="s">
        <v>8223</v>
      </c>
      <c r="H3454" t="s">
        <v>8245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8294</v>
      </c>
      <c r="O3454" s="5">
        <f t="shared" si="212"/>
        <v>1.2840666000000001</v>
      </c>
      <c r="P3454">
        <f t="shared" si="213"/>
        <v>244.11912547528519</v>
      </c>
      <c r="Q3454" s="8" t="s">
        <v>8311</v>
      </c>
      <c r="R3454" s="8" t="s">
        <v>8357</v>
      </c>
      <c r="S3454" s="12">
        <f t="shared" si="214"/>
        <v>42371.722118055557</v>
      </c>
      <c r="T3454" s="12">
        <f t="shared" si="215"/>
        <v>42340.722118055557</v>
      </c>
    </row>
    <row r="3455" spans="1:20" ht="60" x14ac:dyDescent="0.25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8218</v>
      </c>
      <c r="G3455" t="s">
        <v>8224</v>
      </c>
      <c r="H3455" t="s">
        <v>8246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8270</v>
      </c>
      <c r="O3455" s="5">
        <f t="shared" si="212"/>
        <v>1.2845</v>
      </c>
      <c r="P3455">
        <f t="shared" si="213"/>
        <v>30.951807228915662</v>
      </c>
      <c r="Q3455" s="8" t="s">
        <v>8323</v>
      </c>
      <c r="R3455" s="8" t="s">
        <v>8343</v>
      </c>
      <c r="S3455" s="12">
        <f t="shared" si="214"/>
        <v>42599.170601851853</v>
      </c>
      <c r="T3455" s="12">
        <f t="shared" si="215"/>
        <v>42571.170601851853</v>
      </c>
    </row>
    <row r="3456" spans="1:20" ht="60" x14ac:dyDescent="0.25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8218</v>
      </c>
      <c r="G3456" t="s">
        <v>8223</v>
      </c>
      <c r="H3456" t="s">
        <v>8245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8278</v>
      </c>
      <c r="O3456" s="5">
        <f t="shared" si="212"/>
        <v>1.2869999999999999</v>
      </c>
      <c r="P3456">
        <f t="shared" si="213"/>
        <v>99.382239382239376</v>
      </c>
      <c r="Q3456" s="8" t="s">
        <v>8315</v>
      </c>
      <c r="R3456" s="8" t="s">
        <v>8330</v>
      </c>
      <c r="S3456" s="12">
        <f t="shared" si="214"/>
        <v>41392.918287037035</v>
      </c>
      <c r="T3456" s="12">
        <f t="shared" si="215"/>
        <v>41347.918287037035</v>
      </c>
    </row>
    <row r="3457" spans="1:20" ht="60" x14ac:dyDescent="0.25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8218</v>
      </c>
      <c r="G3457" t="s">
        <v>8223</v>
      </c>
      <c r="H3457" t="s">
        <v>8245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8270</v>
      </c>
      <c r="O3457" s="5">
        <f t="shared" si="212"/>
        <v>1.2875000000000001</v>
      </c>
      <c r="P3457">
        <f t="shared" si="213"/>
        <v>64.375</v>
      </c>
      <c r="Q3457" s="8" t="s">
        <v>8323</v>
      </c>
      <c r="R3457" s="8" t="s">
        <v>8343</v>
      </c>
      <c r="S3457" s="12">
        <f t="shared" si="214"/>
        <v>41894.565787037034</v>
      </c>
      <c r="T3457" s="12">
        <f t="shared" si="215"/>
        <v>41876.565787037034</v>
      </c>
    </row>
    <row r="3458" spans="1:20" ht="45" x14ac:dyDescent="0.25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8218</v>
      </c>
      <c r="G3458" t="s">
        <v>8223</v>
      </c>
      <c r="H3458" t="s">
        <v>8245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8304</v>
      </c>
      <c r="O3458" s="5">
        <f t="shared" ref="O3458:O3521" si="216">E3458/D3458</f>
        <v>1.2891666666666666</v>
      </c>
      <c r="P3458">
        <f t="shared" si="213"/>
        <v>64.458333333333329</v>
      </c>
      <c r="Q3458" s="8" t="s">
        <v>8323</v>
      </c>
      <c r="R3458" s="8" t="s">
        <v>8325</v>
      </c>
      <c r="S3458" s="12">
        <f t="shared" si="214"/>
        <v>42444.416666666672</v>
      </c>
      <c r="T3458" s="12">
        <f t="shared" si="215"/>
        <v>42419.890277777777</v>
      </c>
    </row>
    <row r="3459" spans="1:20" ht="60" x14ac:dyDescent="0.25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8218</v>
      </c>
      <c r="G3459" t="s">
        <v>8240</v>
      </c>
      <c r="H3459" t="s">
        <v>8248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8302</v>
      </c>
      <c r="O3459" s="5">
        <f t="shared" si="216"/>
        <v>1.28925</v>
      </c>
      <c r="P3459">
        <f t="shared" ref="P3459:P3522" si="217">E3459/L3459</f>
        <v>53.164948453608247</v>
      </c>
      <c r="Q3459" s="8" t="s">
        <v>8323</v>
      </c>
      <c r="R3459" s="8" t="s">
        <v>8324</v>
      </c>
      <c r="S3459" s="12">
        <f t="shared" ref="S3459:S3522" si="218">(I3459/86400)+25569+(-6/24)</f>
        <v>42270.309675925921</v>
      </c>
      <c r="T3459" s="12">
        <f t="shared" ref="T3459:T3522" si="219">(J3459/86400)+25569+(-6/24)</f>
        <v>42225.309675925921</v>
      </c>
    </row>
    <row r="3460" spans="1:20" ht="45" x14ac:dyDescent="0.25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8218</v>
      </c>
      <c r="G3460" t="s">
        <v>8223</v>
      </c>
      <c r="H3460" t="s">
        <v>8245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8264</v>
      </c>
      <c r="O3460" s="5">
        <f t="shared" si="216"/>
        <v>1.2895348837209302</v>
      </c>
      <c r="P3460">
        <f t="shared" si="217"/>
        <v>128.95348837209303</v>
      </c>
      <c r="Q3460" s="8" t="s">
        <v>8309</v>
      </c>
      <c r="R3460" s="8" t="s">
        <v>8347</v>
      </c>
      <c r="S3460" s="12">
        <f t="shared" si="218"/>
        <v>42517.718935185185</v>
      </c>
      <c r="T3460" s="12">
        <f t="shared" si="219"/>
        <v>42496.718935185185</v>
      </c>
    </row>
    <row r="3461" spans="1:20" ht="45" x14ac:dyDescent="0.25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8218</v>
      </c>
      <c r="G3461" t="s">
        <v>8223</v>
      </c>
      <c r="H3461" t="s">
        <v>8245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8304</v>
      </c>
      <c r="O3461" s="5">
        <f t="shared" si="216"/>
        <v>1.29</v>
      </c>
      <c r="P3461">
        <f t="shared" si="217"/>
        <v>43</v>
      </c>
      <c r="Q3461" s="8" t="s">
        <v>8323</v>
      </c>
      <c r="R3461" s="8" t="s">
        <v>8325</v>
      </c>
      <c r="S3461" s="12">
        <f t="shared" si="218"/>
        <v>41907.636620370373</v>
      </c>
      <c r="T3461" s="12">
        <f t="shared" si="219"/>
        <v>41877.636620370373</v>
      </c>
    </row>
    <row r="3462" spans="1:20" ht="60" x14ac:dyDescent="0.25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8218</v>
      </c>
      <c r="G3462" t="s">
        <v>8223</v>
      </c>
      <c r="H3462" t="s">
        <v>8245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8284</v>
      </c>
      <c r="O3462" s="5">
        <f t="shared" si="216"/>
        <v>1.2904</v>
      </c>
      <c r="P3462">
        <f t="shared" si="217"/>
        <v>38.867469879518069</v>
      </c>
      <c r="Q3462" s="8" t="s">
        <v>8334</v>
      </c>
      <c r="R3462" s="8" t="s">
        <v>8338</v>
      </c>
      <c r="S3462" s="12">
        <f t="shared" si="218"/>
        <v>42334.791666666672</v>
      </c>
      <c r="T3462" s="12">
        <f t="shared" si="219"/>
        <v>42318.700173611112</v>
      </c>
    </row>
    <row r="3463" spans="1:20" ht="60" x14ac:dyDescent="0.25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8270</v>
      </c>
      <c r="O3463" s="5">
        <f t="shared" si="216"/>
        <v>1.2912912912912913</v>
      </c>
      <c r="P3463">
        <f t="shared" si="217"/>
        <v>30.714285714285715</v>
      </c>
      <c r="Q3463" s="8" t="s">
        <v>8323</v>
      </c>
      <c r="R3463" s="8" t="s">
        <v>8343</v>
      </c>
      <c r="S3463" s="12">
        <f t="shared" si="218"/>
        <v>42338.6875</v>
      </c>
      <c r="T3463" s="12">
        <f t="shared" si="219"/>
        <v>42308.941307870366</v>
      </c>
    </row>
    <row r="3464" spans="1:20" ht="60" x14ac:dyDescent="0.25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8218</v>
      </c>
      <c r="G3464" t="s">
        <v>8223</v>
      </c>
      <c r="H3464" t="s">
        <v>8245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8270</v>
      </c>
      <c r="O3464" s="5">
        <f t="shared" si="216"/>
        <v>1.2946666666666666</v>
      </c>
      <c r="P3464">
        <f t="shared" si="217"/>
        <v>60.6875</v>
      </c>
      <c r="Q3464" s="8" t="s">
        <v>8323</v>
      </c>
      <c r="R3464" s="8" t="s">
        <v>8343</v>
      </c>
      <c r="S3464" s="12">
        <f t="shared" si="218"/>
        <v>41931.999305555553</v>
      </c>
      <c r="T3464" s="12">
        <f t="shared" si="219"/>
        <v>41922.390590277777</v>
      </c>
    </row>
    <row r="3465" spans="1:20" ht="45" x14ac:dyDescent="0.25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8218</v>
      </c>
      <c r="G3465" t="s">
        <v>8223</v>
      </c>
      <c r="H3465" t="s">
        <v>8245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8278</v>
      </c>
      <c r="O3465" s="5">
        <f t="shared" si="216"/>
        <v>1.2949999999999999</v>
      </c>
      <c r="P3465">
        <f t="shared" si="217"/>
        <v>28</v>
      </c>
      <c r="Q3465" s="8" t="s">
        <v>8315</v>
      </c>
      <c r="R3465" s="8" t="s">
        <v>8330</v>
      </c>
      <c r="S3465" s="12">
        <f t="shared" si="218"/>
        <v>41424.75</v>
      </c>
      <c r="T3465" s="12">
        <f t="shared" si="219"/>
        <v>41393.824467592596</v>
      </c>
    </row>
    <row r="3466" spans="1:20" ht="60" x14ac:dyDescent="0.25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8218</v>
      </c>
      <c r="G3466" t="s">
        <v>8224</v>
      </c>
      <c r="H3466" t="s">
        <v>8246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8304</v>
      </c>
      <c r="O3466" s="5">
        <f t="shared" si="216"/>
        <v>1.2963636363636364</v>
      </c>
      <c r="P3466">
        <f t="shared" si="217"/>
        <v>25.464285714285715</v>
      </c>
      <c r="Q3466" s="8" t="s">
        <v>8323</v>
      </c>
      <c r="R3466" s="8" t="s">
        <v>8325</v>
      </c>
      <c r="S3466" s="12">
        <f t="shared" si="218"/>
        <v>42475.616979166662</v>
      </c>
      <c r="T3466" s="12">
        <f t="shared" si="219"/>
        <v>42445.616979166662</v>
      </c>
    </row>
    <row r="3467" spans="1:20" ht="45" x14ac:dyDescent="0.25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8218</v>
      </c>
      <c r="G3467" t="s">
        <v>8228</v>
      </c>
      <c r="H3467" t="s">
        <v>8250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8284</v>
      </c>
      <c r="O3467" s="5">
        <f t="shared" si="216"/>
        <v>1.29948</v>
      </c>
      <c r="P3467">
        <f t="shared" si="217"/>
        <v>358.97237569060775</v>
      </c>
      <c r="Q3467" s="8" t="s">
        <v>8334</v>
      </c>
      <c r="R3467" s="8" t="s">
        <v>8338</v>
      </c>
      <c r="S3467" s="12">
        <f t="shared" si="218"/>
        <v>42249.700729166667</v>
      </c>
      <c r="T3467" s="12">
        <f t="shared" si="219"/>
        <v>42219.700729166667</v>
      </c>
    </row>
    <row r="3468" spans="1:20" ht="60" x14ac:dyDescent="0.25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8218</v>
      </c>
      <c r="G3468" t="s">
        <v>8224</v>
      </c>
      <c r="H3468" t="s">
        <v>8246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8270</v>
      </c>
      <c r="O3468" s="5">
        <f t="shared" si="216"/>
        <v>1.3</v>
      </c>
      <c r="P3468">
        <f t="shared" si="217"/>
        <v>23.636363636363637</v>
      </c>
      <c r="Q3468" s="8" t="s">
        <v>8323</v>
      </c>
      <c r="R3468" s="8" t="s">
        <v>8343</v>
      </c>
      <c r="S3468" s="12">
        <f t="shared" si="218"/>
        <v>42063.384976851856</v>
      </c>
      <c r="T3468" s="12">
        <f t="shared" si="219"/>
        <v>42023.384976851856</v>
      </c>
    </row>
    <row r="3469" spans="1:20" ht="30" x14ac:dyDescent="0.25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8218</v>
      </c>
      <c r="G3469" t="s">
        <v>8224</v>
      </c>
      <c r="H3469" t="s">
        <v>8246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8270</v>
      </c>
      <c r="O3469" s="5">
        <f t="shared" si="216"/>
        <v>1.3</v>
      </c>
      <c r="P3469">
        <f t="shared" si="217"/>
        <v>38.235294117647058</v>
      </c>
      <c r="Q3469" s="8" t="s">
        <v>8323</v>
      </c>
      <c r="R3469" s="8" t="s">
        <v>8343</v>
      </c>
      <c r="S3469" s="12">
        <f t="shared" si="218"/>
        <v>41945.228877314818</v>
      </c>
      <c r="T3469" s="12">
        <f t="shared" si="219"/>
        <v>41915.187210648146</v>
      </c>
    </row>
    <row r="3470" spans="1:20" ht="60" x14ac:dyDescent="0.25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8218</v>
      </c>
      <c r="G3470" t="s">
        <v>8223</v>
      </c>
      <c r="H3470" t="s">
        <v>8245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8270</v>
      </c>
      <c r="O3470" s="5">
        <f t="shared" si="216"/>
        <v>1.3</v>
      </c>
      <c r="P3470">
        <f t="shared" si="217"/>
        <v>50</v>
      </c>
      <c r="Q3470" s="8" t="s">
        <v>8323</v>
      </c>
      <c r="R3470" s="8" t="s">
        <v>8343</v>
      </c>
      <c r="S3470" s="12">
        <f t="shared" si="218"/>
        <v>42111.775694444441</v>
      </c>
      <c r="T3470" s="12">
        <f t="shared" si="219"/>
        <v>42052.856111111112</v>
      </c>
    </row>
    <row r="3471" spans="1:20" ht="60" x14ac:dyDescent="0.25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8218</v>
      </c>
      <c r="G3471" t="s">
        <v>8223</v>
      </c>
      <c r="H3471" t="s">
        <v>8245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8270</v>
      </c>
      <c r="O3471" s="5">
        <f t="shared" si="216"/>
        <v>1.3</v>
      </c>
      <c r="P3471">
        <f t="shared" si="217"/>
        <v>46.428571428571431</v>
      </c>
      <c r="Q3471" s="8" t="s">
        <v>8323</v>
      </c>
      <c r="R3471" s="8" t="s">
        <v>8343</v>
      </c>
      <c r="S3471" s="12">
        <f t="shared" si="218"/>
        <v>42062.957638888889</v>
      </c>
      <c r="T3471" s="12">
        <f t="shared" si="219"/>
        <v>42053.483078703706</v>
      </c>
    </row>
    <row r="3472" spans="1:20" ht="60" x14ac:dyDescent="0.25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8218</v>
      </c>
      <c r="G3472" t="s">
        <v>8224</v>
      </c>
      <c r="H3472" t="s">
        <v>8246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8270</v>
      </c>
      <c r="O3472" s="5">
        <f t="shared" si="216"/>
        <v>1.3</v>
      </c>
      <c r="P3472">
        <f t="shared" si="217"/>
        <v>16.25</v>
      </c>
      <c r="Q3472" s="8" t="s">
        <v>8323</v>
      </c>
      <c r="R3472" s="8" t="s">
        <v>8343</v>
      </c>
      <c r="S3472" s="12">
        <f t="shared" si="218"/>
        <v>42675.771539351852</v>
      </c>
      <c r="T3472" s="12">
        <f t="shared" si="219"/>
        <v>42661.771539351852</v>
      </c>
    </row>
    <row r="3473" spans="1:20" ht="45" x14ac:dyDescent="0.25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8218</v>
      </c>
      <c r="G3473" t="s">
        <v>8223</v>
      </c>
      <c r="H3473" t="s">
        <v>8245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8270</v>
      </c>
      <c r="O3473" s="5">
        <f t="shared" si="216"/>
        <v>1.3</v>
      </c>
      <c r="P3473">
        <f t="shared" si="217"/>
        <v>28.888888888888889</v>
      </c>
      <c r="Q3473" s="8" t="s">
        <v>8323</v>
      </c>
      <c r="R3473" s="8" t="s">
        <v>8343</v>
      </c>
      <c r="S3473" s="12">
        <f t="shared" si="218"/>
        <v>42120.01944444445</v>
      </c>
      <c r="T3473" s="12">
        <f t="shared" si="219"/>
        <v>42093.536840277782</v>
      </c>
    </row>
    <row r="3474" spans="1:20" ht="30" x14ac:dyDescent="0.25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8218</v>
      </c>
      <c r="G3474" t="s">
        <v>8223</v>
      </c>
      <c r="H3474" t="s">
        <v>8245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8270</v>
      </c>
      <c r="O3474" s="5">
        <f t="shared" si="216"/>
        <v>1.3</v>
      </c>
      <c r="P3474">
        <f t="shared" si="217"/>
        <v>3.25</v>
      </c>
      <c r="Q3474" s="8" t="s">
        <v>8323</v>
      </c>
      <c r="R3474" s="8" t="s">
        <v>8343</v>
      </c>
      <c r="S3474" s="12">
        <f t="shared" si="218"/>
        <v>42656.599120370374</v>
      </c>
      <c r="T3474" s="12">
        <f t="shared" si="219"/>
        <v>42628.599120370374</v>
      </c>
    </row>
    <row r="3475" spans="1:20" ht="45" x14ac:dyDescent="0.25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8218</v>
      </c>
      <c r="G3475" t="s">
        <v>8223</v>
      </c>
      <c r="H3475" t="s">
        <v>8245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8279</v>
      </c>
      <c r="O3475" s="5">
        <f t="shared" si="216"/>
        <v>1.3000180000000001</v>
      </c>
      <c r="P3475">
        <f t="shared" si="217"/>
        <v>39.157168674698795</v>
      </c>
      <c r="Q3475" s="8" t="s">
        <v>8315</v>
      </c>
      <c r="R3475" s="8" t="s">
        <v>8354</v>
      </c>
      <c r="S3475" s="12">
        <f t="shared" si="218"/>
        <v>42586.915972222225</v>
      </c>
      <c r="T3475" s="12">
        <f t="shared" si="219"/>
        <v>42554.916712962964</v>
      </c>
    </row>
    <row r="3476" spans="1:20" ht="60" x14ac:dyDescent="0.25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8218</v>
      </c>
      <c r="G3476" t="s">
        <v>8224</v>
      </c>
      <c r="H3476" t="s">
        <v>8246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8273</v>
      </c>
      <c r="O3476" s="5">
        <f t="shared" si="216"/>
        <v>1.3025</v>
      </c>
      <c r="P3476">
        <f t="shared" si="217"/>
        <v>24.421875</v>
      </c>
      <c r="Q3476" s="8" t="s">
        <v>8318</v>
      </c>
      <c r="R3476" s="8" t="s">
        <v>8352</v>
      </c>
      <c r="S3476" s="12">
        <f t="shared" si="218"/>
        <v>42532.557627314818</v>
      </c>
      <c r="T3476" s="12">
        <f t="shared" si="219"/>
        <v>42502.557627314818</v>
      </c>
    </row>
    <row r="3477" spans="1:20" ht="30" x14ac:dyDescent="0.25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8218</v>
      </c>
      <c r="G3477" t="s">
        <v>8224</v>
      </c>
      <c r="H3477" t="s">
        <v>8246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8270</v>
      </c>
      <c r="O3477" s="5">
        <f t="shared" si="216"/>
        <v>1.3026085714285716</v>
      </c>
      <c r="P3477">
        <f t="shared" si="217"/>
        <v>42.214166666666671</v>
      </c>
      <c r="Q3477" s="8" t="s">
        <v>8323</v>
      </c>
      <c r="R3477" s="8" t="s">
        <v>8343</v>
      </c>
      <c r="S3477" s="12">
        <f t="shared" si="218"/>
        <v>42582.208333333328</v>
      </c>
      <c r="T3477" s="12">
        <f t="shared" si="219"/>
        <v>42566.191203703704</v>
      </c>
    </row>
    <row r="3478" spans="1:20" ht="60" x14ac:dyDescent="0.25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8218</v>
      </c>
      <c r="G3478" t="s">
        <v>8224</v>
      </c>
      <c r="H3478" t="s">
        <v>8246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8270</v>
      </c>
      <c r="O3478" s="5">
        <f t="shared" si="216"/>
        <v>1.3026666666666666</v>
      </c>
      <c r="P3478">
        <f t="shared" si="217"/>
        <v>61.0625</v>
      </c>
      <c r="Q3478" s="8" t="s">
        <v>8323</v>
      </c>
      <c r="R3478" s="8" t="s">
        <v>8343</v>
      </c>
      <c r="S3478" s="12">
        <f t="shared" si="218"/>
        <v>42596.354826388888</v>
      </c>
      <c r="T3478" s="12">
        <f t="shared" si="219"/>
        <v>42566.354826388888</v>
      </c>
    </row>
    <row r="3479" spans="1:20" ht="45" x14ac:dyDescent="0.25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8218</v>
      </c>
      <c r="G3479" t="s">
        <v>8223</v>
      </c>
      <c r="H3479" t="s">
        <v>8245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8268</v>
      </c>
      <c r="O3479" s="5">
        <f t="shared" si="216"/>
        <v>1.3033333333333332</v>
      </c>
      <c r="P3479">
        <f t="shared" si="217"/>
        <v>51.719576719576722</v>
      </c>
      <c r="Q3479" s="8" t="s">
        <v>8309</v>
      </c>
      <c r="R3479" s="8" t="s">
        <v>8349</v>
      </c>
      <c r="S3479" s="12">
        <f t="shared" si="218"/>
        <v>40978.380196759259</v>
      </c>
      <c r="T3479" s="12">
        <f t="shared" si="219"/>
        <v>40948.380196759259</v>
      </c>
    </row>
    <row r="3480" spans="1:20" ht="60" x14ac:dyDescent="0.25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8218</v>
      </c>
      <c r="G3480" t="s">
        <v>8223</v>
      </c>
      <c r="H3480" t="s">
        <v>8245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8294</v>
      </c>
      <c r="O3480" s="5">
        <f t="shared" si="216"/>
        <v>1.303625</v>
      </c>
      <c r="P3480">
        <f t="shared" si="217"/>
        <v>43.095041322314053</v>
      </c>
      <c r="Q3480" s="8" t="s">
        <v>8311</v>
      </c>
      <c r="R3480" s="8" t="s">
        <v>8357</v>
      </c>
      <c r="S3480" s="12">
        <f t="shared" si="218"/>
        <v>41633.772418981483</v>
      </c>
      <c r="T3480" s="12">
        <f t="shared" si="219"/>
        <v>41603.772418981483</v>
      </c>
    </row>
    <row r="3481" spans="1:20" ht="60" x14ac:dyDescent="0.25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8218</v>
      </c>
      <c r="G3481" t="s">
        <v>8228</v>
      </c>
      <c r="H3481" t="s">
        <v>8250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8270</v>
      </c>
      <c r="O3481" s="5">
        <f t="shared" si="216"/>
        <v>1.3041666666666667</v>
      </c>
      <c r="P3481">
        <f t="shared" si="217"/>
        <v>86.944444444444443</v>
      </c>
      <c r="Q3481" s="8" t="s">
        <v>8323</v>
      </c>
      <c r="R3481" s="8" t="s">
        <v>8343</v>
      </c>
      <c r="S3481" s="12">
        <f t="shared" si="218"/>
        <v>42745.958333333328</v>
      </c>
      <c r="T3481" s="12">
        <f t="shared" si="219"/>
        <v>42724.781180555554</v>
      </c>
    </row>
    <row r="3482" spans="1:20" ht="45" x14ac:dyDescent="0.25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8218</v>
      </c>
      <c r="G3482" t="s">
        <v>8229</v>
      </c>
      <c r="H3482" t="s">
        <v>8248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8276</v>
      </c>
      <c r="O3482" s="5">
        <f t="shared" si="216"/>
        <v>1.3045</v>
      </c>
      <c r="P3482">
        <f t="shared" si="217"/>
        <v>37.271428571428572</v>
      </c>
      <c r="Q3482" s="8" t="s">
        <v>8315</v>
      </c>
      <c r="R3482" s="8" t="s">
        <v>8351</v>
      </c>
      <c r="S3482" s="12">
        <f t="shared" si="218"/>
        <v>42582.572916666672</v>
      </c>
      <c r="T3482" s="12">
        <f t="shared" si="219"/>
        <v>42522.630243055552</v>
      </c>
    </row>
    <row r="3483" spans="1:20" ht="60" x14ac:dyDescent="0.25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8218</v>
      </c>
      <c r="G3483" t="s">
        <v>8223</v>
      </c>
      <c r="H3483" t="s">
        <v>8245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8264</v>
      </c>
      <c r="O3483" s="5">
        <f t="shared" si="216"/>
        <v>1.3046153846153845</v>
      </c>
      <c r="P3483">
        <f t="shared" si="217"/>
        <v>49.882352941176471</v>
      </c>
      <c r="Q3483" s="8" t="s">
        <v>8309</v>
      </c>
      <c r="R3483" s="8" t="s">
        <v>8347</v>
      </c>
      <c r="S3483" s="12">
        <f t="shared" si="218"/>
        <v>41856.071770833332</v>
      </c>
      <c r="T3483" s="12">
        <f t="shared" si="219"/>
        <v>41841.071770833332</v>
      </c>
    </row>
    <row r="3484" spans="1:20" ht="60" x14ac:dyDescent="0.25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8218</v>
      </c>
      <c r="G3484" t="s">
        <v>8223</v>
      </c>
      <c r="H3484" t="s">
        <v>8245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8270</v>
      </c>
      <c r="O3484" s="5">
        <f t="shared" si="216"/>
        <v>1.3055555555555556</v>
      </c>
      <c r="P3484">
        <f t="shared" si="217"/>
        <v>97.916666666666671</v>
      </c>
      <c r="Q3484" s="8" t="s">
        <v>8323</v>
      </c>
      <c r="R3484" s="8" t="s">
        <v>8343</v>
      </c>
      <c r="S3484" s="12">
        <f t="shared" si="218"/>
        <v>42004.493148148147</v>
      </c>
      <c r="T3484" s="12">
        <f t="shared" si="219"/>
        <v>41974.493148148147</v>
      </c>
    </row>
    <row r="3485" spans="1:20" ht="60" x14ac:dyDescent="0.25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8218</v>
      </c>
      <c r="G3485" t="s">
        <v>8223</v>
      </c>
      <c r="H3485" t="s">
        <v>8245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8268</v>
      </c>
      <c r="O3485" s="5">
        <f t="shared" si="216"/>
        <v>1.3065</v>
      </c>
      <c r="P3485">
        <f t="shared" si="217"/>
        <v>45.051724137931032</v>
      </c>
      <c r="Q3485" s="8" t="s">
        <v>8309</v>
      </c>
      <c r="R3485" s="8" t="s">
        <v>8349</v>
      </c>
      <c r="S3485" s="12">
        <f t="shared" si="218"/>
        <v>40802.639247685183</v>
      </c>
      <c r="T3485" s="12">
        <f t="shared" si="219"/>
        <v>40757.639247685183</v>
      </c>
    </row>
    <row r="3486" spans="1:20" ht="60" x14ac:dyDescent="0.25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8218</v>
      </c>
      <c r="G3486" t="s">
        <v>8223</v>
      </c>
      <c r="H3486" t="s">
        <v>8245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8273</v>
      </c>
      <c r="O3486" s="5">
        <f t="shared" si="216"/>
        <v>1.3065</v>
      </c>
      <c r="P3486">
        <f t="shared" si="217"/>
        <v>43.55</v>
      </c>
      <c r="Q3486" s="8" t="s">
        <v>8318</v>
      </c>
      <c r="R3486" s="8" t="s">
        <v>8352</v>
      </c>
      <c r="S3486" s="12">
        <f t="shared" si="218"/>
        <v>41170.935891203706</v>
      </c>
      <c r="T3486" s="12">
        <f t="shared" si="219"/>
        <v>41110.935891203706</v>
      </c>
    </row>
    <row r="3487" spans="1:20" ht="45" x14ac:dyDescent="0.25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8218</v>
      </c>
      <c r="G3487" t="s">
        <v>8223</v>
      </c>
      <c r="H3487" t="s">
        <v>8245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8265</v>
      </c>
      <c r="O3487" s="5">
        <f t="shared" si="216"/>
        <v>1.3076923076923077</v>
      </c>
      <c r="P3487">
        <f t="shared" si="217"/>
        <v>65.384615384615387</v>
      </c>
      <c r="Q3487" s="8" t="s">
        <v>8309</v>
      </c>
      <c r="R3487" s="8" t="s">
        <v>8348</v>
      </c>
      <c r="S3487" s="12">
        <f t="shared" si="218"/>
        <v>41591.999305555553</v>
      </c>
      <c r="T3487" s="12">
        <f t="shared" si="219"/>
        <v>41557.699687500004</v>
      </c>
    </row>
    <row r="3488" spans="1:20" ht="60" x14ac:dyDescent="0.25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8218</v>
      </c>
      <c r="G3488" t="s">
        <v>8223</v>
      </c>
      <c r="H3488" t="s">
        <v>8245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8304</v>
      </c>
      <c r="O3488" s="5">
        <f t="shared" si="216"/>
        <v>1.3083333333333333</v>
      </c>
      <c r="P3488">
        <f t="shared" si="217"/>
        <v>112.14285714285714</v>
      </c>
      <c r="Q3488" s="8" t="s">
        <v>8323</v>
      </c>
      <c r="R3488" s="8" t="s">
        <v>8325</v>
      </c>
      <c r="S3488" s="12">
        <f t="shared" si="218"/>
        <v>41834.958333333336</v>
      </c>
      <c r="T3488" s="12">
        <f t="shared" si="219"/>
        <v>41806.419317129628</v>
      </c>
    </row>
    <row r="3489" spans="1:20" ht="60" x14ac:dyDescent="0.25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8218</v>
      </c>
      <c r="G3489" t="s">
        <v>8224</v>
      </c>
      <c r="H3489" t="s">
        <v>8246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8264</v>
      </c>
      <c r="O3489" s="5">
        <f t="shared" si="216"/>
        <v>1.3098000000000001</v>
      </c>
      <c r="P3489">
        <f t="shared" si="217"/>
        <v>150.89861751152074</v>
      </c>
      <c r="Q3489" s="8" t="s">
        <v>8309</v>
      </c>
      <c r="R3489" s="8" t="s">
        <v>8347</v>
      </c>
      <c r="S3489" s="12">
        <f t="shared" si="218"/>
        <v>41784.707638888889</v>
      </c>
      <c r="T3489" s="12">
        <f t="shared" si="219"/>
        <v>41753.797083333331</v>
      </c>
    </row>
    <row r="3490" spans="1:20" ht="60" x14ac:dyDescent="0.25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8218</v>
      </c>
      <c r="G3490" t="s">
        <v>8223</v>
      </c>
      <c r="H3490" t="s">
        <v>8245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8275</v>
      </c>
      <c r="O3490" s="5">
        <f t="shared" si="216"/>
        <v>1.3101818181818181</v>
      </c>
      <c r="P3490">
        <f t="shared" si="217"/>
        <v>96.08</v>
      </c>
      <c r="Q3490" s="8" t="s">
        <v>8315</v>
      </c>
      <c r="R3490" s="8" t="s">
        <v>8350</v>
      </c>
      <c r="S3490" s="12">
        <f t="shared" si="218"/>
        <v>41455.915972222225</v>
      </c>
      <c r="T3490" s="12">
        <f t="shared" si="219"/>
        <v>41422.572824074072</v>
      </c>
    </row>
    <row r="3491" spans="1:20" ht="30" x14ac:dyDescent="0.25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8218</v>
      </c>
      <c r="G3491" t="s">
        <v>8223</v>
      </c>
      <c r="H3491" t="s">
        <v>8245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8270</v>
      </c>
      <c r="O3491" s="5">
        <f t="shared" si="216"/>
        <v>1.3116666666666668</v>
      </c>
      <c r="P3491">
        <f t="shared" si="217"/>
        <v>41.421052631578945</v>
      </c>
      <c r="Q3491" s="8" t="s">
        <v>8323</v>
      </c>
      <c r="R3491" s="8" t="s">
        <v>8343</v>
      </c>
      <c r="S3491" s="12">
        <f t="shared" si="218"/>
        <v>41912.916666666664</v>
      </c>
      <c r="T3491" s="12">
        <f t="shared" si="219"/>
        <v>41891.415324074071</v>
      </c>
    </row>
    <row r="3492" spans="1:20" ht="60" x14ac:dyDescent="0.25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8218</v>
      </c>
      <c r="G3492" t="s">
        <v>8236</v>
      </c>
      <c r="H3492" t="s">
        <v>8248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8300</v>
      </c>
      <c r="O3492" s="5">
        <f t="shared" si="216"/>
        <v>1.3118399999999999</v>
      </c>
      <c r="P3492">
        <f t="shared" si="217"/>
        <v>26.591351351351353</v>
      </c>
      <c r="Q3492" s="8" t="s">
        <v>8311</v>
      </c>
      <c r="R3492" s="8" t="s">
        <v>8341</v>
      </c>
      <c r="S3492" s="12">
        <f t="shared" si="218"/>
        <v>42734.49324074074</v>
      </c>
      <c r="T3492" s="12">
        <f t="shared" si="219"/>
        <v>42689.49324074074</v>
      </c>
    </row>
    <row r="3493" spans="1:20" ht="45" x14ac:dyDescent="0.25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8218</v>
      </c>
      <c r="G3493" t="s">
        <v>8223</v>
      </c>
      <c r="H3493" t="s">
        <v>8245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8270</v>
      </c>
      <c r="O3493" s="5">
        <f t="shared" si="216"/>
        <v>1.3120000000000001</v>
      </c>
      <c r="P3493">
        <f t="shared" si="217"/>
        <v>50.46153846153846</v>
      </c>
      <c r="Q3493" s="8" t="s">
        <v>8323</v>
      </c>
      <c r="R3493" s="8" t="s">
        <v>8343</v>
      </c>
      <c r="S3493" s="12">
        <f t="shared" si="218"/>
        <v>42493.915972222225</v>
      </c>
      <c r="T3493" s="12">
        <f t="shared" si="219"/>
        <v>42463.56385416667</v>
      </c>
    </row>
    <row r="3494" spans="1:20" ht="45" x14ac:dyDescent="0.25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8218</v>
      </c>
      <c r="G3494" t="s">
        <v>8226</v>
      </c>
      <c r="H3494" t="s">
        <v>8248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8294</v>
      </c>
      <c r="O3494" s="5">
        <f t="shared" si="216"/>
        <v>1.3120499999999999</v>
      </c>
      <c r="P3494">
        <f t="shared" si="217"/>
        <v>546.6875</v>
      </c>
      <c r="Q3494" s="8" t="s">
        <v>8311</v>
      </c>
      <c r="R3494" s="8" t="s">
        <v>8357</v>
      </c>
      <c r="S3494" s="12">
        <f t="shared" si="218"/>
        <v>42722.521493055552</v>
      </c>
      <c r="T3494" s="12">
        <f t="shared" si="219"/>
        <v>42692.521493055552</v>
      </c>
    </row>
    <row r="3495" spans="1:20" ht="45" x14ac:dyDescent="0.25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8218</v>
      </c>
      <c r="G3495" t="s">
        <v>8223</v>
      </c>
      <c r="H3495" t="s">
        <v>8245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8270</v>
      </c>
      <c r="O3495" s="5">
        <f t="shared" si="216"/>
        <v>1.3128333333333333</v>
      </c>
      <c r="P3495">
        <f t="shared" si="217"/>
        <v>48.325153374233132</v>
      </c>
      <c r="Q3495" s="8" t="s">
        <v>8323</v>
      </c>
      <c r="R3495" s="8" t="s">
        <v>8343</v>
      </c>
      <c r="S3495" s="12">
        <f t="shared" si="218"/>
        <v>42167.625</v>
      </c>
      <c r="T3495" s="12">
        <f t="shared" si="219"/>
        <v>42136.286134259259</v>
      </c>
    </row>
    <row r="3496" spans="1:20" ht="60" x14ac:dyDescent="0.25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8218</v>
      </c>
      <c r="G3496" t="s">
        <v>8223</v>
      </c>
      <c r="H3496" t="s">
        <v>8245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8302</v>
      </c>
      <c r="O3496" s="5">
        <f t="shared" si="216"/>
        <v>1.3138181818181818</v>
      </c>
      <c r="P3496">
        <f t="shared" si="217"/>
        <v>50.531468531468533</v>
      </c>
      <c r="Q3496" s="8" t="s">
        <v>8323</v>
      </c>
      <c r="R3496" s="8" t="s">
        <v>8324</v>
      </c>
      <c r="S3496" s="12">
        <f t="shared" si="218"/>
        <v>41468.5</v>
      </c>
      <c r="T3496" s="12">
        <f t="shared" si="219"/>
        <v>41431.812037037038</v>
      </c>
    </row>
    <row r="3497" spans="1:20" ht="60" x14ac:dyDescent="0.25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8218</v>
      </c>
      <c r="G3497" t="s">
        <v>8223</v>
      </c>
      <c r="H3497" t="s">
        <v>8245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8265</v>
      </c>
      <c r="O3497" s="5">
        <f t="shared" si="216"/>
        <v>1.3142857142857143</v>
      </c>
      <c r="P3497">
        <f t="shared" si="217"/>
        <v>21.904761904761905</v>
      </c>
      <c r="Q3497" s="8" t="s">
        <v>8309</v>
      </c>
      <c r="R3497" s="8" t="s">
        <v>8348</v>
      </c>
      <c r="S3497" s="12">
        <f t="shared" si="218"/>
        <v>40964.755104166667</v>
      </c>
      <c r="T3497" s="12">
        <f t="shared" si="219"/>
        <v>40934.755104166667</v>
      </c>
    </row>
    <row r="3498" spans="1:20" ht="45" x14ac:dyDescent="0.25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8218</v>
      </c>
      <c r="G3498" t="s">
        <v>8223</v>
      </c>
      <c r="H3498" t="s">
        <v>8245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8302</v>
      </c>
      <c r="O3498" s="5">
        <f t="shared" si="216"/>
        <v>1.3144</v>
      </c>
      <c r="P3498">
        <f t="shared" si="217"/>
        <v>164.3</v>
      </c>
      <c r="Q3498" s="8" t="s">
        <v>8323</v>
      </c>
      <c r="R3498" s="8" t="s">
        <v>8324</v>
      </c>
      <c r="S3498" s="12">
        <f t="shared" si="218"/>
        <v>42083.412627314814</v>
      </c>
      <c r="T3498" s="12">
        <f t="shared" si="219"/>
        <v>42053.454293981486</v>
      </c>
    </row>
    <row r="3499" spans="1:20" ht="45" x14ac:dyDescent="0.25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8218</v>
      </c>
      <c r="G3499" t="s">
        <v>8224</v>
      </c>
      <c r="H3499" t="s">
        <v>8246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8268</v>
      </c>
      <c r="O3499" s="5">
        <f t="shared" si="216"/>
        <v>1.3162883248730965</v>
      </c>
      <c r="P3499">
        <f t="shared" si="217"/>
        <v>78.578424242424248</v>
      </c>
      <c r="Q3499" s="8" t="s">
        <v>8309</v>
      </c>
      <c r="R3499" s="8" t="s">
        <v>8349</v>
      </c>
      <c r="S3499" s="12">
        <f t="shared" si="218"/>
        <v>41815.202534722222</v>
      </c>
      <c r="T3499" s="12">
        <f t="shared" si="219"/>
        <v>41785.202534722222</v>
      </c>
    </row>
    <row r="3500" spans="1:20" ht="60" x14ac:dyDescent="0.25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8218</v>
      </c>
      <c r="G3500" t="s">
        <v>8223</v>
      </c>
      <c r="H3500" t="s">
        <v>8245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8294</v>
      </c>
      <c r="O3500" s="5">
        <f t="shared" si="216"/>
        <v>1.3166833333333334</v>
      </c>
      <c r="P3500">
        <f t="shared" si="217"/>
        <v>46.580778301886795</v>
      </c>
      <c r="Q3500" s="8" t="s">
        <v>8311</v>
      </c>
      <c r="R3500" s="8" t="s">
        <v>8357</v>
      </c>
      <c r="S3500" s="12">
        <f t="shared" si="218"/>
        <v>41768.614803240736</v>
      </c>
      <c r="T3500" s="12">
        <f t="shared" si="219"/>
        <v>41738.614803240736</v>
      </c>
    </row>
    <row r="3501" spans="1:20" ht="60" x14ac:dyDescent="0.25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8218</v>
      </c>
      <c r="G3501" t="s">
        <v>8223</v>
      </c>
      <c r="H3501" t="s">
        <v>8245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8284</v>
      </c>
      <c r="O3501" s="5">
        <f t="shared" si="216"/>
        <v>1.3180000000000001</v>
      </c>
      <c r="P3501">
        <f t="shared" si="217"/>
        <v>105.44</v>
      </c>
      <c r="Q3501" s="8" t="s">
        <v>8334</v>
      </c>
      <c r="R3501" s="8" t="s">
        <v>8338</v>
      </c>
      <c r="S3501" s="12">
        <f t="shared" si="218"/>
        <v>42164.590335648143</v>
      </c>
      <c r="T3501" s="12">
        <f t="shared" si="219"/>
        <v>42104.590335648143</v>
      </c>
    </row>
    <row r="3502" spans="1:20" ht="30" x14ac:dyDescent="0.25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8218</v>
      </c>
      <c r="G3502" t="s">
        <v>8223</v>
      </c>
      <c r="H3502" t="s">
        <v>8245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8275</v>
      </c>
      <c r="O3502" s="5">
        <f t="shared" si="216"/>
        <v>1.3183333333333334</v>
      </c>
      <c r="P3502">
        <f t="shared" si="217"/>
        <v>70.625</v>
      </c>
      <c r="Q3502" s="8" t="s">
        <v>8315</v>
      </c>
      <c r="R3502" s="8" t="s">
        <v>8350</v>
      </c>
      <c r="S3502" s="12">
        <f t="shared" si="218"/>
        <v>40808.520011574074</v>
      </c>
      <c r="T3502" s="12">
        <f t="shared" si="219"/>
        <v>40778.520011574074</v>
      </c>
    </row>
    <row r="3503" spans="1:20" ht="60" x14ac:dyDescent="0.25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8218</v>
      </c>
      <c r="G3503" t="s">
        <v>8223</v>
      </c>
      <c r="H3503" t="s">
        <v>8245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8272</v>
      </c>
      <c r="O3503" s="5">
        <f t="shared" si="216"/>
        <v>1.3187625000000001</v>
      </c>
      <c r="P3503">
        <f t="shared" si="217"/>
        <v>39.074444444444445</v>
      </c>
      <c r="Q3503" s="8" t="s">
        <v>8311</v>
      </c>
      <c r="R3503" s="8" t="s">
        <v>8317</v>
      </c>
      <c r="S3503" s="12">
        <f t="shared" si="218"/>
        <v>41862.602627314816</v>
      </c>
      <c r="T3503" s="12">
        <f t="shared" si="219"/>
        <v>41832.602627314816</v>
      </c>
    </row>
    <row r="3504" spans="1:20" ht="60" x14ac:dyDescent="0.25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8218</v>
      </c>
      <c r="G3504" t="s">
        <v>8223</v>
      </c>
      <c r="H3504" t="s">
        <v>8245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8268</v>
      </c>
      <c r="O3504" s="5">
        <f t="shared" si="216"/>
        <v>1.3193789333333332</v>
      </c>
      <c r="P3504">
        <f t="shared" si="217"/>
        <v>105.04609341825902</v>
      </c>
      <c r="Q3504" s="8" t="s">
        <v>8309</v>
      </c>
      <c r="R3504" s="8" t="s">
        <v>8349</v>
      </c>
      <c r="S3504" s="12">
        <f t="shared" si="218"/>
        <v>42102.488067129627</v>
      </c>
      <c r="T3504" s="12">
        <f t="shared" si="219"/>
        <v>42072.488067129627</v>
      </c>
    </row>
    <row r="3505" spans="1:20" ht="60" x14ac:dyDescent="0.25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8218</v>
      </c>
      <c r="G3505" t="s">
        <v>8223</v>
      </c>
      <c r="H3505" t="s">
        <v>8245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8270</v>
      </c>
      <c r="O3505" s="5">
        <f t="shared" si="216"/>
        <v>1.32</v>
      </c>
      <c r="P3505">
        <f t="shared" si="217"/>
        <v>36.666666666666664</v>
      </c>
      <c r="Q3505" s="8" t="s">
        <v>8323</v>
      </c>
      <c r="R3505" s="8" t="s">
        <v>8343</v>
      </c>
      <c r="S3505" s="12">
        <f t="shared" si="218"/>
        <v>42197.791666666672</v>
      </c>
      <c r="T3505" s="12">
        <f t="shared" si="219"/>
        <v>42177.511782407411</v>
      </c>
    </row>
    <row r="3506" spans="1:20" ht="60" x14ac:dyDescent="0.25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8218</v>
      </c>
      <c r="G3506" t="s">
        <v>8223</v>
      </c>
      <c r="H3506" t="s">
        <v>8245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8273</v>
      </c>
      <c r="O3506" s="5">
        <f t="shared" si="216"/>
        <v>1.3202400000000001</v>
      </c>
      <c r="P3506">
        <f t="shared" si="217"/>
        <v>215.72549019607843</v>
      </c>
      <c r="Q3506" s="8" t="s">
        <v>8318</v>
      </c>
      <c r="R3506" s="8" t="s">
        <v>8352</v>
      </c>
      <c r="S3506" s="12">
        <f t="shared" si="218"/>
        <v>41007.51363425926</v>
      </c>
      <c r="T3506" s="12">
        <f t="shared" si="219"/>
        <v>40977.555300925924</v>
      </c>
    </row>
    <row r="3507" spans="1:20" ht="30" x14ac:dyDescent="0.25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8218</v>
      </c>
      <c r="G3507" t="s">
        <v>8223</v>
      </c>
      <c r="H3507" t="s">
        <v>8245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8273</v>
      </c>
      <c r="O3507" s="5">
        <f t="shared" si="216"/>
        <v>1.3219000000000001</v>
      </c>
      <c r="P3507">
        <f t="shared" si="217"/>
        <v>99.766037735849054</v>
      </c>
      <c r="Q3507" s="8" t="s">
        <v>8318</v>
      </c>
      <c r="R3507" s="8" t="s">
        <v>8352</v>
      </c>
      <c r="S3507" s="12">
        <f t="shared" si="218"/>
        <v>40884.495266203703</v>
      </c>
      <c r="T3507" s="12">
        <f t="shared" si="219"/>
        <v>40854.495266203703</v>
      </c>
    </row>
    <row r="3508" spans="1:20" ht="45" x14ac:dyDescent="0.25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8218</v>
      </c>
      <c r="G3508" t="s">
        <v>8223</v>
      </c>
      <c r="H3508" t="s">
        <v>8245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8275</v>
      </c>
      <c r="O3508" s="5">
        <f t="shared" si="216"/>
        <v>1.3220000000000001</v>
      </c>
      <c r="P3508">
        <f t="shared" si="217"/>
        <v>75.11363636363636</v>
      </c>
      <c r="Q3508" s="8" t="s">
        <v>8315</v>
      </c>
      <c r="R3508" s="8" t="s">
        <v>8350</v>
      </c>
      <c r="S3508" s="12">
        <f t="shared" si="218"/>
        <v>42162.909722222219</v>
      </c>
      <c r="T3508" s="12">
        <f t="shared" si="219"/>
        <v>42111.649537037039</v>
      </c>
    </row>
    <row r="3509" spans="1:20" ht="60" x14ac:dyDescent="0.25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8218</v>
      </c>
      <c r="G3509" t="s">
        <v>8223</v>
      </c>
      <c r="H3509" t="s">
        <v>8245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8291</v>
      </c>
      <c r="O3509" s="5">
        <f t="shared" si="216"/>
        <v>1.3223333333333334</v>
      </c>
      <c r="P3509">
        <f t="shared" si="217"/>
        <v>74.149532710280369</v>
      </c>
      <c r="Q3509" s="8" t="s">
        <v>8315</v>
      </c>
      <c r="R3509" s="8" t="s">
        <v>8353</v>
      </c>
      <c r="S3509" s="12">
        <f t="shared" si="218"/>
        <v>41261.347222222219</v>
      </c>
      <c r="T3509" s="12">
        <f t="shared" si="219"/>
        <v>41222.97184027778</v>
      </c>
    </row>
    <row r="3510" spans="1:20" x14ac:dyDescent="0.25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8218</v>
      </c>
      <c r="G3510" t="s">
        <v>8223</v>
      </c>
      <c r="H3510" t="s">
        <v>8245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8278</v>
      </c>
      <c r="O3510" s="5">
        <f t="shared" si="216"/>
        <v>1.3236666666666668</v>
      </c>
      <c r="P3510">
        <f t="shared" si="217"/>
        <v>63.031746031746032</v>
      </c>
      <c r="Q3510" s="8" t="s">
        <v>8315</v>
      </c>
      <c r="R3510" s="8" t="s">
        <v>8330</v>
      </c>
      <c r="S3510" s="12">
        <f t="shared" si="218"/>
        <v>42186.902777777781</v>
      </c>
      <c r="T3510" s="12">
        <f t="shared" si="219"/>
        <v>42173.496342592596</v>
      </c>
    </row>
    <row r="3511" spans="1:20" ht="60" x14ac:dyDescent="0.25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8218</v>
      </c>
      <c r="G3511" t="s">
        <v>8223</v>
      </c>
      <c r="H3511" t="s">
        <v>8245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8284</v>
      </c>
      <c r="O3511" s="5">
        <f t="shared" si="216"/>
        <v>1.3242499999999999</v>
      </c>
      <c r="P3511">
        <f t="shared" si="217"/>
        <v>48.154545454545456</v>
      </c>
      <c r="Q3511" s="8" t="s">
        <v>8334</v>
      </c>
      <c r="R3511" s="8" t="s">
        <v>8338</v>
      </c>
      <c r="S3511" s="12">
        <f t="shared" si="218"/>
        <v>42513.666666666672</v>
      </c>
      <c r="T3511" s="12">
        <f t="shared" si="219"/>
        <v>42484.579062500001</v>
      </c>
    </row>
    <row r="3512" spans="1:20" ht="45" x14ac:dyDescent="0.25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8218</v>
      </c>
      <c r="G3512" t="s">
        <v>8223</v>
      </c>
      <c r="H3512" t="s">
        <v>8245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8304</v>
      </c>
      <c r="O3512" s="5">
        <f t="shared" si="216"/>
        <v>1.3260000000000001</v>
      </c>
      <c r="P3512">
        <f t="shared" si="217"/>
        <v>120.54545454545455</v>
      </c>
      <c r="Q3512" s="8" t="s">
        <v>8323</v>
      </c>
      <c r="R3512" s="8" t="s">
        <v>8325</v>
      </c>
      <c r="S3512" s="12">
        <f t="shared" si="218"/>
        <v>42462.743900462963</v>
      </c>
      <c r="T3512" s="12">
        <f t="shared" si="219"/>
        <v>42402.785567129627</v>
      </c>
    </row>
    <row r="3513" spans="1:20" ht="60" x14ac:dyDescent="0.25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8218</v>
      </c>
      <c r="G3513" t="s">
        <v>8223</v>
      </c>
      <c r="H3513" t="s">
        <v>8245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8302</v>
      </c>
      <c r="O3513" s="5">
        <f t="shared" si="216"/>
        <v>1.3270650000000002</v>
      </c>
      <c r="P3513">
        <f t="shared" si="217"/>
        <v>82.941562500000003</v>
      </c>
      <c r="Q3513" s="8" t="s">
        <v>8323</v>
      </c>
      <c r="R3513" s="8" t="s">
        <v>8324</v>
      </c>
      <c r="S3513" s="12">
        <f t="shared" si="218"/>
        <v>41872.905729166669</v>
      </c>
      <c r="T3513" s="12">
        <f t="shared" si="219"/>
        <v>41842.905729166669</v>
      </c>
    </row>
    <row r="3514" spans="1:20" ht="45" x14ac:dyDescent="0.25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8218</v>
      </c>
      <c r="G3514" t="s">
        <v>8223</v>
      </c>
      <c r="H3514" t="s">
        <v>8245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8279</v>
      </c>
      <c r="O3514" s="5">
        <f t="shared" si="216"/>
        <v>1.3286666666666667</v>
      </c>
      <c r="P3514">
        <f t="shared" si="217"/>
        <v>27.301369863013697</v>
      </c>
      <c r="Q3514" s="8" t="s">
        <v>8315</v>
      </c>
      <c r="R3514" s="8" t="s">
        <v>8354</v>
      </c>
      <c r="S3514" s="12">
        <f t="shared" si="218"/>
        <v>41342.061562499999</v>
      </c>
      <c r="T3514" s="12">
        <f t="shared" si="219"/>
        <v>41312.061562499999</v>
      </c>
    </row>
    <row r="3515" spans="1:20" ht="60" x14ac:dyDescent="0.25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8218</v>
      </c>
      <c r="G3515" t="s">
        <v>8223</v>
      </c>
      <c r="H3515" t="s">
        <v>8245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8296</v>
      </c>
      <c r="O3515" s="5">
        <f t="shared" si="216"/>
        <v>1.3289249999999999</v>
      </c>
      <c r="P3515">
        <f t="shared" si="217"/>
        <v>81.654377880184327</v>
      </c>
      <c r="Q3515" s="8" t="s">
        <v>8331</v>
      </c>
      <c r="R3515" s="8" t="s">
        <v>8356</v>
      </c>
      <c r="S3515" s="12">
        <f t="shared" si="218"/>
        <v>42322.305555555555</v>
      </c>
      <c r="T3515" s="12">
        <f t="shared" si="219"/>
        <v>42292.263888888891</v>
      </c>
    </row>
    <row r="3516" spans="1:20" ht="45" x14ac:dyDescent="0.25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8218</v>
      </c>
      <c r="G3516" t="s">
        <v>8224</v>
      </c>
      <c r="H3516" t="s">
        <v>8246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8270</v>
      </c>
      <c r="O3516" s="5">
        <f t="shared" si="216"/>
        <v>1.33</v>
      </c>
      <c r="P3516">
        <f t="shared" si="217"/>
        <v>42.903225806451616</v>
      </c>
      <c r="Q3516" s="8" t="s">
        <v>8323</v>
      </c>
      <c r="R3516" s="8" t="s">
        <v>8343</v>
      </c>
      <c r="S3516" s="12">
        <f t="shared" si="218"/>
        <v>42008.302847222221</v>
      </c>
      <c r="T3516" s="12">
        <f t="shared" si="219"/>
        <v>41948.302847222221</v>
      </c>
    </row>
    <row r="3517" spans="1:20" ht="60" x14ac:dyDescent="0.25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8218</v>
      </c>
      <c r="G3517" t="s">
        <v>8224</v>
      </c>
      <c r="H3517" t="s">
        <v>8246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8270</v>
      </c>
      <c r="O3517" s="5">
        <f t="shared" si="216"/>
        <v>1.3304200000000002</v>
      </c>
      <c r="P3517">
        <f t="shared" si="217"/>
        <v>26.608400000000003</v>
      </c>
      <c r="Q3517" s="8" t="s">
        <v>8323</v>
      </c>
      <c r="R3517" s="8" t="s">
        <v>8343</v>
      </c>
      <c r="S3517" s="12">
        <f t="shared" si="218"/>
        <v>42786.118078703701</v>
      </c>
      <c r="T3517" s="12">
        <f t="shared" si="219"/>
        <v>42758.118078703701</v>
      </c>
    </row>
    <row r="3518" spans="1:20" ht="60" x14ac:dyDescent="0.25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8218</v>
      </c>
      <c r="G3518" t="s">
        <v>8223</v>
      </c>
      <c r="H3518" t="s">
        <v>8245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8268</v>
      </c>
      <c r="O3518" s="5">
        <f t="shared" si="216"/>
        <v>1.3310911999999999</v>
      </c>
      <c r="P3518">
        <f t="shared" si="217"/>
        <v>100.08204511278196</v>
      </c>
      <c r="Q3518" s="8" t="s">
        <v>8309</v>
      </c>
      <c r="R3518" s="8" t="s">
        <v>8349</v>
      </c>
      <c r="S3518" s="12">
        <f t="shared" si="218"/>
        <v>41578.75</v>
      </c>
      <c r="T3518" s="12">
        <f t="shared" si="219"/>
        <v>41518.754733796297</v>
      </c>
    </row>
    <row r="3519" spans="1:20" ht="45" x14ac:dyDescent="0.25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8218</v>
      </c>
      <c r="G3519" t="s">
        <v>8223</v>
      </c>
      <c r="H3519" t="s">
        <v>8245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8275</v>
      </c>
      <c r="O3519" s="5">
        <f t="shared" si="216"/>
        <v>1.3315375</v>
      </c>
      <c r="P3519">
        <f t="shared" si="217"/>
        <v>42.609200000000001</v>
      </c>
      <c r="Q3519" s="8" t="s">
        <v>8315</v>
      </c>
      <c r="R3519" s="8" t="s">
        <v>8350</v>
      </c>
      <c r="S3519" s="12">
        <f t="shared" si="218"/>
        <v>41432.750856481478</v>
      </c>
      <c r="T3519" s="12">
        <f t="shared" si="219"/>
        <v>41402.750856481478</v>
      </c>
    </row>
    <row r="3520" spans="1:20" ht="45" x14ac:dyDescent="0.25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8218</v>
      </c>
      <c r="G3520" t="s">
        <v>8225</v>
      </c>
      <c r="H3520" t="s">
        <v>8247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8270</v>
      </c>
      <c r="O3520" s="5">
        <f t="shared" si="216"/>
        <v>1.3320000000000001</v>
      </c>
      <c r="P3520">
        <f t="shared" si="217"/>
        <v>51.230769230769234</v>
      </c>
      <c r="Q3520" s="8" t="s">
        <v>8323</v>
      </c>
      <c r="R3520" s="8" t="s">
        <v>8343</v>
      </c>
      <c r="S3520" s="12">
        <f t="shared" si="218"/>
        <v>41922.208333333336</v>
      </c>
      <c r="T3520" s="12">
        <f t="shared" si="219"/>
        <v>41899.993159722224</v>
      </c>
    </row>
    <row r="3521" spans="1:20" ht="60" x14ac:dyDescent="0.25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8218</v>
      </c>
      <c r="G3521" t="s">
        <v>8223</v>
      </c>
      <c r="H3521" t="s">
        <v>8245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8264</v>
      </c>
      <c r="O3521" s="5">
        <f t="shared" si="216"/>
        <v>1.3333333333333333</v>
      </c>
      <c r="P3521">
        <f t="shared" si="217"/>
        <v>57.142857142857146</v>
      </c>
      <c r="Q3521" s="8" t="s">
        <v>8309</v>
      </c>
      <c r="R3521" s="8" t="s">
        <v>8347</v>
      </c>
      <c r="S3521" s="12">
        <f t="shared" si="218"/>
        <v>42377.775011574078</v>
      </c>
      <c r="T3521" s="12">
        <f t="shared" si="219"/>
        <v>42317.775011574078</v>
      </c>
    </row>
    <row r="3522" spans="1:20" ht="60" x14ac:dyDescent="0.25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8218</v>
      </c>
      <c r="G3522" t="s">
        <v>8223</v>
      </c>
      <c r="H3522" t="s">
        <v>8245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8275</v>
      </c>
      <c r="O3522" s="5">
        <f t="shared" ref="O3522:O3585" si="220">E3522/D3522</f>
        <v>1.3333333333333333</v>
      </c>
      <c r="P3522">
        <f t="shared" si="217"/>
        <v>86.956521739130437</v>
      </c>
      <c r="Q3522" s="8" t="s">
        <v>8315</v>
      </c>
      <c r="R3522" s="8" t="s">
        <v>8350</v>
      </c>
      <c r="S3522" s="12">
        <f t="shared" si="218"/>
        <v>41896.936180555553</v>
      </c>
      <c r="T3522" s="12">
        <f t="shared" si="219"/>
        <v>41875.936180555553</v>
      </c>
    </row>
    <row r="3523" spans="1:20" ht="60" x14ac:dyDescent="0.25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8218</v>
      </c>
      <c r="G3523" t="s">
        <v>8223</v>
      </c>
      <c r="H3523" t="s">
        <v>8245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8278</v>
      </c>
      <c r="O3523" s="5">
        <f t="shared" si="220"/>
        <v>1.3333333333333333</v>
      </c>
      <c r="P3523">
        <f t="shared" ref="P3523:P3586" si="221">E3523/L3523</f>
        <v>28.571428571428573</v>
      </c>
      <c r="Q3523" s="8" t="s">
        <v>8315</v>
      </c>
      <c r="R3523" s="8" t="s">
        <v>8330</v>
      </c>
      <c r="S3523" s="12">
        <f t="shared" ref="S3523:S3586" si="222">(I3523/86400)+25569+(-6/24)</f>
        <v>42088.65006944444</v>
      </c>
      <c r="T3523" s="12">
        <f t="shared" ref="T3523:T3586" si="223">(J3523/86400)+25569+(-6/24)</f>
        <v>42058.691736111112</v>
      </c>
    </row>
    <row r="3524" spans="1:20" ht="30" x14ac:dyDescent="0.25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8304</v>
      </c>
      <c r="O3524" s="5">
        <f t="shared" si="220"/>
        <v>1.3333333333333333</v>
      </c>
      <c r="P3524">
        <f t="shared" si="221"/>
        <v>36.363636363636367</v>
      </c>
      <c r="Q3524" s="8" t="s">
        <v>8323</v>
      </c>
      <c r="R3524" s="8" t="s">
        <v>8325</v>
      </c>
      <c r="S3524" s="12">
        <f t="shared" si="222"/>
        <v>41833.207326388889</v>
      </c>
      <c r="T3524" s="12">
        <f t="shared" si="223"/>
        <v>41803.207326388889</v>
      </c>
    </row>
    <row r="3525" spans="1:20" ht="45" x14ac:dyDescent="0.25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8218</v>
      </c>
      <c r="G3525" t="s">
        <v>8223</v>
      </c>
      <c r="H3525" t="s">
        <v>8245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8278</v>
      </c>
      <c r="O3525" s="5">
        <f t="shared" si="220"/>
        <v>1.3344333333333334</v>
      </c>
      <c r="P3525">
        <f t="shared" si="221"/>
        <v>25.020624999999999</v>
      </c>
      <c r="Q3525" s="8" t="s">
        <v>8315</v>
      </c>
      <c r="R3525" s="8" t="s">
        <v>8330</v>
      </c>
      <c r="S3525" s="12">
        <f t="shared" si="222"/>
        <v>41117.833333333336</v>
      </c>
      <c r="T3525" s="12">
        <f t="shared" si="223"/>
        <v>41107.476782407408</v>
      </c>
    </row>
    <row r="3526" spans="1:20" ht="45" x14ac:dyDescent="0.25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8218</v>
      </c>
      <c r="G3526" t="s">
        <v>8223</v>
      </c>
      <c r="H3526" t="s">
        <v>8245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8275</v>
      </c>
      <c r="O3526" s="5">
        <f t="shared" si="220"/>
        <v>1.3346666666666667</v>
      </c>
      <c r="P3526">
        <f t="shared" si="221"/>
        <v>52.684210526315788</v>
      </c>
      <c r="Q3526" s="8" t="s">
        <v>8315</v>
      </c>
      <c r="R3526" s="8" t="s">
        <v>8350</v>
      </c>
      <c r="S3526" s="12">
        <f t="shared" si="222"/>
        <v>41676.45930555556</v>
      </c>
      <c r="T3526" s="12">
        <f t="shared" si="223"/>
        <v>41655.45930555556</v>
      </c>
    </row>
    <row r="3527" spans="1:20" ht="60" x14ac:dyDescent="0.25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8218</v>
      </c>
      <c r="G3527" t="s">
        <v>8223</v>
      </c>
      <c r="H3527" t="s">
        <v>8245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8270</v>
      </c>
      <c r="O3527" s="5">
        <f t="shared" si="220"/>
        <v>1.3346666666666667</v>
      </c>
      <c r="P3527">
        <f t="shared" si="221"/>
        <v>57.2</v>
      </c>
      <c r="Q3527" s="8" t="s">
        <v>8323</v>
      </c>
      <c r="R3527" s="8" t="s">
        <v>8343</v>
      </c>
      <c r="S3527" s="12">
        <f t="shared" si="222"/>
        <v>42583.040972222225</v>
      </c>
      <c r="T3527" s="12">
        <f t="shared" si="223"/>
        <v>42538.485833333332</v>
      </c>
    </row>
    <row r="3528" spans="1:20" ht="45" x14ac:dyDescent="0.25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8218</v>
      </c>
      <c r="G3528" t="s">
        <v>8223</v>
      </c>
      <c r="H3528" t="s">
        <v>8245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8270</v>
      </c>
      <c r="O3528" s="5">
        <f t="shared" si="220"/>
        <v>1.3348133333333334</v>
      </c>
      <c r="P3528">
        <f t="shared" si="221"/>
        <v>38.504230769230773</v>
      </c>
      <c r="Q3528" s="8" t="s">
        <v>8323</v>
      </c>
      <c r="R3528" s="8" t="s">
        <v>8343</v>
      </c>
      <c r="S3528" s="12">
        <f t="shared" si="222"/>
        <v>40926.708333333336</v>
      </c>
      <c r="T3528" s="12">
        <f t="shared" si="223"/>
        <v>40883.816678240742</v>
      </c>
    </row>
    <row r="3529" spans="1:20" ht="30" x14ac:dyDescent="0.25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8218</v>
      </c>
      <c r="G3529" t="s">
        <v>8223</v>
      </c>
      <c r="H3529" t="s">
        <v>8245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8294</v>
      </c>
      <c r="O3529" s="5">
        <f t="shared" si="220"/>
        <v>1.3348307999999998</v>
      </c>
      <c r="P3529">
        <f t="shared" si="221"/>
        <v>73.503898678414089</v>
      </c>
      <c r="Q3529" s="8" t="s">
        <v>8311</v>
      </c>
      <c r="R3529" s="8" t="s">
        <v>8357</v>
      </c>
      <c r="S3529" s="12">
        <f t="shared" si="222"/>
        <v>41749.915972222225</v>
      </c>
      <c r="T3529" s="12">
        <f t="shared" si="223"/>
        <v>41704.485937500001</v>
      </c>
    </row>
    <row r="3530" spans="1:20" ht="60" x14ac:dyDescent="0.25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8218</v>
      </c>
      <c r="G3530" t="s">
        <v>8223</v>
      </c>
      <c r="H3530" t="s">
        <v>8245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8297</v>
      </c>
      <c r="O3530" s="5">
        <f t="shared" si="220"/>
        <v>1.335</v>
      </c>
      <c r="P3530">
        <f t="shared" si="221"/>
        <v>53.4</v>
      </c>
      <c r="Q3530" s="8" t="s">
        <v>8321</v>
      </c>
      <c r="R3530" s="8" t="s">
        <v>8346</v>
      </c>
      <c r="S3530" s="12">
        <f t="shared" si="222"/>
        <v>42367.708333333328</v>
      </c>
      <c r="T3530" s="12">
        <f t="shared" si="223"/>
        <v>42338.59375</v>
      </c>
    </row>
    <row r="3531" spans="1:20" ht="45" x14ac:dyDescent="0.25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8218</v>
      </c>
      <c r="G3531" t="s">
        <v>8223</v>
      </c>
      <c r="H3531" t="s">
        <v>8245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8273</v>
      </c>
      <c r="O3531" s="5">
        <f t="shared" si="220"/>
        <v>1.3360000000000001</v>
      </c>
      <c r="P3531">
        <f t="shared" si="221"/>
        <v>31.80952380952381</v>
      </c>
      <c r="Q3531" s="8" t="s">
        <v>8318</v>
      </c>
      <c r="R3531" s="8" t="s">
        <v>8352</v>
      </c>
      <c r="S3531" s="12">
        <f t="shared" si="222"/>
        <v>41343.75</v>
      </c>
      <c r="T3531" s="12">
        <f t="shared" si="223"/>
        <v>41308.86791666667</v>
      </c>
    </row>
    <row r="3532" spans="1:20" ht="30" x14ac:dyDescent="0.25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8218</v>
      </c>
      <c r="G3532" t="s">
        <v>8223</v>
      </c>
      <c r="H3532" t="s">
        <v>8245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8278</v>
      </c>
      <c r="O3532" s="5">
        <f t="shared" si="220"/>
        <v>1.336044</v>
      </c>
      <c r="P3532">
        <f t="shared" si="221"/>
        <v>31.659810426540286</v>
      </c>
      <c r="Q3532" s="8" t="s">
        <v>8315</v>
      </c>
      <c r="R3532" s="8" t="s">
        <v>8330</v>
      </c>
      <c r="S3532" s="12">
        <f t="shared" si="222"/>
        <v>41445.896944444445</v>
      </c>
      <c r="T3532" s="12">
        <f t="shared" si="223"/>
        <v>41415.896944444445</v>
      </c>
    </row>
    <row r="3533" spans="1:20" ht="60" x14ac:dyDescent="0.25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8218</v>
      </c>
      <c r="G3533" t="s">
        <v>8223</v>
      </c>
      <c r="H3533" t="s">
        <v>8245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8278</v>
      </c>
      <c r="O3533" s="5">
        <f t="shared" si="220"/>
        <v>1.3367142857142857</v>
      </c>
      <c r="P3533">
        <f t="shared" si="221"/>
        <v>62.38</v>
      </c>
      <c r="Q3533" s="8" t="s">
        <v>8315</v>
      </c>
      <c r="R3533" s="8" t="s">
        <v>8330</v>
      </c>
      <c r="S3533" s="12">
        <f t="shared" si="222"/>
        <v>41403.440266203703</v>
      </c>
      <c r="T3533" s="12">
        <f t="shared" si="223"/>
        <v>41373.440266203703</v>
      </c>
    </row>
    <row r="3534" spans="1:20" ht="45" x14ac:dyDescent="0.25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8218</v>
      </c>
      <c r="G3534" t="s">
        <v>8223</v>
      </c>
      <c r="H3534" t="s">
        <v>8245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8275</v>
      </c>
      <c r="O3534" s="5">
        <f t="shared" si="220"/>
        <v>1.3405</v>
      </c>
      <c r="P3534">
        <f t="shared" si="221"/>
        <v>70.55263157894737</v>
      </c>
      <c r="Q3534" s="8" t="s">
        <v>8315</v>
      </c>
      <c r="R3534" s="8" t="s">
        <v>8350</v>
      </c>
      <c r="S3534" s="12">
        <f t="shared" si="222"/>
        <v>41798.958333333336</v>
      </c>
      <c r="T3534" s="12">
        <f t="shared" si="223"/>
        <v>41768.591921296298</v>
      </c>
    </row>
    <row r="3535" spans="1:20" ht="60" x14ac:dyDescent="0.25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8218</v>
      </c>
      <c r="G3535" t="s">
        <v>8223</v>
      </c>
      <c r="H3535" t="s">
        <v>8245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8268</v>
      </c>
      <c r="O3535" s="5">
        <f t="shared" si="220"/>
        <v>1.341</v>
      </c>
      <c r="P3535">
        <f t="shared" si="221"/>
        <v>108.14516129032258</v>
      </c>
      <c r="Q3535" s="8" t="s">
        <v>8309</v>
      </c>
      <c r="R3535" s="8" t="s">
        <v>8349</v>
      </c>
      <c r="S3535" s="12">
        <f t="shared" si="222"/>
        <v>40466.902083333334</v>
      </c>
      <c r="T3535" s="12">
        <f t="shared" si="223"/>
        <v>40430.354328703703</v>
      </c>
    </row>
    <row r="3536" spans="1:20" ht="60" x14ac:dyDescent="0.25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8218</v>
      </c>
      <c r="G3536" t="s">
        <v>8223</v>
      </c>
      <c r="H3536" t="s">
        <v>8245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8275</v>
      </c>
      <c r="O3536" s="5">
        <f t="shared" si="220"/>
        <v>1.3438124999999999</v>
      </c>
      <c r="P3536">
        <f t="shared" si="221"/>
        <v>39.816666666666663</v>
      </c>
      <c r="Q3536" s="8" t="s">
        <v>8315</v>
      </c>
      <c r="R3536" s="8" t="s">
        <v>8350</v>
      </c>
      <c r="S3536" s="12">
        <f t="shared" si="222"/>
        <v>40286.040972222225</v>
      </c>
      <c r="T3536" s="12">
        <f t="shared" si="223"/>
        <v>40249.992106481484</v>
      </c>
    </row>
    <row r="3537" spans="1:20" ht="45" x14ac:dyDescent="0.25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8218</v>
      </c>
      <c r="G3537" t="s">
        <v>8223</v>
      </c>
      <c r="H3537" t="s">
        <v>8245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8296</v>
      </c>
      <c r="O3537" s="5">
        <f t="shared" si="220"/>
        <v>1.3444929411764706</v>
      </c>
      <c r="P3537">
        <f t="shared" si="221"/>
        <v>23.808729166666669</v>
      </c>
      <c r="Q3537" s="8" t="s">
        <v>8331</v>
      </c>
      <c r="R3537" s="8" t="s">
        <v>8356</v>
      </c>
      <c r="S3537" s="12">
        <f t="shared" si="222"/>
        <v>41867.09579861111</v>
      </c>
      <c r="T3537" s="12">
        <f t="shared" si="223"/>
        <v>41846.09579861111</v>
      </c>
    </row>
    <row r="3538" spans="1:20" ht="30" x14ac:dyDescent="0.25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8218</v>
      </c>
      <c r="G3538" t="s">
        <v>8223</v>
      </c>
      <c r="H3538" t="s">
        <v>8245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8278</v>
      </c>
      <c r="O3538" s="5">
        <f t="shared" si="220"/>
        <v>1.3461099999999999</v>
      </c>
      <c r="P3538">
        <f t="shared" si="221"/>
        <v>79.182941176470578</v>
      </c>
      <c r="Q3538" s="8" t="s">
        <v>8315</v>
      </c>
      <c r="R3538" s="8" t="s">
        <v>8330</v>
      </c>
      <c r="S3538" s="12">
        <f t="shared" si="222"/>
        <v>40748.589537037034</v>
      </c>
      <c r="T3538" s="12">
        <f t="shared" si="223"/>
        <v>40718.589537037034</v>
      </c>
    </row>
    <row r="3539" spans="1:20" ht="30" x14ac:dyDescent="0.25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8218</v>
      </c>
      <c r="G3539" t="s">
        <v>8223</v>
      </c>
      <c r="H3539" t="s">
        <v>8245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8270</v>
      </c>
      <c r="O3539" s="5">
        <f t="shared" si="220"/>
        <v>1.3467833333333334</v>
      </c>
      <c r="P3539">
        <f t="shared" si="221"/>
        <v>89.785555555555561</v>
      </c>
      <c r="Q3539" s="8" t="s">
        <v>8323</v>
      </c>
      <c r="R3539" s="8" t="s">
        <v>8343</v>
      </c>
      <c r="S3539" s="12">
        <f t="shared" si="222"/>
        <v>42387.957638888889</v>
      </c>
      <c r="T3539" s="12">
        <f t="shared" si="223"/>
        <v>42374.661226851851</v>
      </c>
    </row>
    <row r="3540" spans="1:20" ht="60" x14ac:dyDescent="0.25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8218</v>
      </c>
      <c r="G3540" t="s">
        <v>8223</v>
      </c>
      <c r="H3540" t="s">
        <v>8245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8275</v>
      </c>
      <c r="O3540" s="5">
        <f t="shared" si="220"/>
        <v>1.348074</v>
      </c>
      <c r="P3540">
        <f t="shared" si="221"/>
        <v>60.181874999999998</v>
      </c>
      <c r="Q3540" s="8" t="s">
        <v>8315</v>
      </c>
      <c r="R3540" s="8" t="s">
        <v>8350</v>
      </c>
      <c r="S3540" s="12">
        <f t="shared" si="222"/>
        <v>42660.426388888889</v>
      </c>
      <c r="T3540" s="12">
        <f t="shared" si="223"/>
        <v>42634.364780092597</v>
      </c>
    </row>
    <row r="3541" spans="1:20" ht="60" x14ac:dyDescent="0.25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8218</v>
      </c>
      <c r="G3541" t="s">
        <v>8223</v>
      </c>
      <c r="H3541" t="s">
        <v>8245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8284</v>
      </c>
      <c r="O3541" s="5">
        <f t="shared" si="220"/>
        <v>1.3482571428571428</v>
      </c>
      <c r="P3541">
        <f t="shared" si="221"/>
        <v>53.991990846681922</v>
      </c>
      <c r="Q3541" s="8" t="s">
        <v>8334</v>
      </c>
      <c r="R3541" s="8" t="s">
        <v>8338</v>
      </c>
      <c r="S3541" s="12">
        <f t="shared" si="222"/>
        <v>42300.51730324074</v>
      </c>
      <c r="T3541" s="12">
        <f t="shared" si="223"/>
        <v>42275.51730324074</v>
      </c>
    </row>
    <row r="3542" spans="1:20" ht="45" x14ac:dyDescent="0.25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8218</v>
      </c>
      <c r="G3542" t="s">
        <v>8223</v>
      </c>
      <c r="H3542" t="s">
        <v>8245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8275</v>
      </c>
      <c r="O3542" s="5">
        <f t="shared" si="220"/>
        <v>1.3489</v>
      </c>
      <c r="P3542">
        <f t="shared" si="221"/>
        <v>59.162280701754383</v>
      </c>
      <c r="Q3542" s="8" t="s">
        <v>8315</v>
      </c>
      <c r="R3542" s="8" t="s">
        <v>8350</v>
      </c>
      <c r="S3542" s="12">
        <f t="shared" si="222"/>
        <v>40971.069062499999</v>
      </c>
      <c r="T3542" s="12">
        <f t="shared" si="223"/>
        <v>40926.069062499999</v>
      </c>
    </row>
    <row r="3543" spans="1:20" ht="45" x14ac:dyDescent="0.25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8218</v>
      </c>
      <c r="G3543" t="s">
        <v>8223</v>
      </c>
      <c r="H3543" t="s">
        <v>8245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8284</v>
      </c>
      <c r="O3543" s="5">
        <f t="shared" si="220"/>
        <v>1.35</v>
      </c>
      <c r="P3543">
        <f t="shared" si="221"/>
        <v>51.92307692307692</v>
      </c>
      <c r="Q3543" s="8" t="s">
        <v>8334</v>
      </c>
      <c r="R3543" s="8" t="s">
        <v>8338</v>
      </c>
      <c r="S3543" s="12">
        <f t="shared" si="222"/>
        <v>41882.415798611109</v>
      </c>
      <c r="T3543" s="12">
        <f t="shared" si="223"/>
        <v>41852.415798611109</v>
      </c>
    </row>
    <row r="3544" spans="1:20" ht="60" x14ac:dyDescent="0.25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8218</v>
      </c>
      <c r="G3544" t="s">
        <v>8236</v>
      </c>
      <c r="H3544" t="s">
        <v>8248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8284</v>
      </c>
      <c r="O3544" s="5">
        <f t="shared" si="220"/>
        <v>1.35</v>
      </c>
      <c r="P3544">
        <f t="shared" si="221"/>
        <v>79.411764705882348</v>
      </c>
      <c r="Q3544" s="8" t="s">
        <v>8334</v>
      </c>
      <c r="R3544" s="8" t="s">
        <v>8338</v>
      </c>
      <c r="S3544" s="12">
        <f t="shared" si="222"/>
        <v>42358.125</v>
      </c>
      <c r="T3544" s="12">
        <f t="shared" si="223"/>
        <v>42298.09783564815</v>
      </c>
    </row>
    <row r="3545" spans="1:20" ht="60" x14ac:dyDescent="0.25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8218</v>
      </c>
      <c r="G3545" t="s">
        <v>8223</v>
      </c>
      <c r="H3545" t="s">
        <v>8245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8270</v>
      </c>
      <c r="O3545" s="5">
        <f t="shared" si="220"/>
        <v>1.35</v>
      </c>
      <c r="P3545">
        <f t="shared" si="221"/>
        <v>168.75</v>
      </c>
      <c r="Q3545" s="8" t="s">
        <v>8323</v>
      </c>
      <c r="R3545" s="8" t="s">
        <v>8343</v>
      </c>
      <c r="S3545" s="12">
        <f t="shared" si="222"/>
        <v>42522.539583333331</v>
      </c>
      <c r="T3545" s="12">
        <f t="shared" si="223"/>
        <v>42483.425208333334</v>
      </c>
    </row>
    <row r="3546" spans="1:20" ht="60" x14ac:dyDescent="0.25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8218</v>
      </c>
      <c r="G3546" t="s">
        <v>8223</v>
      </c>
      <c r="H3546" t="s">
        <v>8245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8278</v>
      </c>
      <c r="O3546" s="5">
        <f t="shared" si="220"/>
        <v>1.351</v>
      </c>
      <c r="P3546">
        <f t="shared" si="221"/>
        <v>51.96153846153846</v>
      </c>
      <c r="Q3546" s="8" t="s">
        <v>8315</v>
      </c>
      <c r="R3546" s="8" t="s">
        <v>8330</v>
      </c>
      <c r="S3546" s="12">
        <f t="shared" si="222"/>
        <v>41240.25</v>
      </c>
      <c r="T3546" s="12">
        <f t="shared" si="223"/>
        <v>41204.948321759257</v>
      </c>
    </row>
    <row r="3547" spans="1:20" ht="60" x14ac:dyDescent="0.25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8218</v>
      </c>
      <c r="G3547" t="s">
        <v>8223</v>
      </c>
      <c r="H3547" t="s">
        <v>8245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8278</v>
      </c>
      <c r="O3547" s="5">
        <f t="shared" si="220"/>
        <v>1.3576026666666667</v>
      </c>
      <c r="P3547">
        <f t="shared" si="221"/>
        <v>97.904038461538462</v>
      </c>
      <c r="Q3547" s="8" t="s">
        <v>8315</v>
      </c>
      <c r="R3547" s="8" t="s">
        <v>8330</v>
      </c>
      <c r="S3547" s="12">
        <f t="shared" si="222"/>
        <v>40424.793749999997</v>
      </c>
      <c r="T3547" s="12">
        <f t="shared" si="223"/>
        <v>40353.86550925926</v>
      </c>
    </row>
    <row r="3548" spans="1:20" ht="60" x14ac:dyDescent="0.25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8218</v>
      </c>
      <c r="G3548" t="s">
        <v>8223</v>
      </c>
      <c r="H3548" t="s">
        <v>8245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8284</v>
      </c>
      <c r="O3548" s="5">
        <f t="shared" si="220"/>
        <v>1.359861</v>
      </c>
      <c r="P3548">
        <f t="shared" si="221"/>
        <v>95.764859154929582</v>
      </c>
      <c r="Q3548" s="8" t="s">
        <v>8334</v>
      </c>
      <c r="R3548" s="8" t="s">
        <v>8338</v>
      </c>
      <c r="S3548" s="12">
        <f t="shared" si="222"/>
        <v>42738.66920138889</v>
      </c>
      <c r="T3548" s="12">
        <f t="shared" si="223"/>
        <v>42705.66920138889</v>
      </c>
    </row>
    <row r="3549" spans="1:20" ht="60" x14ac:dyDescent="0.25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8218</v>
      </c>
      <c r="G3549" t="s">
        <v>8223</v>
      </c>
      <c r="H3549" t="s">
        <v>8245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8278</v>
      </c>
      <c r="O3549" s="5">
        <f t="shared" si="220"/>
        <v>1.36</v>
      </c>
      <c r="P3549">
        <f t="shared" si="221"/>
        <v>35.789473684210527</v>
      </c>
      <c r="Q3549" s="8" t="s">
        <v>8315</v>
      </c>
      <c r="R3549" s="8" t="s">
        <v>8330</v>
      </c>
      <c r="S3549" s="12">
        <f t="shared" si="222"/>
        <v>40668.618611111109</v>
      </c>
      <c r="T3549" s="12">
        <f t="shared" si="223"/>
        <v>40638.618611111109</v>
      </c>
    </row>
    <row r="3550" spans="1:20" ht="60" x14ac:dyDescent="0.25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8218</v>
      </c>
      <c r="G3550" t="s">
        <v>8224</v>
      </c>
      <c r="H3550" t="s">
        <v>8246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8270</v>
      </c>
      <c r="O3550" s="5">
        <f t="shared" si="220"/>
        <v>1.36</v>
      </c>
      <c r="P3550">
        <f t="shared" si="221"/>
        <v>13.6</v>
      </c>
      <c r="Q3550" s="8" t="s">
        <v>8323</v>
      </c>
      <c r="R3550" s="8" t="s">
        <v>8343</v>
      </c>
      <c r="S3550" s="12">
        <f t="shared" si="222"/>
        <v>42425.75</v>
      </c>
      <c r="T3550" s="12">
        <f t="shared" si="223"/>
        <v>42401.360983796301</v>
      </c>
    </row>
    <row r="3551" spans="1:20" ht="60" x14ac:dyDescent="0.25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8218</v>
      </c>
      <c r="G3551" t="s">
        <v>8224</v>
      </c>
      <c r="H3551" t="s">
        <v>8246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8270</v>
      </c>
      <c r="O3551" s="5">
        <f t="shared" si="220"/>
        <v>1.36</v>
      </c>
      <c r="P3551">
        <f t="shared" si="221"/>
        <v>66.666666666666671</v>
      </c>
      <c r="Q3551" s="8" t="s">
        <v>8323</v>
      </c>
      <c r="R3551" s="8" t="s">
        <v>8343</v>
      </c>
      <c r="S3551" s="12">
        <f t="shared" si="222"/>
        <v>42102.120381944449</v>
      </c>
      <c r="T3551" s="12">
        <f t="shared" si="223"/>
        <v>42072.120381944449</v>
      </c>
    </row>
    <row r="3552" spans="1:20" ht="60" x14ac:dyDescent="0.25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8218</v>
      </c>
      <c r="G3552" t="s">
        <v>8223</v>
      </c>
      <c r="H3552" t="s">
        <v>8245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8273</v>
      </c>
      <c r="O3552" s="5">
        <f t="shared" si="220"/>
        <v>1.3613999999999999</v>
      </c>
      <c r="P3552">
        <f t="shared" si="221"/>
        <v>59.973568281938327</v>
      </c>
      <c r="Q3552" s="8" t="s">
        <v>8318</v>
      </c>
      <c r="R3552" s="8" t="s">
        <v>8352</v>
      </c>
      <c r="S3552" s="12">
        <f t="shared" si="222"/>
        <v>42251.915972222225</v>
      </c>
      <c r="T3552" s="12">
        <f t="shared" si="223"/>
        <v>42200.328310185185</v>
      </c>
    </row>
    <row r="3553" spans="1:20" ht="45" x14ac:dyDescent="0.25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8218</v>
      </c>
      <c r="G3553" t="s">
        <v>8223</v>
      </c>
      <c r="H3553" t="s">
        <v>8245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8270</v>
      </c>
      <c r="O3553" s="5">
        <f t="shared" si="220"/>
        <v>1.3616666666666666</v>
      </c>
      <c r="P3553">
        <f t="shared" si="221"/>
        <v>46.420454545454547</v>
      </c>
      <c r="Q3553" s="8" t="s">
        <v>8323</v>
      </c>
      <c r="R3553" s="8" t="s">
        <v>8343</v>
      </c>
      <c r="S3553" s="12">
        <f t="shared" si="222"/>
        <v>42123.493773148148</v>
      </c>
      <c r="T3553" s="12">
        <f t="shared" si="223"/>
        <v>42102.493773148148</v>
      </c>
    </row>
    <row r="3554" spans="1:20" ht="45" x14ac:dyDescent="0.25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8218</v>
      </c>
      <c r="G3554" t="s">
        <v>8223</v>
      </c>
      <c r="H3554" t="s">
        <v>8245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8294</v>
      </c>
      <c r="O3554" s="5">
        <f t="shared" si="220"/>
        <v>1.362168</v>
      </c>
      <c r="P3554">
        <f t="shared" si="221"/>
        <v>449.26385224274406</v>
      </c>
      <c r="Q3554" s="8" t="s">
        <v>8311</v>
      </c>
      <c r="R3554" s="8" t="s">
        <v>8357</v>
      </c>
      <c r="S3554" s="12">
        <f t="shared" si="222"/>
        <v>42704.957638888889</v>
      </c>
      <c r="T3554" s="12">
        <f t="shared" si="223"/>
        <v>42675.188946759255</v>
      </c>
    </row>
    <row r="3555" spans="1:20" ht="60" x14ac:dyDescent="0.25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8218</v>
      </c>
      <c r="G3555" t="s">
        <v>8224</v>
      </c>
      <c r="H3555" t="s">
        <v>8246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8270</v>
      </c>
      <c r="O3555" s="5">
        <f t="shared" si="220"/>
        <v>1.3633666666666666</v>
      </c>
      <c r="P3555">
        <f t="shared" si="221"/>
        <v>15.148518518518518</v>
      </c>
      <c r="Q3555" s="8" t="s">
        <v>8323</v>
      </c>
      <c r="R3555" s="8" t="s">
        <v>8343</v>
      </c>
      <c r="S3555" s="12">
        <f t="shared" si="222"/>
        <v>42521.439745370371</v>
      </c>
      <c r="T3555" s="12">
        <f t="shared" si="223"/>
        <v>42461.439745370371</v>
      </c>
    </row>
    <row r="3556" spans="1:20" ht="60" x14ac:dyDescent="0.25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8218</v>
      </c>
      <c r="G3556" t="s">
        <v>8223</v>
      </c>
      <c r="H3556" t="s">
        <v>8245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8268</v>
      </c>
      <c r="O3556" s="5">
        <f t="shared" si="220"/>
        <v>1.3640000000000001</v>
      </c>
      <c r="P3556">
        <f t="shared" si="221"/>
        <v>160.47058823529412</v>
      </c>
      <c r="Q3556" s="8" t="s">
        <v>8309</v>
      </c>
      <c r="R3556" s="8" t="s">
        <v>8349</v>
      </c>
      <c r="S3556" s="12">
        <f t="shared" si="222"/>
        <v>42085.083333333328</v>
      </c>
      <c r="T3556" s="12">
        <f t="shared" si="223"/>
        <v>42057.985289351855</v>
      </c>
    </row>
    <row r="3557" spans="1:20" ht="45" x14ac:dyDescent="0.25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8218</v>
      </c>
      <c r="G3557" t="s">
        <v>8223</v>
      </c>
      <c r="H3557" t="s">
        <v>8245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8278</v>
      </c>
      <c r="O3557" s="5">
        <f t="shared" si="220"/>
        <v>1.3660000000000001</v>
      </c>
      <c r="P3557">
        <f t="shared" si="221"/>
        <v>26.26923076923077</v>
      </c>
      <c r="Q3557" s="8" t="s">
        <v>8315</v>
      </c>
      <c r="R3557" s="8" t="s">
        <v>8330</v>
      </c>
      <c r="S3557" s="12">
        <f t="shared" si="222"/>
        <v>40701.387511574074</v>
      </c>
      <c r="T3557" s="12">
        <f t="shared" si="223"/>
        <v>40671.387511574074</v>
      </c>
    </row>
    <row r="3558" spans="1:20" ht="60" x14ac:dyDescent="0.25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8218</v>
      </c>
      <c r="G3558" t="s">
        <v>8223</v>
      </c>
      <c r="H3558" t="s">
        <v>8245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8275</v>
      </c>
      <c r="O3558" s="5">
        <f t="shared" si="220"/>
        <v>1.36625</v>
      </c>
      <c r="P3558">
        <f t="shared" si="221"/>
        <v>70.064102564102569</v>
      </c>
      <c r="Q3558" s="8" t="s">
        <v>8315</v>
      </c>
      <c r="R3558" s="8" t="s">
        <v>8350</v>
      </c>
      <c r="S3558" s="12">
        <f t="shared" si="222"/>
        <v>42157.9375</v>
      </c>
      <c r="T3558" s="12">
        <f t="shared" si="223"/>
        <v>42126.67123842593</v>
      </c>
    </row>
    <row r="3559" spans="1:20" ht="60" x14ac:dyDescent="0.25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8218</v>
      </c>
      <c r="G3559" t="s">
        <v>8223</v>
      </c>
      <c r="H3559" t="s">
        <v>8245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8278</v>
      </c>
      <c r="O3559" s="5">
        <f t="shared" si="220"/>
        <v>1.3666666666666667</v>
      </c>
      <c r="P3559">
        <f t="shared" si="221"/>
        <v>30.37037037037037</v>
      </c>
      <c r="Q3559" s="8" t="s">
        <v>8315</v>
      </c>
      <c r="R3559" s="8" t="s">
        <v>8330</v>
      </c>
      <c r="S3559" s="12">
        <f t="shared" si="222"/>
        <v>41089.915972222225</v>
      </c>
      <c r="T3559" s="12">
        <f t="shared" si="223"/>
        <v>41074.584965277776</v>
      </c>
    </row>
    <row r="3560" spans="1:20" ht="45" x14ac:dyDescent="0.25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8218</v>
      </c>
      <c r="G3560" t="s">
        <v>8224</v>
      </c>
      <c r="H3560" t="s">
        <v>8246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8268</v>
      </c>
      <c r="O3560" s="5">
        <f t="shared" si="220"/>
        <v>1.3680000000000001</v>
      </c>
      <c r="P3560">
        <f t="shared" si="221"/>
        <v>45.6</v>
      </c>
      <c r="Q3560" s="8" t="s">
        <v>8309</v>
      </c>
      <c r="R3560" s="8" t="s">
        <v>8349</v>
      </c>
      <c r="S3560" s="12">
        <f t="shared" si="222"/>
        <v>42573.612777777773</v>
      </c>
      <c r="T3560" s="12">
        <f t="shared" si="223"/>
        <v>42543.612777777773</v>
      </c>
    </row>
    <row r="3561" spans="1:20" ht="30" x14ac:dyDescent="0.25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8218</v>
      </c>
      <c r="G3561" t="s">
        <v>8223</v>
      </c>
      <c r="H3561" t="s">
        <v>8245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8278</v>
      </c>
      <c r="O3561" s="5">
        <f t="shared" si="220"/>
        <v>1.3680000000000001</v>
      </c>
      <c r="P3561">
        <f t="shared" si="221"/>
        <v>54</v>
      </c>
      <c r="Q3561" s="8" t="s">
        <v>8315</v>
      </c>
      <c r="R3561" s="8" t="s">
        <v>8330</v>
      </c>
      <c r="S3561" s="12">
        <f t="shared" si="222"/>
        <v>41103.971562500003</v>
      </c>
      <c r="T3561" s="12">
        <f t="shared" si="223"/>
        <v>41073.971562500003</v>
      </c>
    </row>
    <row r="3562" spans="1:20" ht="60" x14ac:dyDescent="0.25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8218</v>
      </c>
      <c r="G3562" t="s">
        <v>8223</v>
      </c>
      <c r="H3562" t="s">
        <v>8245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8264</v>
      </c>
      <c r="O3562" s="5">
        <f t="shared" si="220"/>
        <v>1.3685882352941177</v>
      </c>
      <c r="P3562">
        <f t="shared" si="221"/>
        <v>63.917582417582416</v>
      </c>
      <c r="Q3562" s="8" t="s">
        <v>8309</v>
      </c>
      <c r="R3562" s="8" t="s">
        <v>8347</v>
      </c>
      <c r="S3562" s="12">
        <f t="shared" si="222"/>
        <v>42207.875</v>
      </c>
      <c r="T3562" s="12">
        <f t="shared" si="223"/>
        <v>42176.757071759261</v>
      </c>
    </row>
    <row r="3563" spans="1:20" ht="45" x14ac:dyDescent="0.25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8218</v>
      </c>
      <c r="G3563" t="s">
        <v>8223</v>
      </c>
      <c r="H3563" t="s">
        <v>8245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8300</v>
      </c>
      <c r="O3563" s="5">
        <f t="shared" si="220"/>
        <v>1.3700934579439252</v>
      </c>
      <c r="P3563">
        <f t="shared" si="221"/>
        <v>34.904761904761905</v>
      </c>
      <c r="Q3563" s="8" t="s">
        <v>8311</v>
      </c>
      <c r="R3563" s="8" t="s">
        <v>8341</v>
      </c>
      <c r="S3563" s="12">
        <f t="shared" si="222"/>
        <v>42518.811793981484</v>
      </c>
      <c r="T3563" s="12">
        <f t="shared" si="223"/>
        <v>42493.811793981484</v>
      </c>
    </row>
    <row r="3564" spans="1:20" ht="45" x14ac:dyDescent="0.25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8218</v>
      </c>
      <c r="G3564" t="s">
        <v>8223</v>
      </c>
      <c r="H3564" t="s">
        <v>8245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8275</v>
      </c>
      <c r="O3564" s="5">
        <f t="shared" si="220"/>
        <v>1.3711066666666665</v>
      </c>
      <c r="P3564">
        <f t="shared" si="221"/>
        <v>89.419999999999987</v>
      </c>
      <c r="Q3564" s="8" t="s">
        <v>8315</v>
      </c>
      <c r="R3564" s="8" t="s">
        <v>8350</v>
      </c>
      <c r="S3564" s="12">
        <f t="shared" si="222"/>
        <v>40978.957638888889</v>
      </c>
      <c r="T3564" s="12">
        <f t="shared" si="223"/>
        <v>40925.349664351852</v>
      </c>
    </row>
    <row r="3565" spans="1:20" ht="60" x14ac:dyDescent="0.25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8218</v>
      </c>
      <c r="G3565" t="s">
        <v>8223</v>
      </c>
      <c r="H3565" t="s">
        <v>8245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8287</v>
      </c>
      <c r="O3565" s="5">
        <f t="shared" si="220"/>
        <v>1.37375</v>
      </c>
      <c r="P3565">
        <f t="shared" si="221"/>
        <v>30.95774647887324</v>
      </c>
      <c r="Q3565" s="8" t="s">
        <v>8318</v>
      </c>
      <c r="R3565" s="8" t="s">
        <v>8358</v>
      </c>
      <c r="S3565" s="12">
        <f t="shared" si="222"/>
        <v>41768.915972222225</v>
      </c>
      <c r="T3565" s="12">
        <f t="shared" si="223"/>
        <v>41754.495243055557</v>
      </c>
    </row>
    <row r="3566" spans="1:20" ht="30" x14ac:dyDescent="0.25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8218</v>
      </c>
      <c r="G3566" t="s">
        <v>8235</v>
      </c>
      <c r="H3566" t="s">
        <v>8248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8296</v>
      </c>
      <c r="O3566" s="5">
        <f t="shared" si="220"/>
        <v>1.3740000000000001</v>
      </c>
      <c r="P3566">
        <f t="shared" si="221"/>
        <v>69.569620253164558</v>
      </c>
      <c r="Q3566" s="8" t="s">
        <v>8331</v>
      </c>
      <c r="R3566" s="8" t="s">
        <v>8356</v>
      </c>
      <c r="S3566" s="12">
        <f t="shared" si="222"/>
        <v>42804.371712962966</v>
      </c>
      <c r="T3566" s="12">
        <f t="shared" si="223"/>
        <v>42774.371712962966</v>
      </c>
    </row>
    <row r="3567" spans="1:20" ht="30" x14ac:dyDescent="0.25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8218</v>
      </c>
      <c r="G3567" t="s">
        <v>8223</v>
      </c>
      <c r="H3567" t="s">
        <v>8245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8291</v>
      </c>
      <c r="O3567" s="5">
        <f t="shared" si="220"/>
        <v>1.37416</v>
      </c>
      <c r="P3567">
        <f t="shared" si="221"/>
        <v>40.416470588235299</v>
      </c>
      <c r="Q3567" s="8" t="s">
        <v>8315</v>
      </c>
      <c r="R3567" s="8" t="s">
        <v>8353</v>
      </c>
      <c r="S3567" s="12">
        <f t="shared" si="222"/>
        <v>40832.668749999997</v>
      </c>
      <c r="T3567" s="12">
        <f t="shared" si="223"/>
        <v>40802.483101851853</v>
      </c>
    </row>
    <row r="3568" spans="1:20" ht="45" x14ac:dyDescent="0.25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8218</v>
      </c>
      <c r="G3568" t="s">
        <v>8223</v>
      </c>
      <c r="H3568" t="s">
        <v>8245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8268</v>
      </c>
      <c r="O3568" s="5">
        <f t="shared" si="220"/>
        <v>1.3746666666666667</v>
      </c>
      <c r="P3568">
        <f t="shared" si="221"/>
        <v>50.292682926829265</v>
      </c>
      <c r="Q3568" s="8" t="s">
        <v>8309</v>
      </c>
      <c r="R3568" s="8" t="s">
        <v>8349</v>
      </c>
      <c r="S3568" s="12">
        <f t="shared" si="222"/>
        <v>41061.821134259255</v>
      </c>
      <c r="T3568" s="12">
        <f t="shared" si="223"/>
        <v>41031.821134259255</v>
      </c>
    </row>
    <row r="3569" spans="1:20" ht="45" x14ac:dyDescent="0.25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8218</v>
      </c>
      <c r="G3569" t="s">
        <v>8224</v>
      </c>
      <c r="H3569" t="s">
        <v>8246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8270</v>
      </c>
      <c r="O3569" s="5">
        <f t="shared" si="220"/>
        <v>1.3757142857142857</v>
      </c>
      <c r="P3569">
        <f t="shared" si="221"/>
        <v>28.323529411764707</v>
      </c>
      <c r="Q3569" s="8" t="s">
        <v>8323</v>
      </c>
      <c r="R3569" s="8" t="s">
        <v>8343</v>
      </c>
      <c r="S3569" s="12">
        <f t="shared" si="222"/>
        <v>42430.749305555553</v>
      </c>
      <c r="T3569" s="12">
        <f t="shared" si="223"/>
        <v>42409.767199074078</v>
      </c>
    </row>
    <row r="3570" spans="1:20" ht="45" x14ac:dyDescent="0.25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8218</v>
      </c>
      <c r="G3570" t="s">
        <v>8223</v>
      </c>
      <c r="H3570" t="s">
        <v>8245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8275</v>
      </c>
      <c r="O3570" s="5">
        <f t="shared" si="220"/>
        <v>1.3765714285714286</v>
      </c>
      <c r="P3570">
        <f t="shared" si="221"/>
        <v>34.170212765957444</v>
      </c>
      <c r="Q3570" s="8" t="s">
        <v>8315</v>
      </c>
      <c r="R3570" s="8" t="s">
        <v>8350</v>
      </c>
      <c r="S3570" s="12">
        <f t="shared" si="222"/>
        <v>41571.738067129627</v>
      </c>
      <c r="T3570" s="12">
        <f t="shared" si="223"/>
        <v>41543.738067129627</v>
      </c>
    </row>
    <row r="3571" spans="1:20" ht="60" x14ac:dyDescent="0.25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8218</v>
      </c>
      <c r="G3571" t="s">
        <v>8223</v>
      </c>
      <c r="H3571" t="s">
        <v>8245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8275</v>
      </c>
      <c r="O3571" s="5">
        <f t="shared" si="220"/>
        <v>1.3792666666666666</v>
      </c>
      <c r="P3571">
        <f t="shared" si="221"/>
        <v>98.990430622009569</v>
      </c>
      <c r="Q3571" s="8" t="s">
        <v>8315</v>
      </c>
      <c r="R3571" s="8" t="s">
        <v>8350</v>
      </c>
      <c r="S3571" s="12">
        <f t="shared" si="222"/>
        <v>41258.400196759263</v>
      </c>
      <c r="T3571" s="12">
        <f t="shared" si="223"/>
        <v>41228.400196759263</v>
      </c>
    </row>
    <row r="3572" spans="1:20" ht="45" x14ac:dyDescent="0.25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8218</v>
      </c>
      <c r="G3572" t="s">
        <v>8224</v>
      </c>
      <c r="H3572" t="s">
        <v>8246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8270</v>
      </c>
      <c r="O3572" s="5">
        <f t="shared" si="220"/>
        <v>1.38</v>
      </c>
      <c r="P3572">
        <f t="shared" si="221"/>
        <v>28.411764705882351</v>
      </c>
      <c r="Q3572" s="8" t="s">
        <v>8323</v>
      </c>
      <c r="R3572" s="8" t="s">
        <v>8343</v>
      </c>
      <c r="S3572" s="12">
        <f t="shared" si="222"/>
        <v>42413.75</v>
      </c>
      <c r="T3572" s="12">
        <f t="shared" si="223"/>
        <v>42404.840300925927</v>
      </c>
    </row>
    <row r="3573" spans="1:20" ht="60" x14ac:dyDescent="0.25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8218</v>
      </c>
      <c r="G3573" t="s">
        <v>8223</v>
      </c>
      <c r="H3573" t="s">
        <v>8245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8270</v>
      </c>
      <c r="O3573" s="5">
        <f t="shared" si="220"/>
        <v>1.3816666666666666</v>
      </c>
      <c r="P3573">
        <f t="shared" si="221"/>
        <v>109.07894736842105</v>
      </c>
      <c r="Q3573" s="8" t="s">
        <v>8323</v>
      </c>
      <c r="R3573" s="8" t="s">
        <v>8343</v>
      </c>
      <c r="S3573" s="12">
        <f t="shared" si="222"/>
        <v>42710.724004629628</v>
      </c>
      <c r="T3573" s="12">
        <f t="shared" si="223"/>
        <v>42685.724004629628</v>
      </c>
    </row>
    <row r="3574" spans="1:20" ht="60" x14ac:dyDescent="0.25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8218</v>
      </c>
      <c r="G3574" t="s">
        <v>8224</v>
      </c>
      <c r="H3574" t="s">
        <v>8246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8270</v>
      </c>
      <c r="O3574" s="5">
        <f t="shared" si="220"/>
        <v>1.3819999999999999</v>
      </c>
      <c r="P3574">
        <f t="shared" si="221"/>
        <v>81.294117647058826</v>
      </c>
      <c r="Q3574" s="8" t="s">
        <v>8323</v>
      </c>
      <c r="R3574" s="8" t="s">
        <v>8343</v>
      </c>
      <c r="S3574" s="12">
        <f t="shared" si="222"/>
        <v>42166.425196759257</v>
      </c>
      <c r="T3574" s="12">
        <f t="shared" si="223"/>
        <v>42136.425196759257</v>
      </c>
    </row>
    <row r="3575" spans="1:20" ht="45" x14ac:dyDescent="0.25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8270</v>
      </c>
      <c r="O3575" s="5">
        <f t="shared" si="220"/>
        <v>1.3833333333333333</v>
      </c>
      <c r="P3575">
        <f t="shared" si="221"/>
        <v>51.875</v>
      </c>
      <c r="Q3575" s="8" t="s">
        <v>8323</v>
      </c>
      <c r="R3575" s="8" t="s">
        <v>8343</v>
      </c>
      <c r="S3575" s="12">
        <f t="shared" si="222"/>
        <v>41826.521597222221</v>
      </c>
      <c r="T3575" s="12">
        <f t="shared" si="223"/>
        <v>41796.521597222221</v>
      </c>
    </row>
    <row r="3576" spans="1:20" ht="60" x14ac:dyDescent="0.25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8218</v>
      </c>
      <c r="G3576" t="s">
        <v>8223</v>
      </c>
      <c r="H3576" t="s">
        <v>8245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8294</v>
      </c>
      <c r="O3576" s="5">
        <f t="shared" si="220"/>
        <v>1.3844033333333334</v>
      </c>
      <c r="P3576">
        <f t="shared" si="221"/>
        <v>87.436000000000007</v>
      </c>
      <c r="Q3576" s="8" t="s">
        <v>8311</v>
      </c>
      <c r="R3576" s="8" t="s">
        <v>8357</v>
      </c>
      <c r="S3576" s="12">
        <f t="shared" si="222"/>
        <v>40728.578009259261</v>
      </c>
      <c r="T3576" s="12">
        <f t="shared" si="223"/>
        <v>40638.578009259261</v>
      </c>
    </row>
    <row r="3577" spans="1:20" ht="45" x14ac:dyDescent="0.25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8218</v>
      </c>
      <c r="G3577" t="s">
        <v>8223</v>
      </c>
      <c r="H3577" t="s">
        <v>8245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8270</v>
      </c>
      <c r="O3577" s="5">
        <f t="shared" si="220"/>
        <v>1.385</v>
      </c>
      <c r="P3577">
        <f t="shared" si="221"/>
        <v>30.777777777777779</v>
      </c>
      <c r="Q3577" s="8" t="s">
        <v>8323</v>
      </c>
      <c r="R3577" s="8" t="s">
        <v>8343</v>
      </c>
      <c r="S3577" s="12">
        <f t="shared" si="222"/>
        <v>42340.624594907407</v>
      </c>
      <c r="T3577" s="12">
        <f t="shared" si="223"/>
        <v>42312.624594907407</v>
      </c>
    </row>
    <row r="3578" spans="1:20" ht="45" x14ac:dyDescent="0.25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8218</v>
      </c>
      <c r="G3578" t="s">
        <v>8223</v>
      </c>
      <c r="H3578" t="s">
        <v>8245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8270</v>
      </c>
      <c r="O3578" s="5">
        <f t="shared" si="220"/>
        <v>1.3862051149573753</v>
      </c>
      <c r="P3578">
        <f t="shared" si="221"/>
        <v>116.65217391304348</v>
      </c>
      <c r="Q3578" s="8" t="s">
        <v>8323</v>
      </c>
      <c r="R3578" s="8" t="s">
        <v>8343</v>
      </c>
      <c r="S3578" s="12">
        <f t="shared" si="222"/>
        <v>42215.271087962959</v>
      </c>
      <c r="T3578" s="12">
        <f t="shared" si="223"/>
        <v>42185.271087962959</v>
      </c>
    </row>
    <row r="3579" spans="1:20" ht="60" x14ac:dyDescent="0.25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8218</v>
      </c>
      <c r="G3579" t="s">
        <v>8229</v>
      </c>
      <c r="H3579" t="s">
        <v>8248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8275</v>
      </c>
      <c r="O3579" s="5">
        <f t="shared" si="220"/>
        <v>1.3864000000000001</v>
      </c>
      <c r="P3579">
        <f t="shared" si="221"/>
        <v>29.623931623931625</v>
      </c>
      <c r="Q3579" s="8" t="s">
        <v>8315</v>
      </c>
      <c r="R3579" s="8" t="s">
        <v>8350</v>
      </c>
      <c r="S3579" s="12">
        <f t="shared" si="222"/>
        <v>42468.375405092593</v>
      </c>
      <c r="T3579" s="12">
        <f t="shared" si="223"/>
        <v>42438.417071759264</v>
      </c>
    </row>
    <row r="3580" spans="1:20" ht="45" x14ac:dyDescent="0.25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8218</v>
      </c>
      <c r="G3580" t="s">
        <v>8223</v>
      </c>
      <c r="H3580" t="s">
        <v>8245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8275</v>
      </c>
      <c r="O3580" s="5">
        <f t="shared" si="220"/>
        <v>1.3864000000000001</v>
      </c>
      <c r="P3580">
        <f t="shared" si="221"/>
        <v>40.349243306169967</v>
      </c>
      <c r="Q3580" s="8" t="s">
        <v>8315</v>
      </c>
      <c r="R3580" s="8" t="s">
        <v>8350</v>
      </c>
      <c r="S3580" s="12">
        <f t="shared" si="222"/>
        <v>42753.38653935185</v>
      </c>
      <c r="T3580" s="12">
        <f t="shared" si="223"/>
        <v>42723.38653935185</v>
      </c>
    </row>
    <row r="3581" spans="1:20" ht="60" x14ac:dyDescent="0.25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8218</v>
      </c>
      <c r="G3581" t="s">
        <v>8223</v>
      </c>
      <c r="H3581" t="s">
        <v>8245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8287</v>
      </c>
      <c r="O3581" s="5">
        <f t="shared" si="220"/>
        <v>1.3870400000000001</v>
      </c>
      <c r="P3581">
        <f t="shared" si="221"/>
        <v>103.20238095238095</v>
      </c>
      <c r="Q3581" s="8" t="s">
        <v>8318</v>
      </c>
      <c r="R3581" s="8" t="s">
        <v>8358</v>
      </c>
      <c r="S3581" s="12">
        <f t="shared" si="222"/>
        <v>41563.292858796296</v>
      </c>
      <c r="T3581" s="12">
        <f t="shared" si="223"/>
        <v>41533.292858796296</v>
      </c>
    </row>
    <row r="3582" spans="1:20" ht="60" x14ac:dyDescent="0.25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8218</v>
      </c>
      <c r="G3582" t="s">
        <v>8223</v>
      </c>
      <c r="H3582" t="s">
        <v>8245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8284</v>
      </c>
      <c r="O3582" s="5">
        <f t="shared" si="220"/>
        <v>1.3896574712643677</v>
      </c>
      <c r="P3582">
        <f t="shared" si="221"/>
        <v>133.7391592920354</v>
      </c>
      <c r="Q3582" s="8" t="s">
        <v>8334</v>
      </c>
      <c r="R3582" s="8" t="s">
        <v>8338</v>
      </c>
      <c r="S3582" s="12">
        <f t="shared" si="222"/>
        <v>41929.580312500002</v>
      </c>
      <c r="T3582" s="12">
        <f t="shared" si="223"/>
        <v>41899.580312500002</v>
      </c>
    </row>
    <row r="3583" spans="1:20" ht="60" x14ac:dyDescent="0.25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8218</v>
      </c>
      <c r="G3583" t="s">
        <v>8223</v>
      </c>
      <c r="H3583" t="s">
        <v>8245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8270</v>
      </c>
      <c r="O3583" s="5">
        <f t="shared" si="220"/>
        <v>1.39</v>
      </c>
      <c r="P3583">
        <f t="shared" si="221"/>
        <v>57.916666666666664</v>
      </c>
      <c r="Q3583" s="8" t="s">
        <v>8323</v>
      </c>
      <c r="R3583" s="8" t="s">
        <v>8343</v>
      </c>
      <c r="S3583" s="12">
        <f t="shared" si="222"/>
        <v>42671.875</v>
      </c>
      <c r="T3583" s="12">
        <f t="shared" si="223"/>
        <v>42643.382858796293</v>
      </c>
    </row>
    <row r="3584" spans="1:20" ht="60" x14ac:dyDescent="0.25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8218</v>
      </c>
      <c r="G3584" t="s">
        <v>8223</v>
      </c>
      <c r="H3584" t="s">
        <v>8245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8270</v>
      </c>
      <c r="O3584" s="5">
        <f t="shared" si="220"/>
        <v>1.3906666666666667</v>
      </c>
      <c r="P3584">
        <f t="shared" si="221"/>
        <v>45.347826086956523</v>
      </c>
      <c r="Q3584" s="8" t="s">
        <v>8323</v>
      </c>
      <c r="R3584" s="8" t="s">
        <v>8343</v>
      </c>
      <c r="S3584" s="12">
        <f t="shared" si="222"/>
        <v>42248.930393518516</v>
      </c>
      <c r="T3584" s="12">
        <f t="shared" si="223"/>
        <v>42218.930393518516</v>
      </c>
    </row>
    <row r="3585" spans="1:20" ht="60" x14ac:dyDescent="0.25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8218</v>
      </c>
      <c r="G3585" t="s">
        <v>8223</v>
      </c>
      <c r="H3585" t="s">
        <v>8245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8268</v>
      </c>
      <c r="O3585" s="5">
        <f t="shared" si="220"/>
        <v>1.391</v>
      </c>
      <c r="P3585">
        <f t="shared" si="221"/>
        <v>65.756363636363631</v>
      </c>
      <c r="Q3585" s="8" t="s">
        <v>8309</v>
      </c>
      <c r="R3585" s="8" t="s">
        <v>8349</v>
      </c>
      <c r="S3585" s="12">
        <f t="shared" si="222"/>
        <v>41349.519293981481</v>
      </c>
      <c r="T3585" s="12">
        <f t="shared" si="223"/>
        <v>41319.519293981481</v>
      </c>
    </row>
    <row r="3586" spans="1:20" ht="45" x14ac:dyDescent="0.25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8218</v>
      </c>
      <c r="G3586" t="s">
        <v>8223</v>
      </c>
      <c r="H3586" t="s">
        <v>8245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8270</v>
      </c>
      <c r="O3586" s="5">
        <f t="shared" ref="O3586:O3649" si="224">E3586/D3586</f>
        <v>1.3919999999999999</v>
      </c>
      <c r="P3586">
        <f t="shared" si="221"/>
        <v>62.328358208955223</v>
      </c>
      <c r="Q3586" s="8" t="s">
        <v>8323</v>
      </c>
      <c r="R3586" s="8" t="s">
        <v>8343</v>
      </c>
      <c r="S3586" s="12">
        <f t="shared" si="222"/>
        <v>41806.040972222225</v>
      </c>
      <c r="T3586" s="12">
        <f t="shared" si="223"/>
        <v>41772.435393518521</v>
      </c>
    </row>
    <row r="3587" spans="1:20" ht="60" x14ac:dyDescent="0.25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8218</v>
      </c>
      <c r="G3587" t="s">
        <v>8223</v>
      </c>
      <c r="H3587" t="s">
        <v>8245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8291</v>
      </c>
      <c r="O3587" s="5">
        <f t="shared" si="224"/>
        <v>1.3975</v>
      </c>
      <c r="P3587">
        <f t="shared" ref="P3587:P3650" si="225">E3587/L3587</f>
        <v>53.75</v>
      </c>
      <c r="Q3587" s="8" t="s">
        <v>8315</v>
      </c>
      <c r="R3587" s="8" t="s">
        <v>8353</v>
      </c>
      <c r="S3587" s="12">
        <f t="shared" ref="S3587:S3650" si="226">(I3587/86400)+25569+(-6/24)</f>
        <v>42521.635138888887</v>
      </c>
      <c r="T3587" s="12">
        <f t="shared" ref="T3587:T3650" si="227">(J3587/86400)+25569+(-6/24)</f>
        <v>42461.635138888887</v>
      </c>
    </row>
    <row r="3588" spans="1:20" ht="60" x14ac:dyDescent="0.25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8272</v>
      </c>
      <c r="O3588" s="5">
        <f t="shared" si="224"/>
        <v>1.3996</v>
      </c>
      <c r="P3588">
        <f t="shared" si="225"/>
        <v>42.670731707317074</v>
      </c>
      <c r="Q3588" s="8" t="s">
        <v>8311</v>
      </c>
      <c r="R3588" s="8" t="s">
        <v>8317</v>
      </c>
      <c r="S3588" s="12">
        <f t="shared" si="226"/>
        <v>41898.662187499998</v>
      </c>
      <c r="T3588" s="12">
        <f t="shared" si="227"/>
        <v>41877.662187499998</v>
      </c>
    </row>
    <row r="3589" spans="1:20" ht="45" x14ac:dyDescent="0.25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8218</v>
      </c>
      <c r="G3589" t="s">
        <v>8223</v>
      </c>
      <c r="H3589" t="s">
        <v>8245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8270</v>
      </c>
      <c r="O3589" s="5">
        <f t="shared" si="224"/>
        <v>1.4</v>
      </c>
      <c r="P3589">
        <f t="shared" si="225"/>
        <v>35</v>
      </c>
      <c r="Q3589" s="8" t="s">
        <v>8323</v>
      </c>
      <c r="R3589" s="8" t="s">
        <v>8343</v>
      </c>
      <c r="S3589" s="12">
        <f t="shared" si="226"/>
        <v>42118.661354166667</v>
      </c>
      <c r="T3589" s="12">
        <f t="shared" si="227"/>
        <v>42088.661354166667</v>
      </c>
    </row>
    <row r="3590" spans="1:20" ht="60" x14ac:dyDescent="0.25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8218</v>
      </c>
      <c r="G3590" t="s">
        <v>8224</v>
      </c>
      <c r="H3590" t="s">
        <v>8246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8270</v>
      </c>
      <c r="O3590" s="5">
        <f t="shared" si="224"/>
        <v>1.4</v>
      </c>
      <c r="P3590">
        <f t="shared" si="225"/>
        <v>23.333333333333332</v>
      </c>
      <c r="Q3590" s="8" t="s">
        <v>8323</v>
      </c>
      <c r="R3590" s="8" t="s">
        <v>8343</v>
      </c>
      <c r="S3590" s="12">
        <f t="shared" si="226"/>
        <v>42505.708333333328</v>
      </c>
      <c r="T3590" s="12">
        <f t="shared" si="227"/>
        <v>42493.347013888888</v>
      </c>
    </row>
    <row r="3591" spans="1:20" ht="60" x14ac:dyDescent="0.25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8218</v>
      </c>
      <c r="G3591" t="s">
        <v>8223</v>
      </c>
      <c r="H3591" t="s">
        <v>8245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8294</v>
      </c>
      <c r="O3591" s="5">
        <f t="shared" si="224"/>
        <v>1.4005000000000001</v>
      </c>
      <c r="P3591">
        <f t="shared" si="225"/>
        <v>95.48863636363636</v>
      </c>
      <c r="Q3591" s="8" t="s">
        <v>8311</v>
      </c>
      <c r="R3591" s="8" t="s">
        <v>8357</v>
      </c>
      <c r="S3591" s="12">
        <f t="shared" si="226"/>
        <v>42004.630648148144</v>
      </c>
      <c r="T3591" s="12">
        <f t="shared" si="227"/>
        <v>41944.58898148148</v>
      </c>
    </row>
    <row r="3592" spans="1:20" ht="60" x14ac:dyDescent="0.25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8218</v>
      </c>
      <c r="G3592" t="s">
        <v>8223</v>
      </c>
      <c r="H3592" t="s">
        <v>8245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8270</v>
      </c>
      <c r="O3592" s="5">
        <f t="shared" si="224"/>
        <v>1.4013333333333333</v>
      </c>
      <c r="P3592">
        <f t="shared" si="225"/>
        <v>61.823529411764703</v>
      </c>
      <c r="Q3592" s="8" t="s">
        <v>8323</v>
      </c>
      <c r="R3592" s="8" t="s">
        <v>8343</v>
      </c>
      <c r="S3592" s="12">
        <f t="shared" si="226"/>
        <v>42094.915972222225</v>
      </c>
      <c r="T3592" s="12">
        <f t="shared" si="227"/>
        <v>42058.654074074075</v>
      </c>
    </row>
    <row r="3593" spans="1:20" ht="30" x14ac:dyDescent="0.25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8218</v>
      </c>
      <c r="G3593" t="s">
        <v>8223</v>
      </c>
      <c r="H3593" t="s">
        <v>8245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8270</v>
      </c>
      <c r="O3593" s="5">
        <f t="shared" si="224"/>
        <v>1.4019999999999999</v>
      </c>
      <c r="P3593">
        <f t="shared" si="225"/>
        <v>50.981818181818184</v>
      </c>
      <c r="Q3593" s="8" t="s">
        <v>8323</v>
      </c>
      <c r="R3593" s="8" t="s">
        <v>8343</v>
      </c>
      <c r="S3593" s="12">
        <f t="shared" si="226"/>
        <v>42046.999305555553</v>
      </c>
      <c r="T3593" s="12">
        <f t="shared" si="227"/>
        <v>42016.456678240742</v>
      </c>
    </row>
    <row r="3594" spans="1:20" ht="30" x14ac:dyDescent="0.25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8218</v>
      </c>
      <c r="G3594" t="s">
        <v>8223</v>
      </c>
      <c r="H3594" t="s">
        <v>8245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8265</v>
      </c>
      <c r="O3594" s="5">
        <f t="shared" si="224"/>
        <v>1.4044444444444444</v>
      </c>
      <c r="P3594">
        <f t="shared" si="225"/>
        <v>28.727272727272727</v>
      </c>
      <c r="Q3594" s="8" t="s">
        <v>8309</v>
      </c>
      <c r="R3594" s="8" t="s">
        <v>8348</v>
      </c>
      <c r="S3594" s="12">
        <f t="shared" si="226"/>
        <v>40943.488935185189</v>
      </c>
      <c r="T3594" s="12">
        <f t="shared" si="227"/>
        <v>40918.488935185189</v>
      </c>
    </row>
    <row r="3595" spans="1:20" ht="30" x14ac:dyDescent="0.25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8265</v>
      </c>
      <c r="O3595" s="5">
        <f t="shared" si="224"/>
        <v>1.41</v>
      </c>
      <c r="P3595">
        <f t="shared" si="225"/>
        <v>90.384615384615387</v>
      </c>
      <c r="Q3595" s="8" t="s">
        <v>8309</v>
      </c>
      <c r="R3595" s="8" t="s">
        <v>8348</v>
      </c>
      <c r="S3595" s="12">
        <f t="shared" si="226"/>
        <v>40761.375</v>
      </c>
      <c r="T3595" s="12">
        <f t="shared" si="227"/>
        <v>40753.508425925924</v>
      </c>
    </row>
    <row r="3596" spans="1:20" ht="60" x14ac:dyDescent="0.25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8218</v>
      </c>
      <c r="G3596" t="s">
        <v>8223</v>
      </c>
      <c r="H3596" t="s">
        <v>8245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8296</v>
      </c>
      <c r="O3596" s="5">
        <f t="shared" si="224"/>
        <v>1.4108235294117648</v>
      </c>
      <c r="P3596">
        <f t="shared" si="225"/>
        <v>57.932367149758456</v>
      </c>
      <c r="Q3596" s="8" t="s">
        <v>8331</v>
      </c>
      <c r="R3596" s="8" t="s">
        <v>8356</v>
      </c>
      <c r="S3596" s="12">
        <f t="shared" si="226"/>
        <v>40966.428506944445</v>
      </c>
      <c r="T3596" s="12">
        <f t="shared" si="227"/>
        <v>40936.428506944445</v>
      </c>
    </row>
    <row r="3597" spans="1:20" ht="30" x14ac:dyDescent="0.25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8218</v>
      </c>
      <c r="G3597" t="s">
        <v>8223</v>
      </c>
      <c r="H3597" t="s">
        <v>8245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8270</v>
      </c>
      <c r="O3597" s="5">
        <f t="shared" si="224"/>
        <v>1.4115384615384616</v>
      </c>
      <c r="P3597">
        <f t="shared" si="225"/>
        <v>67.962962962962962</v>
      </c>
      <c r="Q3597" s="8" t="s">
        <v>8323</v>
      </c>
      <c r="R3597" s="8" t="s">
        <v>8343</v>
      </c>
      <c r="S3597" s="12">
        <f t="shared" si="226"/>
        <v>42097.326249999998</v>
      </c>
      <c r="T3597" s="12">
        <f t="shared" si="227"/>
        <v>42072.326249999998</v>
      </c>
    </row>
    <row r="3598" spans="1:20" ht="60" x14ac:dyDescent="0.25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8218</v>
      </c>
      <c r="G3598" t="s">
        <v>8224</v>
      </c>
      <c r="H3598" t="s">
        <v>8246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8270</v>
      </c>
      <c r="O3598" s="5">
        <f t="shared" si="224"/>
        <v>1.411764705882353</v>
      </c>
      <c r="P3598">
        <f t="shared" si="225"/>
        <v>52.173913043478258</v>
      </c>
      <c r="Q3598" s="8" t="s">
        <v>8323</v>
      </c>
      <c r="R3598" s="8" t="s">
        <v>8343</v>
      </c>
      <c r="S3598" s="12">
        <f t="shared" si="226"/>
        <v>42442.758946759262</v>
      </c>
      <c r="T3598" s="12">
        <f t="shared" si="227"/>
        <v>42422.800613425927</v>
      </c>
    </row>
    <row r="3599" spans="1:20" ht="45" x14ac:dyDescent="0.25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8300</v>
      </c>
      <c r="O3599" s="5">
        <f t="shared" si="224"/>
        <v>1.4132510432681749</v>
      </c>
      <c r="P3599">
        <f t="shared" si="225"/>
        <v>55.758509532062391</v>
      </c>
      <c r="Q3599" s="8" t="s">
        <v>8311</v>
      </c>
      <c r="R3599" s="8" t="s">
        <v>8341</v>
      </c>
      <c r="S3599" s="12">
        <f t="shared" si="226"/>
        <v>42604.040972222225</v>
      </c>
      <c r="T3599" s="12">
        <f t="shared" si="227"/>
        <v>42564.631076388891</v>
      </c>
    </row>
    <row r="3600" spans="1:20" ht="60" x14ac:dyDescent="0.25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8218</v>
      </c>
      <c r="G3600" t="s">
        <v>8223</v>
      </c>
      <c r="H3600" t="s">
        <v>8245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8272</v>
      </c>
      <c r="O3600" s="5">
        <f t="shared" si="224"/>
        <v>1.4144600000000001</v>
      </c>
      <c r="P3600">
        <f t="shared" si="225"/>
        <v>95.830623306233065</v>
      </c>
      <c r="Q3600" s="8" t="s">
        <v>8311</v>
      </c>
      <c r="R3600" s="8" t="s">
        <v>8317</v>
      </c>
      <c r="S3600" s="12">
        <f t="shared" si="226"/>
        <v>42236.368518518517</v>
      </c>
      <c r="T3600" s="12">
        <f t="shared" si="227"/>
        <v>42199.368518518517</v>
      </c>
    </row>
    <row r="3601" spans="1:20" ht="60" x14ac:dyDescent="0.25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8218</v>
      </c>
      <c r="G3601" t="s">
        <v>8223</v>
      </c>
      <c r="H3601" t="s">
        <v>8245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8268</v>
      </c>
      <c r="O3601" s="5">
        <f t="shared" si="224"/>
        <v>1.415</v>
      </c>
      <c r="P3601">
        <f t="shared" si="225"/>
        <v>115.51020408163265</v>
      </c>
      <c r="Q3601" s="8" t="s">
        <v>8309</v>
      </c>
      <c r="R3601" s="8" t="s">
        <v>8349</v>
      </c>
      <c r="S3601" s="12">
        <f t="shared" si="226"/>
        <v>42392.469814814816</v>
      </c>
      <c r="T3601" s="12">
        <f t="shared" si="227"/>
        <v>42367.469814814816</v>
      </c>
    </row>
    <row r="3602" spans="1:20" ht="45" x14ac:dyDescent="0.25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8218</v>
      </c>
      <c r="G3602" t="s">
        <v>8223</v>
      </c>
      <c r="H3602" t="s">
        <v>8245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8291</v>
      </c>
      <c r="O3602" s="5">
        <f t="shared" si="224"/>
        <v>1.4155</v>
      </c>
      <c r="P3602">
        <f t="shared" si="225"/>
        <v>88.46875</v>
      </c>
      <c r="Q3602" s="8" t="s">
        <v>8315</v>
      </c>
      <c r="R3602" s="8" t="s">
        <v>8353</v>
      </c>
      <c r="S3602" s="12">
        <f t="shared" si="226"/>
        <v>41556.185613425929</v>
      </c>
      <c r="T3602" s="12">
        <f t="shared" si="227"/>
        <v>41526.185613425929</v>
      </c>
    </row>
    <row r="3603" spans="1:20" ht="45" x14ac:dyDescent="0.25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8218</v>
      </c>
      <c r="G3603" t="s">
        <v>8224</v>
      </c>
      <c r="H3603" t="s">
        <v>8246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8270</v>
      </c>
      <c r="O3603" s="5">
        <f t="shared" si="224"/>
        <v>1.4156666666666666</v>
      </c>
      <c r="P3603">
        <f t="shared" si="225"/>
        <v>25.130177514792898</v>
      </c>
      <c r="Q3603" s="8" t="s">
        <v>8323</v>
      </c>
      <c r="R3603" s="8" t="s">
        <v>8343</v>
      </c>
      <c r="S3603" s="12">
        <f t="shared" si="226"/>
        <v>42218.416666666672</v>
      </c>
      <c r="T3603" s="12">
        <f t="shared" si="227"/>
        <v>42188.217499999999</v>
      </c>
    </row>
    <row r="3604" spans="1:20" ht="60" x14ac:dyDescent="0.25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8268</v>
      </c>
      <c r="O3604" s="5">
        <f t="shared" si="224"/>
        <v>1.4165000000000001</v>
      </c>
      <c r="P3604">
        <f t="shared" si="225"/>
        <v>65.883720930232556</v>
      </c>
      <c r="Q3604" s="8" t="s">
        <v>8309</v>
      </c>
      <c r="R3604" s="8" t="s">
        <v>8349</v>
      </c>
      <c r="S3604" s="12">
        <f t="shared" si="226"/>
        <v>42313.33121527778</v>
      </c>
      <c r="T3604" s="12">
        <f t="shared" si="227"/>
        <v>42292.289548611108</v>
      </c>
    </row>
    <row r="3605" spans="1:20" ht="60" x14ac:dyDescent="0.25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8218</v>
      </c>
      <c r="G3605" t="s">
        <v>8223</v>
      </c>
      <c r="H3605" t="s">
        <v>8245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8264</v>
      </c>
      <c r="O3605" s="5">
        <f t="shared" si="224"/>
        <v>1.4185714285714286</v>
      </c>
      <c r="P3605">
        <f t="shared" si="225"/>
        <v>117.51479289940828</v>
      </c>
      <c r="Q3605" s="8" t="s">
        <v>8309</v>
      </c>
      <c r="R3605" s="8" t="s">
        <v>8347</v>
      </c>
      <c r="S3605" s="12">
        <f t="shared" si="226"/>
        <v>42001.389189814814</v>
      </c>
      <c r="T3605" s="12">
        <f t="shared" si="227"/>
        <v>41971.389189814814</v>
      </c>
    </row>
    <row r="3606" spans="1:20" ht="30" x14ac:dyDescent="0.25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8218</v>
      </c>
      <c r="G3606" t="s">
        <v>8223</v>
      </c>
      <c r="H3606" t="s">
        <v>8245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8264</v>
      </c>
      <c r="O3606" s="5">
        <f t="shared" si="224"/>
        <v>1.4215</v>
      </c>
      <c r="P3606">
        <f t="shared" si="225"/>
        <v>193.84090909090909</v>
      </c>
      <c r="Q3606" s="8" t="s">
        <v>8309</v>
      </c>
      <c r="R3606" s="8" t="s">
        <v>8347</v>
      </c>
      <c r="S3606" s="12">
        <f t="shared" si="226"/>
        <v>42098.015335648146</v>
      </c>
      <c r="T3606" s="12">
        <f t="shared" si="227"/>
        <v>42068.057002314818</v>
      </c>
    </row>
    <row r="3607" spans="1:20" ht="60" x14ac:dyDescent="0.25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8270</v>
      </c>
      <c r="O3607" s="5">
        <f t="shared" si="224"/>
        <v>1.4236363636363636</v>
      </c>
      <c r="P3607">
        <f t="shared" si="225"/>
        <v>29</v>
      </c>
      <c r="Q3607" s="8" t="s">
        <v>8323</v>
      </c>
      <c r="R3607" s="8" t="s">
        <v>8343</v>
      </c>
      <c r="S3607" s="12">
        <f t="shared" si="226"/>
        <v>41847.34542824074</v>
      </c>
      <c r="T3607" s="12">
        <f t="shared" si="227"/>
        <v>41817.34542824074</v>
      </c>
    </row>
    <row r="3608" spans="1:20" ht="30" x14ac:dyDescent="0.25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8264</v>
      </c>
      <c r="O3608" s="5">
        <f t="shared" si="224"/>
        <v>1.4260827250608272</v>
      </c>
      <c r="P3608">
        <f t="shared" si="225"/>
        <v>185.48101265822785</v>
      </c>
      <c r="Q3608" s="8" t="s">
        <v>8309</v>
      </c>
      <c r="R3608" s="8" t="s">
        <v>8347</v>
      </c>
      <c r="S3608" s="12">
        <f t="shared" si="226"/>
        <v>42796.350497685184</v>
      </c>
      <c r="T3608" s="12">
        <f t="shared" si="227"/>
        <v>42766.350497685184</v>
      </c>
    </row>
    <row r="3609" spans="1:20" ht="45" x14ac:dyDescent="0.25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8218</v>
      </c>
      <c r="G3609" t="s">
        <v>8223</v>
      </c>
      <c r="H3609" t="s">
        <v>8245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8270</v>
      </c>
      <c r="O3609" s="5">
        <f t="shared" si="224"/>
        <v>1.4266666666666667</v>
      </c>
      <c r="P3609">
        <f t="shared" si="225"/>
        <v>164.61538461538461</v>
      </c>
      <c r="Q3609" s="8" t="s">
        <v>8323</v>
      </c>
      <c r="R3609" s="8" t="s">
        <v>8343</v>
      </c>
      <c r="S3609" s="12">
        <f t="shared" si="226"/>
        <v>42195.625</v>
      </c>
      <c r="T3609" s="12">
        <f t="shared" si="227"/>
        <v>42171.067442129628</v>
      </c>
    </row>
    <row r="3610" spans="1:20" ht="45" x14ac:dyDescent="0.25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8218</v>
      </c>
      <c r="G3610" t="s">
        <v>8223</v>
      </c>
      <c r="H3610" t="s">
        <v>8245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8275</v>
      </c>
      <c r="O3610" s="5">
        <f t="shared" si="224"/>
        <v>1.4279999999999999</v>
      </c>
      <c r="P3610">
        <f t="shared" si="225"/>
        <v>162.27272727272728</v>
      </c>
      <c r="Q3610" s="8" t="s">
        <v>8315</v>
      </c>
      <c r="R3610" s="8" t="s">
        <v>8350</v>
      </c>
      <c r="S3610" s="12">
        <f t="shared" si="226"/>
        <v>41040.407638888893</v>
      </c>
      <c r="T3610" s="12">
        <f t="shared" si="227"/>
        <v>40982.805949074071</v>
      </c>
    </row>
    <row r="3611" spans="1:20" ht="60" x14ac:dyDescent="0.25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8275</v>
      </c>
      <c r="O3611" s="5">
        <f t="shared" si="224"/>
        <v>1.4285714285714286</v>
      </c>
      <c r="P3611">
        <f t="shared" si="225"/>
        <v>25</v>
      </c>
      <c r="Q3611" s="8" t="s">
        <v>8315</v>
      </c>
      <c r="R3611" s="8" t="s">
        <v>8350</v>
      </c>
      <c r="S3611" s="12">
        <f t="shared" si="226"/>
        <v>40606.289664351854</v>
      </c>
      <c r="T3611" s="12">
        <f t="shared" si="227"/>
        <v>40576.289664351854</v>
      </c>
    </row>
    <row r="3612" spans="1:20" ht="45" x14ac:dyDescent="0.25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8218</v>
      </c>
      <c r="G3612" t="s">
        <v>8223</v>
      </c>
      <c r="H3612" t="s">
        <v>8245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8291</v>
      </c>
      <c r="O3612" s="5">
        <f t="shared" si="224"/>
        <v>1.4286666666666668</v>
      </c>
      <c r="P3612">
        <f t="shared" si="225"/>
        <v>44.645833333333336</v>
      </c>
      <c r="Q3612" s="8" t="s">
        <v>8315</v>
      </c>
      <c r="R3612" s="8" t="s">
        <v>8353</v>
      </c>
      <c r="S3612" s="12">
        <f t="shared" si="226"/>
        <v>41004.500231481477</v>
      </c>
      <c r="T3612" s="12">
        <f t="shared" si="227"/>
        <v>40974.541898148149</v>
      </c>
    </row>
    <row r="3613" spans="1:20" ht="45" x14ac:dyDescent="0.25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8218</v>
      </c>
      <c r="G3613" t="s">
        <v>8223</v>
      </c>
      <c r="H3613" t="s">
        <v>8245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8304</v>
      </c>
      <c r="O3613" s="5">
        <f t="shared" si="224"/>
        <v>1.4319999999999999</v>
      </c>
      <c r="P3613">
        <f t="shared" si="225"/>
        <v>48.542372881355931</v>
      </c>
      <c r="Q3613" s="8" t="s">
        <v>8323</v>
      </c>
      <c r="R3613" s="8" t="s">
        <v>8325</v>
      </c>
      <c r="S3613" s="12">
        <f t="shared" si="226"/>
        <v>41908.916666666664</v>
      </c>
      <c r="T3613" s="12">
        <f t="shared" si="227"/>
        <v>41886.861354166671</v>
      </c>
    </row>
    <row r="3614" spans="1:20" ht="60" x14ac:dyDescent="0.25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8218</v>
      </c>
      <c r="G3614" t="s">
        <v>8224</v>
      </c>
      <c r="H3614" t="s">
        <v>8246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8302</v>
      </c>
      <c r="O3614" s="5">
        <f t="shared" si="224"/>
        <v>1.4333333333333333</v>
      </c>
      <c r="P3614">
        <f t="shared" si="225"/>
        <v>51.6</v>
      </c>
      <c r="Q3614" s="8" t="s">
        <v>8323</v>
      </c>
      <c r="R3614" s="8" t="s">
        <v>8324</v>
      </c>
      <c r="S3614" s="12">
        <f t="shared" si="226"/>
        <v>42797.209398148145</v>
      </c>
      <c r="T3614" s="12">
        <f t="shared" si="227"/>
        <v>42783.209398148145</v>
      </c>
    </row>
    <row r="3615" spans="1:20" ht="45" x14ac:dyDescent="0.25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8218</v>
      </c>
      <c r="G3615" t="s">
        <v>8224</v>
      </c>
      <c r="H3615" t="s">
        <v>8246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1.4333333333333333</v>
      </c>
      <c r="P3615">
        <f t="shared" si="225"/>
        <v>21.5</v>
      </c>
      <c r="Q3615" s="8" t="s">
        <v>8323</v>
      </c>
      <c r="R3615" s="8" t="s">
        <v>8343</v>
      </c>
      <c r="S3615" s="12">
        <f t="shared" si="226"/>
        <v>42190.401817129634</v>
      </c>
      <c r="T3615" s="12">
        <f t="shared" si="227"/>
        <v>42160.401817129634</v>
      </c>
    </row>
    <row r="3616" spans="1:20" ht="60" x14ac:dyDescent="0.25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8218</v>
      </c>
      <c r="G3616" t="s">
        <v>8223</v>
      </c>
      <c r="H3616" t="s">
        <v>8245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8294</v>
      </c>
      <c r="O3616" s="5">
        <f t="shared" si="224"/>
        <v>1.4345666666666668</v>
      </c>
      <c r="P3616">
        <f t="shared" si="225"/>
        <v>114.76533333333333</v>
      </c>
      <c r="Q3616" s="8" t="s">
        <v>8311</v>
      </c>
      <c r="R3616" s="8" t="s">
        <v>8357</v>
      </c>
      <c r="S3616" s="12">
        <f t="shared" si="226"/>
        <v>42400.665972222225</v>
      </c>
      <c r="T3616" s="12">
        <f t="shared" si="227"/>
        <v>42361.352476851855</v>
      </c>
    </row>
    <row r="3617" spans="1:20" ht="60" x14ac:dyDescent="0.25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8218</v>
      </c>
      <c r="G3617" t="s">
        <v>8225</v>
      </c>
      <c r="H3617" t="s">
        <v>8247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8300</v>
      </c>
      <c r="O3617" s="5">
        <f t="shared" si="224"/>
        <v>1.436523076923077</v>
      </c>
      <c r="P3617">
        <f t="shared" si="225"/>
        <v>74.639488409272587</v>
      </c>
      <c r="Q3617" s="8" t="s">
        <v>8311</v>
      </c>
      <c r="R3617" s="8" t="s">
        <v>8341</v>
      </c>
      <c r="S3617" s="12">
        <f t="shared" si="226"/>
        <v>42287.791666666672</v>
      </c>
      <c r="T3617" s="12">
        <f t="shared" si="227"/>
        <v>42250.91715277778</v>
      </c>
    </row>
    <row r="3618" spans="1:20" ht="45" x14ac:dyDescent="0.25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8273</v>
      </c>
      <c r="O3618" s="5">
        <f t="shared" si="224"/>
        <v>1.4394736842105262</v>
      </c>
      <c r="P3618">
        <f t="shared" si="225"/>
        <v>66.707317073170728</v>
      </c>
      <c r="Q3618" s="8" t="s">
        <v>8318</v>
      </c>
      <c r="R3618" s="8" t="s">
        <v>8352</v>
      </c>
      <c r="S3618" s="12">
        <f t="shared" si="226"/>
        <v>40937.399201388893</v>
      </c>
      <c r="T3618" s="12">
        <f t="shared" si="227"/>
        <v>40909.399201388893</v>
      </c>
    </row>
    <row r="3619" spans="1:20" ht="45" x14ac:dyDescent="0.25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8218</v>
      </c>
      <c r="G3619" t="s">
        <v>8224</v>
      </c>
      <c r="H3619" t="s">
        <v>8246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8270</v>
      </c>
      <c r="O3619" s="5">
        <f t="shared" si="224"/>
        <v>1.44</v>
      </c>
      <c r="P3619">
        <f t="shared" si="225"/>
        <v>22.90909090909091</v>
      </c>
      <c r="Q3619" s="8" t="s">
        <v>8323</v>
      </c>
      <c r="R3619" s="8" t="s">
        <v>8343</v>
      </c>
      <c r="S3619" s="12">
        <f t="shared" si="226"/>
        <v>42181.625</v>
      </c>
      <c r="T3619" s="12">
        <f t="shared" si="227"/>
        <v>42139.566840277781</v>
      </c>
    </row>
    <row r="3620" spans="1:20" ht="60" x14ac:dyDescent="0.25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8276</v>
      </c>
      <c r="O3620" s="5">
        <f t="shared" si="224"/>
        <v>1.4400583333333332</v>
      </c>
      <c r="P3620">
        <f t="shared" si="225"/>
        <v>22.737763157894737</v>
      </c>
      <c r="Q3620" s="8" t="s">
        <v>8315</v>
      </c>
      <c r="R3620" s="8" t="s">
        <v>8351</v>
      </c>
      <c r="S3620" s="12">
        <f t="shared" si="226"/>
        <v>42109.707638888889</v>
      </c>
      <c r="T3620" s="12">
        <f t="shared" si="227"/>
        <v>42079.495578703703</v>
      </c>
    </row>
    <row r="3621" spans="1:20" ht="60" x14ac:dyDescent="0.25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8218</v>
      </c>
      <c r="G3621" t="s">
        <v>8224</v>
      </c>
      <c r="H3621" t="s">
        <v>8246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8270</v>
      </c>
      <c r="O3621" s="5">
        <f t="shared" si="224"/>
        <v>1.4406666666666668</v>
      </c>
      <c r="P3621">
        <f t="shared" si="225"/>
        <v>45.978723404255319</v>
      </c>
      <c r="Q3621" s="8" t="s">
        <v>8323</v>
      </c>
      <c r="R3621" s="8" t="s">
        <v>8343</v>
      </c>
      <c r="S3621" s="12">
        <f t="shared" si="226"/>
        <v>42330.666666666672</v>
      </c>
      <c r="T3621" s="12">
        <f t="shared" si="227"/>
        <v>42309.506620370375</v>
      </c>
    </row>
    <row r="3622" spans="1:20" ht="60" x14ac:dyDescent="0.25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8218</v>
      </c>
      <c r="G3622" t="s">
        <v>8229</v>
      </c>
      <c r="H3622" t="s">
        <v>8248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8272</v>
      </c>
      <c r="O3622" s="5">
        <f t="shared" si="224"/>
        <v>1.4428571428571428</v>
      </c>
      <c r="P3622">
        <f t="shared" si="225"/>
        <v>50.5</v>
      </c>
      <c r="Q3622" s="8" t="s">
        <v>8311</v>
      </c>
      <c r="R3622" s="8" t="s">
        <v>8317</v>
      </c>
      <c r="S3622" s="12">
        <f t="shared" si="226"/>
        <v>42698.708333333328</v>
      </c>
      <c r="T3622" s="12">
        <f t="shared" si="227"/>
        <v>42683.170312499999</v>
      </c>
    </row>
    <row r="3623" spans="1:20" ht="45" x14ac:dyDescent="0.25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8218</v>
      </c>
      <c r="G3623" t="s">
        <v>8223</v>
      </c>
      <c r="H3623" t="s">
        <v>8245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8297</v>
      </c>
      <c r="O3623" s="5">
        <f t="shared" si="224"/>
        <v>1.4431375</v>
      </c>
      <c r="P3623">
        <f t="shared" si="225"/>
        <v>40.795406360424032</v>
      </c>
      <c r="Q3623" s="8" t="s">
        <v>8321</v>
      </c>
      <c r="R3623" s="8" t="s">
        <v>8346</v>
      </c>
      <c r="S3623" s="12">
        <f t="shared" si="226"/>
        <v>41868.755671296298</v>
      </c>
      <c r="T3623" s="12">
        <f t="shared" si="227"/>
        <v>41838.755671296298</v>
      </c>
    </row>
    <row r="3624" spans="1:20" ht="60" x14ac:dyDescent="0.25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8218</v>
      </c>
      <c r="G3624" t="s">
        <v>8223</v>
      </c>
      <c r="H3624" t="s">
        <v>8245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8275</v>
      </c>
      <c r="O3624" s="5">
        <f t="shared" si="224"/>
        <v>1.443746</v>
      </c>
      <c r="P3624">
        <f t="shared" si="225"/>
        <v>92.547820512820508</v>
      </c>
      <c r="Q3624" s="8" t="s">
        <v>8315</v>
      </c>
      <c r="R3624" s="8" t="s">
        <v>8350</v>
      </c>
      <c r="S3624" s="12">
        <f t="shared" si="226"/>
        <v>41305.797905092593</v>
      </c>
      <c r="T3624" s="12">
        <f t="shared" si="227"/>
        <v>41275.797905092593</v>
      </c>
    </row>
    <row r="3625" spans="1:20" ht="45" x14ac:dyDescent="0.25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8270</v>
      </c>
      <c r="O3625" s="5">
        <f t="shared" si="224"/>
        <v>1.444</v>
      </c>
      <c r="P3625">
        <f t="shared" si="225"/>
        <v>126.66666666666667</v>
      </c>
      <c r="Q3625" s="8" t="s">
        <v>8323</v>
      </c>
      <c r="R3625" s="8" t="s">
        <v>8343</v>
      </c>
      <c r="S3625" s="12">
        <f t="shared" si="226"/>
        <v>41799.476979166662</v>
      </c>
      <c r="T3625" s="12">
        <f t="shared" si="227"/>
        <v>41789.476979166662</v>
      </c>
    </row>
    <row r="3626" spans="1:20" ht="45" x14ac:dyDescent="0.25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8218</v>
      </c>
      <c r="G3626" t="s">
        <v>8223</v>
      </c>
      <c r="H3626" t="s">
        <v>8245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8278</v>
      </c>
      <c r="O3626" s="5">
        <f t="shared" si="224"/>
        <v>1.4450000000000001</v>
      </c>
      <c r="P3626">
        <f t="shared" si="225"/>
        <v>68.80952380952381</v>
      </c>
      <c r="Q3626" s="8" t="s">
        <v>8315</v>
      </c>
      <c r="R3626" s="8" t="s">
        <v>8330</v>
      </c>
      <c r="S3626" s="12">
        <f t="shared" si="226"/>
        <v>42401.5</v>
      </c>
      <c r="T3626" s="12">
        <f t="shared" si="227"/>
        <v>42365.942974537036</v>
      </c>
    </row>
    <row r="3627" spans="1:20" ht="45" x14ac:dyDescent="0.25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8218</v>
      </c>
      <c r="G3627" t="s">
        <v>8228</v>
      </c>
      <c r="H3627" t="s">
        <v>8250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8294</v>
      </c>
      <c r="O3627" s="5">
        <f t="shared" si="224"/>
        <v>1.445425</v>
      </c>
      <c r="P3627">
        <f t="shared" si="225"/>
        <v>511.65486725663715</v>
      </c>
      <c r="Q3627" s="8" t="s">
        <v>8311</v>
      </c>
      <c r="R3627" s="8" t="s">
        <v>8357</v>
      </c>
      <c r="S3627" s="12">
        <f t="shared" si="226"/>
        <v>42795.494618055556</v>
      </c>
      <c r="T3627" s="12">
        <f t="shared" si="227"/>
        <v>42745.494618055556</v>
      </c>
    </row>
    <row r="3628" spans="1:20" ht="45" x14ac:dyDescent="0.25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8218</v>
      </c>
      <c r="G3628" t="s">
        <v>8223</v>
      </c>
      <c r="H3628" t="s">
        <v>8245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8278</v>
      </c>
      <c r="O3628" s="5">
        <f t="shared" si="224"/>
        <v>1.4458441666666668</v>
      </c>
      <c r="P3628">
        <f t="shared" si="225"/>
        <v>70.5289837398374</v>
      </c>
      <c r="Q3628" s="8" t="s">
        <v>8315</v>
      </c>
      <c r="R3628" s="8" t="s">
        <v>8330</v>
      </c>
      <c r="S3628" s="12">
        <f t="shared" si="226"/>
        <v>41258.536203703705</v>
      </c>
      <c r="T3628" s="12">
        <f t="shared" si="227"/>
        <v>41228.536203703705</v>
      </c>
    </row>
    <row r="3629" spans="1:20" ht="45" x14ac:dyDescent="0.25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8218</v>
      </c>
      <c r="G3629" t="s">
        <v>8223</v>
      </c>
      <c r="H3629" t="s">
        <v>8245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8275</v>
      </c>
      <c r="O3629" s="5">
        <f t="shared" si="224"/>
        <v>1.4511000000000001</v>
      </c>
      <c r="P3629">
        <f t="shared" si="225"/>
        <v>70.785365853658533</v>
      </c>
      <c r="Q3629" s="8" t="s">
        <v>8315</v>
      </c>
      <c r="R3629" s="8" t="s">
        <v>8350</v>
      </c>
      <c r="S3629" s="12">
        <f t="shared" si="226"/>
        <v>41074.55846064815</v>
      </c>
      <c r="T3629" s="12">
        <f t="shared" si="227"/>
        <v>41053.55846064815</v>
      </c>
    </row>
    <row r="3630" spans="1:20" ht="45" x14ac:dyDescent="0.25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8284</v>
      </c>
      <c r="O3630" s="5">
        <f t="shared" si="224"/>
        <v>1.4514</v>
      </c>
      <c r="P3630">
        <f t="shared" si="225"/>
        <v>88.26081081081081</v>
      </c>
      <c r="Q3630" s="8" t="s">
        <v>8334</v>
      </c>
      <c r="R3630" s="8" t="s">
        <v>8338</v>
      </c>
      <c r="S3630" s="12">
        <f t="shared" si="226"/>
        <v>42491.915972222225</v>
      </c>
      <c r="T3630" s="12">
        <f t="shared" si="227"/>
        <v>42442.75204861111</v>
      </c>
    </row>
    <row r="3631" spans="1:20" ht="60" x14ac:dyDescent="0.25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8218</v>
      </c>
      <c r="G3631" t="s">
        <v>8223</v>
      </c>
      <c r="H3631" t="s">
        <v>8245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8264</v>
      </c>
      <c r="O3631" s="5">
        <f t="shared" si="224"/>
        <v>1.4529411764705882</v>
      </c>
      <c r="P3631">
        <f t="shared" si="225"/>
        <v>56.136363636363633</v>
      </c>
      <c r="Q3631" s="8" t="s">
        <v>8309</v>
      </c>
      <c r="R3631" s="8" t="s">
        <v>8347</v>
      </c>
      <c r="S3631" s="12">
        <f t="shared" si="226"/>
        <v>42205.566365740742</v>
      </c>
      <c r="T3631" s="12">
        <f t="shared" si="227"/>
        <v>42175.566365740742</v>
      </c>
    </row>
    <row r="3632" spans="1:20" ht="45" x14ac:dyDescent="0.25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8218</v>
      </c>
      <c r="G3632" t="s">
        <v>8223</v>
      </c>
      <c r="H3632" t="s">
        <v>8245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8279</v>
      </c>
      <c r="O3632" s="5">
        <f t="shared" si="224"/>
        <v>1.4533333333333334</v>
      </c>
      <c r="P3632">
        <f t="shared" si="225"/>
        <v>35.73770491803279</v>
      </c>
      <c r="Q3632" s="8" t="s">
        <v>8315</v>
      </c>
      <c r="R3632" s="8" t="s">
        <v>8354</v>
      </c>
      <c r="S3632" s="12">
        <f t="shared" si="226"/>
        <v>42447.940081018518</v>
      </c>
      <c r="T3632" s="12">
        <f t="shared" si="227"/>
        <v>42417.981747685189</v>
      </c>
    </row>
    <row r="3633" spans="1:20" ht="60" x14ac:dyDescent="0.25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8218</v>
      </c>
      <c r="G3633" t="s">
        <v>8223</v>
      </c>
      <c r="H3633" t="s">
        <v>8245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8275</v>
      </c>
      <c r="O3633" s="5">
        <f t="shared" si="224"/>
        <v>1.454</v>
      </c>
      <c r="P3633">
        <f t="shared" si="225"/>
        <v>47.672131147540981</v>
      </c>
      <c r="Q3633" s="8" t="s">
        <v>8315</v>
      </c>
      <c r="R3633" s="8" t="s">
        <v>8350</v>
      </c>
      <c r="S3633" s="12">
        <f t="shared" si="226"/>
        <v>40925.647974537038</v>
      </c>
      <c r="T3633" s="12">
        <f t="shared" si="227"/>
        <v>40895.647974537038</v>
      </c>
    </row>
    <row r="3634" spans="1:20" ht="30" x14ac:dyDescent="0.25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8218</v>
      </c>
      <c r="G3634" t="s">
        <v>8224</v>
      </c>
      <c r="H3634" t="s">
        <v>8246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8275</v>
      </c>
      <c r="O3634" s="5">
        <f t="shared" si="224"/>
        <v>1.454</v>
      </c>
      <c r="P3634">
        <f t="shared" si="225"/>
        <v>21.382352941176471</v>
      </c>
      <c r="Q3634" s="8" t="s">
        <v>8315</v>
      </c>
      <c r="R3634" s="8" t="s">
        <v>8350</v>
      </c>
      <c r="S3634" s="12">
        <f t="shared" si="226"/>
        <v>42595.230983796297</v>
      </c>
      <c r="T3634" s="12">
        <f t="shared" si="227"/>
        <v>42565.230983796297</v>
      </c>
    </row>
    <row r="3635" spans="1:20" ht="60" x14ac:dyDescent="0.25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8268</v>
      </c>
      <c r="O3635" s="5">
        <f t="shared" si="224"/>
        <v>1.4550000000000001</v>
      </c>
      <c r="P3635">
        <f t="shared" si="225"/>
        <v>40.416666666666664</v>
      </c>
      <c r="Q3635" s="8" t="s">
        <v>8309</v>
      </c>
      <c r="R3635" s="8" t="s">
        <v>8349</v>
      </c>
      <c r="S3635" s="12">
        <f t="shared" si="226"/>
        <v>40290.910416666666</v>
      </c>
      <c r="T3635" s="12">
        <f t="shared" si="227"/>
        <v>40204.924849537041</v>
      </c>
    </row>
    <row r="3636" spans="1:20" ht="30" x14ac:dyDescent="0.25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8284</v>
      </c>
      <c r="O3636" s="5">
        <f t="shared" si="224"/>
        <v>1.4570000000000001</v>
      </c>
      <c r="P3636">
        <f t="shared" si="225"/>
        <v>91.882882882882882</v>
      </c>
      <c r="Q3636" s="8" t="s">
        <v>8334</v>
      </c>
      <c r="R3636" s="8" t="s">
        <v>8338</v>
      </c>
      <c r="S3636" s="12">
        <f t="shared" si="226"/>
        <v>42279.710416666669</v>
      </c>
      <c r="T3636" s="12">
        <f t="shared" si="227"/>
        <v>42247.366400462968</v>
      </c>
    </row>
    <row r="3637" spans="1:20" ht="60" x14ac:dyDescent="0.25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8270</v>
      </c>
      <c r="O3637" s="5">
        <f t="shared" si="224"/>
        <v>1.4570000000000001</v>
      </c>
      <c r="P3637">
        <f t="shared" si="225"/>
        <v>104.07142857142857</v>
      </c>
      <c r="Q3637" s="8" t="s">
        <v>8323</v>
      </c>
      <c r="R3637" s="8" t="s">
        <v>8343</v>
      </c>
      <c r="S3637" s="12">
        <f t="shared" si="226"/>
        <v>42101.041666666672</v>
      </c>
      <c r="T3637" s="12">
        <f t="shared" si="227"/>
        <v>42064.402673611112</v>
      </c>
    </row>
    <row r="3638" spans="1:20" ht="45" x14ac:dyDescent="0.25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8275</v>
      </c>
      <c r="O3638" s="5">
        <f t="shared" si="224"/>
        <v>1.4585714285714286</v>
      </c>
      <c r="P3638">
        <f t="shared" si="225"/>
        <v>64.620253164556956</v>
      </c>
      <c r="Q3638" s="8" t="s">
        <v>8315</v>
      </c>
      <c r="R3638" s="8" t="s">
        <v>8350</v>
      </c>
      <c r="S3638" s="12">
        <f t="shared" si="226"/>
        <v>41579.541666666664</v>
      </c>
      <c r="T3638" s="12">
        <f t="shared" si="227"/>
        <v>41546.414212962962</v>
      </c>
    </row>
    <row r="3639" spans="1:20" ht="60" x14ac:dyDescent="0.25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8218</v>
      </c>
      <c r="G3639" t="s">
        <v>8223</v>
      </c>
      <c r="H3639" t="s">
        <v>8245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8300</v>
      </c>
      <c r="O3639" s="5">
        <f t="shared" si="224"/>
        <v>1.4588000000000001</v>
      </c>
      <c r="P3639">
        <f t="shared" si="225"/>
        <v>47.058064516129029</v>
      </c>
      <c r="Q3639" s="8" t="s">
        <v>8311</v>
      </c>
      <c r="R3639" s="8" t="s">
        <v>8341</v>
      </c>
      <c r="S3639" s="12">
        <f t="shared" si="226"/>
        <v>42145.497546296298</v>
      </c>
      <c r="T3639" s="12">
        <f t="shared" si="227"/>
        <v>42115.497546296298</v>
      </c>
    </row>
    <row r="3640" spans="1:20" ht="30" x14ac:dyDescent="0.25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8218</v>
      </c>
      <c r="G3640" t="s">
        <v>8223</v>
      </c>
      <c r="H3640" t="s">
        <v>8245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8304</v>
      </c>
      <c r="O3640" s="5">
        <f t="shared" si="224"/>
        <v>1.46</v>
      </c>
      <c r="P3640">
        <f t="shared" si="225"/>
        <v>38.421052631578945</v>
      </c>
      <c r="Q3640" s="8" t="s">
        <v>8323</v>
      </c>
      <c r="R3640" s="8" t="s">
        <v>8325</v>
      </c>
      <c r="S3640" s="12">
        <f t="shared" si="226"/>
        <v>42507.75</v>
      </c>
      <c r="T3640" s="12">
        <f t="shared" si="227"/>
        <v>42493.607083333336</v>
      </c>
    </row>
    <row r="3641" spans="1:20" ht="60" x14ac:dyDescent="0.25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8218</v>
      </c>
      <c r="G3641" t="s">
        <v>8223</v>
      </c>
      <c r="H3641" t="s">
        <v>8245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8275</v>
      </c>
      <c r="O3641" s="5">
        <f t="shared" si="224"/>
        <v>1.4608079999999999</v>
      </c>
      <c r="P3641">
        <f t="shared" si="225"/>
        <v>65.214642857142863</v>
      </c>
      <c r="Q3641" s="8" t="s">
        <v>8315</v>
      </c>
      <c r="R3641" s="8" t="s">
        <v>8350</v>
      </c>
      <c r="S3641" s="12">
        <f t="shared" si="226"/>
        <v>41294.47314814815</v>
      </c>
      <c r="T3641" s="12">
        <f t="shared" si="227"/>
        <v>41264.47314814815</v>
      </c>
    </row>
    <row r="3642" spans="1:20" ht="30" x14ac:dyDescent="0.25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8218</v>
      </c>
      <c r="G3642" t="s">
        <v>8223</v>
      </c>
      <c r="H3642" t="s">
        <v>8245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8278</v>
      </c>
      <c r="O3642" s="5">
        <f t="shared" si="224"/>
        <v>1.4612318374694613</v>
      </c>
      <c r="P3642">
        <f t="shared" si="225"/>
        <v>98.817391304347822</v>
      </c>
      <c r="Q3642" s="8" t="s">
        <v>8315</v>
      </c>
      <c r="R3642" s="8" t="s">
        <v>8330</v>
      </c>
      <c r="S3642" s="12">
        <f t="shared" si="226"/>
        <v>41222.5466087963</v>
      </c>
      <c r="T3642" s="12">
        <f t="shared" si="227"/>
        <v>41192.504942129628</v>
      </c>
    </row>
    <row r="3643" spans="1:20" ht="45" x14ac:dyDescent="0.25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8218</v>
      </c>
      <c r="G3643" t="s">
        <v>8223</v>
      </c>
      <c r="H3643" t="s">
        <v>8245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8270</v>
      </c>
      <c r="O3643" s="5">
        <f t="shared" si="224"/>
        <v>1.4638888888888888</v>
      </c>
      <c r="P3643">
        <f t="shared" si="225"/>
        <v>292.77777777777777</v>
      </c>
      <c r="Q3643" s="8" t="s">
        <v>8323</v>
      </c>
      <c r="R3643" s="8" t="s">
        <v>8343</v>
      </c>
      <c r="S3643" s="12">
        <f t="shared" si="226"/>
        <v>41824.791666666664</v>
      </c>
      <c r="T3643" s="12">
        <f t="shared" si="227"/>
        <v>41822.32503472222</v>
      </c>
    </row>
    <row r="3644" spans="1:20" ht="30" x14ac:dyDescent="0.25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8218</v>
      </c>
      <c r="G3644" t="s">
        <v>8223</v>
      </c>
      <c r="H3644" t="s">
        <v>8245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8296</v>
      </c>
      <c r="O3644" s="5">
        <f t="shared" si="224"/>
        <v>1.4650000000000001</v>
      </c>
      <c r="P3644">
        <f t="shared" si="225"/>
        <v>15.721951219512196</v>
      </c>
      <c r="Q3644" s="8" t="s">
        <v>8331</v>
      </c>
      <c r="R3644" s="8" t="s">
        <v>8356</v>
      </c>
      <c r="S3644" s="12">
        <f t="shared" si="226"/>
        <v>42166.50100694444</v>
      </c>
      <c r="T3644" s="12">
        <f t="shared" si="227"/>
        <v>42136.50100694444</v>
      </c>
    </row>
    <row r="3645" spans="1:20" ht="45" x14ac:dyDescent="0.25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8218</v>
      </c>
      <c r="G3645" t="s">
        <v>8223</v>
      </c>
      <c r="H3645" t="s">
        <v>8245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8302</v>
      </c>
      <c r="O3645" s="5">
        <f t="shared" si="224"/>
        <v>1.4653333333333334</v>
      </c>
      <c r="P3645">
        <f t="shared" si="225"/>
        <v>191.13043478260869</v>
      </c>
      <c r="Q3645" s="8" t="s">
        <v>8323</v>
      </c>
      <c r="R3645" s="8" t="s">
        <v>8324</v>
      </c>
      <c r="S3645" s="12">
        <f t="shared" si="226"/>
        <v>42599.860243055555</v>
      </c>
      <c r="T3645" s="12">
        <f t="shared" si="227"/>
        <v>42569.860243055555</v>
      </c>
    </row>
    <row r="3646" spans="1:20" ht="45" x14ac:dyDescent="0.25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8218</v>
      </c>
      <c r="G3646" t="s">
        <v>8223</v>
      </c>
      <c r="H3646" t="s">
        <v>8245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8302</v>
      </c>
      <c r="O3646" s="5">
        <f t="shared" si="224"/>
        <v>1.465395775862069</v>
      </c>
      <c r="P3646">
        <f t="shared" si="225"/>
        <v>155.23827397260274</v>
      </c>
      <c r="Q3646" s="8" t="s">
        <v>8323</v>
      </c>
      <c r="R3646" s="8" t="s">
        <v>8324</v>
      </c>
      <c r="S3646" s="12">
        <f t="shared" si="226"/>
        <v>41954.424027777779</v>
      </c>
      <c r="T3646" s="12">
        <f t="shared" si="227"/>
        <v>41894.382361111115</v>
      </c>
    </row>
    <row r="3647" spans="1:20" ht="60" x14ac:dyDescent="0.25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8275</v>
      </c>
      <c r="O3647" s="5">
        <f t="shared" si="224"/>
        <v>1.466</v>
      </c>
      <c r="P3647">
        <f t="shared" si="225"/>
        <v>91.625</v>
      </c>
      <c r="Q3647" s="8" t="s">
        <v>8315</v>
      </c>
      <c r="R3647" s="8" t="s">
        <v>8350</v>
      </c>
      <c r="S3647" s="12">
        <f t="shared" si="226"/>
        <v>41978.629837962959</v>
      </c>
      <c r="T3647" s="12">
        <f t="shared" si="227"/>
        <v>41933.588171296295</v>
      </c>
    </row>
    <row r="3648" spans="1:20" ht="45" x14ac:dyDescent="0.25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8218</v>
      </c>
      <c r="G3648" t="s">
        <v>8223</v>
      </c>
      <c r="H3648" t="s">
        <v>8245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8272</v>
      </c>
      <c r="O3648" s="5">
        <f t="shared" si="224"/>
        <v>1.4688749999999999</v>
      </c>
      <c r="P3648">
        <f t="shared" si="225"/>
        <v>42.886861313868614</v>
      </c>
      <c r="Q3648" s="8" t="s">
        <v>8311</v>
      </c>
      <c r="R3648" s="8" t="s">
        <v>8317</v>
      </c>
      <c r="S3648" s="12">
        <f t="shared" si="226"/>
        <v>42075.665648148148</v>
      </c>
      <c r="T3648" s="12">
        <f t="shared" si="227"/>
        <v>42045.707314814819</v>
      </c>
    </row>
    <row r="3649" spans="1:20" ht="30" x14ac:dyDescent="0.25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8218</v>
      </c>
      <c r="G3649" t="s">
        <v>8240</v>
      </c>
      <c r="H3649" t="s">
        <v>8248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8296</v>
      </c>
      <c r="O3649" s="5">
        <f t="shared" si="224"/>
        <v>1.4697777777777778</v>
      </c>
      <c r="P3649">
        <f t="shared" si="225"/>
        <v>52.701195219123505</v>
      </c>
      <c r="Q3649" s="8" t="s">
        <v>8331</v>
      </c>
      <c r="R3649" s="8" t="s">
        <v>8356</v>
      </c>
      <c r="S3649" s="12">
        <f t="shared" si="226"/>
        <v>42292.166643518518</v>
      </c>
      <c r="T3649" s="12">
        <f t="shared" si="227"/>
        <v>42262.166643518518</v>
      </c>
    </row>
    <row r="3650" spans="1:20" ht="60" x14ac:dyDescent="0.25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8218</v>
      </c>
      <c r="G3650" t="s">
        <v>8225</v>
      </c>
      <c r="H3650" t="s">
        <v>8247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8268</v>
      </c>
      <c r="O3650" s="5">
        <f t="shared" ref="O3650:O3713" si="228">E3650/D3650</f>
        <v>1.4723377</v>
      </c>
      <c r="P3650">
        <f t="shared" si="225"/>
        <v>92.251735588972423</v>
      </c>
      <c r="Q3650" s="8" t="s">
        <v>8309</v>
      </c>
      <c r="R3650" s="8" t="s">
        <v>8349</v>
      </c>
      <c r="S3650" s="12">
        <f t="shared" si="226"/>
        <v>42787.947013888886</v>
      </c>
      <c r="T3650" s="12">
        <f t="shared" si="227"/>
        <v>42757.947013888886</v>
      </c>
    </row>
    <row r="3651" spans="1:20" ht="45" x14ac:dyDescent="0.25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8218</v>
      </c>
      <c r="G3651" t="s">
        <v>8223</v>
      </c>
      <c r="H3651" t="s">
        <v>8245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8273</v>
      </c>
      <c r="O3651" s="5">
        <f t="shared" si="228"/>
        <v>1.473265306122449</v>
      </c>
      <c r="P3651">
        <f t="shared" ref="P3651:P3714" si="229">E3651/L3651</f>
        <v>48.449664429530202</v>
      </c>
      <c r="Q3651" s="8" t="s">
        <v>8318</v>
      </c>
      <c r="R3651" s="8" t="s">
        <v>8352</v>
      </c>
      <c r="S3651" s="12">
        <f t="shared" ref="S3651:S3714" si="230">(I3651/86400)+25569+(-6/24)</f>
        <v>41451.825821759259</v>
      </c>
      <c r="T3651" s="12">
        <f t="shared" ref="T3651:T3714" si="231">(J3651/86400)+25569+(-6/24)</f>
        <v>41421.825821759259</v>
      </c>
    </row>
    <row r="3652" spans="1:20" ht="60" x14ac:dyDescent="0.25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8218</v>
      </c>
      <c r="G3652" t="s">
        <v>8223</v>
      </c>
      <c r="H3652" t="s">
        <v>8245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8268</v>
      </c>
      <c r="O3652" s="5">
        <f t="shared" si="228"/>
        <v>1.476</v>
      </c>
      <c r="P3652">
        <f t="shared" si="229"/>
        <v>95.225806451612897</v>
      </c>
      <c r="Q3652" s="8" t="s">
        <v>8309</v>
      </c>
      <c r="R3652" s="8" t="s">
        <v>8349</v>
      </c>
      <c r="S3652" s="12">
        <f t="shared" si="230"/>
        <v>41026.790208333332</v>
      </c>
      <c r="T3652" s="12">
        <f t="shared" si="231"/>
        <v>40966.831875000003</v>
      </c>
    </row>
    <row r="3653" spans="1:20" ht="60" x14ac:dyDescent="0.25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8218</v>
      </c>
      <c r="G3653" t="s">
        <v>8223</v>
      </c>
      <c r="H3653" t="s">
        <v>8245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8287</v>
      </c>
      <c r="O3653" s="5">
        <f t="shared" si="228"/>
        <v>1.4766666666666666</v>
      </c>
      <c r="P3653">
        <f t="shared" si="229"/>
        <v>35.44</v>
      </c>
      <c r="Q3653" s="8" t="s">
        <v>8318</v>
      </c>
      <c r="R3653" s="8" t="s">
        <v>8358</v>
      </c>
      <c r="S3653" s="12">
        <f t="shared" si="230"/>
        <v>41371.619652777779</v>
      </c>
      <c r="T3653" s="12">
        <f t="shared" si="231"/>
        <v>41326.661319444444</v>
      </c>
    </row>
    <row r="3654" spans="1:20" ht="60" x14ac:dyDescent="0.25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8218</v>
      </c>
      <c r="G3654" t="s">
        <v>8223</v>
      </c>
      <c r="H3654" t="s">
        <v>8245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8278</v>
      </c>
      <c r="O3654" s="5">
        <f t="shared" si="228"/>
        <v>1.4775</v>
      </c>
      <c r="P3654">
        <f t="shared" si="229"/>
        <v>50.657142857142858</v>
      </c>
      <c r="Q3654" s="8" t="s">
        <v>8315</v>
      </c>
      <c r="R3654" s="8" t="s">
        <v>8330</v>
      </c>
      <c r="S3654" s="12">
        <f t="shared" si="230"/>
        <v>42303.957638888889</v>
      </c>
      <c r="T3654" s="12">
        <f t="shared" si="231"/>
        <v>42289.809594907405</v>
      </c>
    </row>
    <row r="3655" spans="1:20" ht="45" x14ac:dyDescent="0.25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8218</v>
      </c>
      <c r="G3655" t="s">
        <v>8223</v>
      </c>
      <c r="H3655" t="s">
        <v>8245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8294</v>
      </c>
      <c r="O3655" s="5">
        <f t="shared" si="228"/>
        <v>1.4794</v>
      </c>
      <c r="P3655">
        <f t="shared" si="229"/>
        <v>493.13333333333333</v>
      </c>
      <c r="Q3655" s="8" t="s">
        <v>8311</v>
      </c>
      <c r="R3655" s="8" t="s">
        <v>8357</v>
      </c>
      <c r="S3655" s="12">
        <f t="shared" si="230"/>
        <v>42679.893564814818</v>
      </c>
      <c r="T3655" s="12">
        <f t="shared" si="231"/>
        <v>42619.893564814818</v>
      </c>
    </row>
    <row r="3656" spans="1:20" ht="60" x14ac:dyDescent="0.25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8218</v>
      </c>
      <c r="G3656" t="s">
        <v>8223</v>
      </c>
      <c r="H3656" t="s">
        <v>8245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8273</v>
      </c>
      <c r="O3656" s="5">
        <f t="shared" si="228"/>
        <v>1.48</v>
      </c>
      <c r="P3656">
        <f t="shared" si="229"/>
        <v>54.266666666666666</v>
      </c>
      <c r="Q3656" s="8" t="s">
        <v>8318</v>
      </c>
      <c r="R3656" s="8" t="s">
        <v>8352</v>
      </c>
      <c r="S3656" s="12">
        <f t="shared" si="230"/>
        <v>41015.625</v>
      </c>
      <c r="T3656" s="12">
        <f t="shared" si="231"/>
        <v>40990.459317129629</v>
      </c>
    </row>
    <row r="3657" spans="1:20" ht="45" x14ac:dyDescent="0.25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8218</v>
      </c>
      <c r="G3657" t="s">
        <v>8235</v>
      </c>
      <c r="H3657" t="s">
        <v>8248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8294</v>
      </c>
      <c r="O3657" s="5">
        <f t="shared" si="228"/>
        <v>1.4804999999999999</v>
      </c>
      <c r="P3657">
        <f t="shared" si="229"/>
        <v>120.85714285714286</v>
      </c>
      <c r="Q3657" s="8" t="s">
        <v>8311</v>
      </c>
      <c r="R3657" s="8" t="s">
        <v>8357</v>
      </c>
      <c r="S3657" s="12">
        <f t="shared" si="230"/>
        <v>42505.48265046296</v>
      </c>
      <c r="T3657" s="12">
        <f t="shared" si="231"/>
        <v>42472.48265046296</v>
      </c>
    </row>
    <row r="3658" spans="1:20" ht="60" x14ac:dyDescent="0.25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8218</v>
      </c>
      <c r="G3658" t="s">
        <v>8223</v>
      </c>
      <c r="H3658" t="s">
        <v>8245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8284</v>
      </c>
      <c r="O3658" s="5">
        <f t="shared" si="228"/>
        <v>1.4810000000000001</v>
      </c>
      <c r="P3658">
        <f t="shared" si="229"/>
        <v>207.61682242990653</v>
      </c>
      <c r="Q3658" s="8" t="s">
        <v>8334</v>
      </c>
      <c r="R3658" s="8" t="s">
        <v>8338</v>
      </c>
      <c r="S3658" s="12">
        <f t="shared" si="230"/>
        <v>42697.833333333328</v>
      </c>
      <c r="T3658" s="12">
        <f t="shared" si="231"/>
        <v>42667.926701388889</v>
      </c>
    </row>
    <row r="3659" spans="1:20" ht="60" x14ac:dyDescent="0.25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8218</v>
      </c>
      <c r="G3659" t="s">
        <v>8223</v>
      </c>
      <c r="H3659" t="s">
        <v>8245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8275</v>
      </c>
      <c r="O3659" s="5">
        <f t="shared" si="228"/>
        <v>1.4813333333333334</v>
      </c>
      <c r="P3659">
        <f t="shared" si="229"/>
        <v>63.485714285714288</v>
      </c>
      <c r="Q3659" s="8" t="s">
        <v>8315</v>
      </c>
      <c r="R3659" s="8" t="s">
        <v>8350</v>
      </c>
      <c r="S3659" s="12">
        <f t="shared" si="230"/>
        <v>41026.666666666664</v>
      </c>
      <c r="T3659" s="12">
        <f t="shared" si="231"/>
        <v>40987.523715277777</v>
      </c>
    </row>
    <row r="3660" spans="1:20" ht="60" x14ac:dyDescent="0.25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8218</v>
      </c>
      <c r="G3660" t="s">
        <v>8223</v>
      </c>
      <c r="H3660" t="s">
        <v>8245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8265</v>
      </c>
      <c r="O3660" s="5">
        <f t="shared" si="228"/>
        <v>1.4830000000000001</v>
      </c>
      <c r="P3660">
        <f t="shared" si="229"/>
        <v>322.39130434782606</v>
      </c>
      <c r="Q3660" s="8" t="s">
        <v>8309</v>
      </c>
      <c r="R3660" s="8" t="s">
        <v>8348</v>
      </c>
      <c r="S3660" s="12">
        <f t="shared" si="230"/>
        <v>41431.564317129625</v>
      </c>
      <c r="T3660" s="12">
        <f t="shared" si="231"/>
        <v>41409.564317129625</v>
      </c>
    </row>
    <row r="3661" spans="1:20" ht="60" x14ac:dyDescent="0.25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8218</v>
      </c>
      <c r="G3661" t="s">
        <v>8223</v>
      </c>
      <c r="H3661" t="s">
        <v>8245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8294</v>
      </c>
      <c r="O3661" s="5">
        <f t="shared" si="228"/>
        <v>1.4833229411764706</v>
      </c>
      <c r="P3661">
        <f t="shared" si="229"/>
        <v>91.82989803350327</v>
      </c>
      <c r="Q3661" s="8" t="s">
        <v>8311</v>
      </c>
      <c r="R3661" s="8" t="s">
        <v>8357</v>
      </c>
      <c r="S3661" s="12">
        <f t="shared" si="230"/>
        <v>41417.401516203703</v>
      </c>
      <c r="T3661" s="12">
        <f t="shared" si="231"/>
        <v>41387.401516203703</v>
      </c>
    </row>
    <row r="3662" spans="1:20" ht="60" x14ac:dyDescent="0.25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8218</v>
      </c>
      <c r="G3662" t="s">
        <v>8224</v>
      </c>
      <c r="H3662" t="s">
        <v>8246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8270</v>
      </c>
      <c r="O3662" s="5">
        <f t="shared" si="228"/>
        <v>1.4888888888888889</v>
      </c>
      <c r="P3662">
        <f t="shared" si="229"/>
        <v>15.129032258064516</v>
      </c>
      <c r="Q3662" s="8" t="s">
        <v>8323</v>
      </c>
      <c r="R3662" s="8" t="s">
        <v>8343</v>
      </c>
      <c r="S3662" s="12">
        <f t="shared" si="230"/>
        <v>42442.666666666672</v>
      </c>
      <c r="T3662" s="12">
        <f t="shared" si="231"/>
        <v>42433.511886574073</v>
      </c>
    </row>
    <row r="3663" spans="1:20" ht="45" x14ac:dyDescent="0.25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8302</v>
      </c>
      <c r="O3663" s="5">
        <f t="shared" si="228"/>
        <v>1.49</v>
      </c>
      <c r="P3663">
        <f t="shared" si="229"/>
        <v>37.25</v>
      </c>
      <c r="Q3663" s="8" t="s">
        <v>8323</v>
      </c>
      <c r="R3663" s="8" t="s">
        <v>8324</v>
      </c>
      <c r="S3663" s="12">
        <f t="shared" si="230"/>
        <v>42487.302777777775</v>
      </c>
      <c r="T3663" s="12">
        <f t="shared" si="231"/>
        <v>42443.739050925928</v>
      </c>
    </row>
    <row r="3664" spans="1:20" ht="45" x14ac:dyDescent="0.25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8218</v>
      </c>
      <c r="G3664" t="s">
        <v>8223</v>
      </c>
      <c r="H3664" t="s">
        <v>8245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8275</v>
      </c>
      <c r="O3664" s="5">
        <f t="shared" si="228"/>
        <v>1.4907142857142857</v>
      </c>
      <c r="P3664">
        <f t="shared" si="229"/>
        <v>71.965517241379317</v>
      </c>
      <c r="Q3664" s="8" t="s">
        <v>8315</v>
      </c>
      <c r="R3664" s="8" t="s">
        <v>8350</v>
      </c>
      <c r="S3664" s="12">
        <f t="shared" si="230"/>
        <v>40962.481782407405</v>
      </c>
      <c r="T3664" s="12">
        <f t="shared" si="231"/>
        <v>40927.481782407405</v>
      </c>
    </row>
    <row r="3665" spans="1:20" ht="60" x14ac:dyDescent="0.25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8218</v>
      </c>
      <c r="G3665" t="s">
        <v>8223</v>
      </c>
      <c r="H3665" t="s">
        <v>8245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8294</v>
      </c>
      <c r="O3665" s="5">
        <f t="shared" si="228"/>
        <v>1.4974666666666667</v>
      </c>
      <c r="P3665">
        <f t="shared" si="229"/>
        <v>160.44285714285715</v>
      </c>
      <c r="Q3665" s="8" t="s">
        <v>8311</v>
      </c>
      <c r="R3665" s="8" t="s">
        <v>8357</v>
      </c>
      <c r="S3665" s="12">
        <f t="shared" si="230"/>
        <v>41748.858344907407</v>
      </c>
      <c r="T3665" s="12">
        <f t="shared" si="231"/>
        <v>41688.900011574078</v>
      </c>
    </row>
    <row r="3666" spans="1:20" ht="60" x14ac:dyDescent="0.25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8218</v>
      </c>
      <c r="G3666" t="s">
        <v>8224</v>
      </c>
      <c r="H3666" t="s">
        <v>8246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8270</v>
      </c>
      <c r="O3666" s="5">
        <f t="shared" si="228"/>
        <v>1.5</v>
      </c>
      <c r="P3666">
        <f t="shared" si="229"/>
        <v>25</v>
      </c>
      <c r="Q3666" s="8" t="s">
        <v>8323</v>
      </c>
      <c r="R3666" s="8" t="s">
        <v>8343</v>
      </c>
      <c r="S3666" s="12">
        <f t="shared" si="230"/>
        <v>42432.541666666672</v>
      </c>
      <c r="T3666" s="12">
        <f t="shared" si="231"/>
        <v>42416.441655092596</v>
      </c>
    </row>
    <row r="3667" spans="1:20" ht="45" x14ac:dyDescent="0.25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8218</v>
      </c>
      <c r="G3667" t="s">
        <v>8223</v>
      </c>
      <c r="H3667" t="s">
        <v>8245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8270</v>
      </c>
      <c r="O3667" s="5">
        <f t="shared" si="228"/>
        <v>1.5</v>
      </c>
      <c r="P3667">
        <f t="shared" si="229"/>
        <v>41.666666666666664</v>
      </c>
      <c r="Q3667" s="8" t="s">
        <v>8323</v>
      </c>
      <c r="R3667" s="8" t="s">
        <v>8343</v>
      </c>
      <c r="S3667" s="12">
        <f t="shared" si="230"/>
        <v>42566.651388888888</v>
      </c>
      <c r="T3667" s="12">
        <f t="shared" si="231"/>
        <v>42528.772013888884</v>
      </c>
    </row>
    <row r="3668" spans="1:20" ht="45" x14ac:dyDescent="0.25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8218</v>
      </c>
      <c r="G3668" t="s">
        <v>8224</v>
      </c>
      <c r="H3668" t="s">
        <v>8246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8284</v>
      </c>
      <c r="O3668" s="5">
        <f t="shared" si="228"/>
        <v>1.5001875</v>
      </c>
      <c r="P3668">
        <f t="shared" si="229"/>
        <v>55.82093023255814</v>
      </c>
      <c r="Q3668" s="8" t="s">
        <v>8334</v>
      </c>
      <c r="R3668" s="8" t="s">
        <v>8338</v>
      </c>
      <c r="S3668" s="12">
        <f t="shared" si="230"/>
        <v>41836.387337962966</v>
      </c>
      <c r="T3668" s="12">
        <f t="shared" si="231"/>
        <v>41806.387337962966</v>
      </c>
    </row>
    <row r="3669" spans="1:20" ht="45" x14ac:dyDescent="0.25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8218</v>
      </c>
      <c r="G3669" t="s">
        <v>8223</v>
      </c>
      <c r="H3669" t="s">
        <v>8245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8268</v>
      </c>
      <c r="O3669" s="5">
        <f t="shared" si="228"/>
        <v>1.5034814814814814</v>
      </c>
      <c r="P3669">
        <f t="shared" si="229"/>
        <v>97.816867469879512</v>
      </c>
      <c r="Q3669" s="8" t="s">
        <v>8309</v>
      </c>
      <c r="R3669" s="8" t="s">
        <v>8349</v>
      </c>
      <c r="S3669" s="12">
        <f t="shared" si="230"/>
        <v>41193.790960648148</v>
      </c>
      <c r="T3669" s="12">
        <f t="shared" si="231"/>
        <v>41163.790960648148</v>
      </c>
    </row>
    <row r="3670" spans="1:20" ht="60" x14ac:dyDescent="0.25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8218</v>
      </c>
      <c r="G3670" t="s">
        <v>8224</v>
      </c>
      <c r="H3670" t="s">
        <v>8246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8304</v>
      </c>
      <c r="O3670" s="5">
        <f t="shared" si="228"/>
        <v>1.5075000000000001</v>
      </c>
      <c r="P3670">
        <f t="shared" si="229"/>
        <v>100.5</v>
      </c>
      <c r="Q3670" s="8" t="s">
        <v>8323</v>
      </c>
      <c r="R3670" s="8" t="s">
        <v>8325</v>
      </c>
      <c r="S3670" s="12">
        <f t="shared" si="230"/>
        <v>42584.168749999997</v>
      </c>
      <c r="T3670" s="12">
        <f t="shared" si="231"/>
        <v>42548.38853009259</v>
      </c>
    </row>
    <row r="3671" spans="1:20" ht="45" x14ac:dyDescent="0.25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8218</v>
      </c>
      <c r="G3671" t="s">
        <v>8224</v>
      </c>
      <c r="H3671" t="s">
        <v>8246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8279</v>
      </c>
      <c r="O3671" s="5">
        <f t="shared" si="228"/>
        <v>1.508</v>
      </c>
      <c r="P3671">
        <f t="shared" si="229"/>
        <v>50.266666666666666</v>
      </c>
      <c r="Q3671" s="8" t="s">
        <v>8315</v>
      </c>
      <c r="R3671" s="8" t="s">
        <v>8354</v>
      </c>
      <c r="S3671" s="12">
        <f t="shared" si="230"/>
        <v>41743.708333333336</v>
      </c>
      <c r="T3671" s="12">
        <f t="shared" si="231"/>
        <v>41732.229675925926</v>
      </c>
    </row>
    <row r="3672" spans="1:20" ht="45" x14ac:dyDescent="0.25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8275</v>
      </c>
      <c r="O3672" s="5">
        <f t="shared" si="228"/>
        <v>1.5164</v>
      </c>
      <c r="P3672">
        <f t="shared" si="229"/>
        <v>64.254237288135599</v>
      </c>
      <c r="Q3672" s="8" t="s">
        <v>8315</v>
      </c>
      <c r="R3672" s="8" t="s">
        <v>8350</v>
      </c>
      <c r="S3672" s="12">
        <f t="shared" si="230"/>
        <v>41803.040972222225</v>
      </c>
      <c r="T3672" s="12">
        <f t="shared" si="231"/>
        <v>41767.406863425924</v>
      </c>
    </row>
    <row r="3673" spans="1:20" ht="60" x14ac:dyDescent="0.25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8275</v>
      </c>
      <c r="O3673" s="5">
        <f t="shared" si="228"/>
        <v>1.5183333333333333</v>
      </c>
      <c r="P3673">
        <f t="shared" si="229"/>
        <v>27.606060606060606</v>
      </c>
      <c r="Q3673" s="8" t="s">
        <v>8315</v>
      </c>
      <c r="R3673" s="8" t="s">
        <v>8350</v>
      </c>
      <c r="S3673" s="12">
        <f t="shared" si="230"/>
        <v>41334.331944444442</v>
      </c>
      <c r="T3673" s="12">
        <f t="shared" si="231"/>
        <v>41281.767962962964</v>
      </c>
    </row>
    <row r="3674" spans="1:20" ht="45" x14ac:dyDescent="0.25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8218</v>
      </c>
      <c r="G3674" t="s">
        <v>8223</v>
      </c>
      <c r="H3674" t="s">
        <v>8245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8279</v>
      </c>
      <c r="O3674" s="5">
        <f t="shared" si="228"/>
        <v>1.52</v>
      </c>
      <c r="P3674">
        <f t="shared" si="229"/>
        <v>42.222222222222221</v>
      </c>
      <c r="Q3674" s="8" t="s">
        <v>8315</v>
      </c>
      <c r="R3674" s="8" t="s">
        <v>8354</v>
      </c>
      <c r="S3674" s="12">
        <f t="shared" si="230"/>
        <v>41061.571631944447</v>
      </c>
      <c r="T3674" s="12">
        <f t="shared" si="231"/>
        <v>41031.571631944447</v>
      </c>
    </row>
    <row r="3675" spans="1:20" ht="60" x14ac:dyDescent="0.25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8218</v>
      </c>
      <c r="G3675" t="s">
        <v>8224</v>
      </c>
      <c r="H3675" t="s">
        <v>8246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8270</v>
      </c>
      <c r="O3675" s="5">
        <f t="shared" si="228"/>
        <v>1.52</v>
      </c>
      <c r="P3675">
        <f t="shared" si="229"/>
        <v>19.487179487179485</v>
      </c>
      <c r="Q3675" s="8" t="s">
        <v>8323</v>
      </c>
      <c r="R3675" s="8" t="s">
        <v>8343</v>
      </c>
      <c r="S3675" s="12">
        <f t="shared" si="230"/>
        <v>42096.412858796291</v>
      </c>
      <c r="T3675" s="12">
        <f t="shared" si="231"/>
        <v>42036.454525462963</v>
      </c>
    </row>
    <row r="3676" spans="1:20" ht="45" x14ac:dyDescent="0.25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8218</v>
      </c>
      <c r="G3676" t="s">
        <v>8224</v>
      </c>
      <c r="H3676" t="s">
        <v>8246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8275</v>
      </c>
      <c r="O3676" s="5">
        <f t="shared" si="228"/>
        <v>1.5213333333333334</v>
      </c>
      <c r="P3676">
        <f t="shared" si="229"/>
        <v>40.75</v>
      </c>
      <c r="Q3676" s="8" t="s">
        <v>8315</v>
      </c>
      <c r="R3676" s="8" t="s">
        <v>8350</v>
      </c>
      <c r="S3676" s="12">
        <f t="shared" si="230"/>
        <v>41893.183495370373</v>
      </c>
      <c r="T3676" s="12">
        <f t="shared" si="231"/>
        <v>41863.183495370373</v>
      </c>
    </row>
    <row r="3677" spans="1:20" ht="60" x14ac:dyDescent="0.25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8218</v>
      </c>
      <c r="G3677" t="s">
        <v>8223</v>
      </c>
      <c r="H3677" t="s">
        <v>8245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8294</v>
      </c>
      <c r="O3677" s="5">
        <f t="shared" si="228"/>
        <v>1.5260429999999998</v>
      </c>
      <c r="P3677">
        <f t="shared" si="229"/>
        <v>324.69</v>
      </c>
      <c r="Q3677" s="8" t="s">
        <v>8311</v>
      </c>
      <c r="R3677" s="8" t="s">
        <v>8357</v>
      </c>
      <c r="S3677" s="12">
        <f t="shared" si="230"/>
        <v>42132.418032407411</v>
      </c>
      <c r="T3677" s="12">
        <f t="shared" si="231"/>
        <v>42087.418032407411</v>
      </c>
    </row>
    <row r="3678" spans="1:20" ht="45" x14ac:dyDescent="0.25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8268</v>
      </c>
      <c r="O3678" s="5">
        <f t="shared" si="228"/>
        <v>1.5260869565217392</v>
      </c>
      <c r="P3678">
        <f t="shared" si="229"/>
        <v>57.540983606557376</v>
      </c>
      <c r="Q3678" s="8" t="s">
        <v>8309</v>
      </c>
      <c r="R3678" s="8" t="s">
        <v>8349</v>
      </c>
      <c r="S3678" s="12">
        <f t="shared" si="230"/>
        <v>40687.916666666664</v>
      </c>
      <c r="T3678" s="12">
        <f t="shared" si="231"/>
        <v>40637.61655092593</v>
      </c>
    </row>
    <row r="3679" spans="1:20" ht="60" x14ac:dyDescent="0.25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8218</v>
      </c>
      <c r="G3679" t="s">
        <v>8224</v>
      </c>
      <c r="H3679" t="s">
        <v>8246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8270</v>
      </c>
      <c r="O3679" s="5">
        <f t="shared" si="228"/>
        <v>1.5266666666666666</v>
      </c>
      <c r="P3679">
        <f t="shared" si="229"/>
        <v>70.461538461538467</v>
      </c>
      <c r="Q3679" s="8" t="s">
        <v>8323</v>
      </c>
      <c r="R3679" s="8" t="s">
        <v>8343</v>
      </c>
      <c r="S3679" s="12">
        <f t="shared" si="230"/>
        <v>42089.75</v>
      </c>
      <c r="T3679" s="12">
        <f t="shared" si="231"/>
        <v>42034.678252314814</v>
      </c>
    </row>
    <row r="3680" spans="1:20" ht="60" x14ac:dyDescent="0.25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8218</v>
      </c>
      <c r="G3680" t="s">
        <v>8223</v>
      </c>
      <c r="H3680" t="s">
        <v>8245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8296</v>
      </c>
      <c r="O3680" s="5">
        <f t="shared" si="228"/>
        <v>1.5309999999999999</v>
      </c>
      <c r="P3680">
        <f t="shared" si="229"/>
        <v>57.773584905660378</v>
      </c>
      <c r="Q3680" s="8" t="s">
        <v>8331</v>
      </c>
      <c r="R3680" s="8" t="s">
        <v>8356</v>
      </c>
      <c r="S3680" s="12">
        <f t="shared" si="230"/>
        <v>42786.755243055552</v>
      </c>
      <c r="T3680" s="12">
        <f t="shared" si="231"/>
        <v>42772.755243055552</v>
      </c>
    </row>
    <row r="3681" spans="1:20" ht="60" x14ac:dyDescent="0.25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8218</v>
      </c>
      <c r="G3681" t="s">
        <v>8223</v>
      </c>
      <c r="H3681" t="s">
        <v>8245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8270</v>
      </c>
      <c r="O3681" s="5">
        <f t="shared" si="228"/>
        <v>1.532</v>
      </c>
      <c r="P3681">
        <f t="shared" si="229"/>
        <v>41.405405405405403</v>
      </c>
      <c r="Q3681" s="8" t="s">
        <v>8323</v>
      </c>
      <c r="R3681" s="8" t="s">
        <v>8343</v>
      </c>
      <c r="S3681" s="12">
        <f t="shared" si="230"/>
        <v>41842.915972222225</v>
      </c>
      <c r="T3681" s="12">
        <f t="shared" si="231"/>
        <v>41820.389189814814</v>
      </c>
    </row>
    <row r="3682" spans="1:20" ht="45" x14ac:dyDescent="0.25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8296</v>
      </c>
      <c r="O3682" s="5">
        <f t="shared" si="228"/>
        <v>1.5331538461538461</v>
      </c>
      <c r="P3682">
        <f t="shared" si="229"/>
        <v>135.58503401360545</v>
      </c>
      <c r="Q3682" s="8" t="s">
        <v>8331</v>
      </c>
      <c r="R3682" s="8" t="s">
        <v>8356</v>
      </c>
      <c r="S3682" s="12">
        <f t="shared" si="230"/>
        <v>42091.730451388888</v>
      </c>
      <c r="T3682" s="12">
        <f t="shared" si="231"/>
        <v>42061.772118055553</v>
      </c>
    </row>
    <row r="3683" spans="1:20" ht="60" x14ac:dyDescent="0.25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8218</v>
      </c>
      <c r="G3683" t="s">
        <v>8224</v>
      </c>
      <c r="H3683" t="s">
        <v>8246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8270</v>
      </c>
      <c r="O3683" s="5">
        <f t="shared" si="228"/>
        <v>1.5331632653061225</v>
      </c>
      <c r="P3683">
        <f t="shared" si="229"/>
        <v>143.0952380952381</v>
      </c>
      <c r="Q3683" s="8" t="s">
        <v>8323</v>
      </c>
      <c r="R3683" s="8" t="s">
        <v>8343</v>
      </c>
      <c r="S3683" s="12">
        <f t="shared" si="230"/>
        <v>42459.700057870374</v>
      </c>
      <c r="T3683" s="12">
        <f t="shared" si="231"/>
        <v>42429.741724537038</v>
      </c>
    </row>
    <row r="3684" spans="1:20" ht="60" x14ac:dyDescent="0.25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8218</v>
      </c>
      <c r="G3684" t="s">
        <v>8223</v>
      </c>
      <c r="H3684" t="s">
        <v>8245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8265</v>
      </c>
      <c r="O3684" s="5">
        <f t="shared" si="228"/>
        <v>1.5333333333333334</v>
      </c>
      <c r="P3684">
        <f t="shared" si="229"/>
        <v>30.666666666666668</v>
      </c>
      <c r="Q3684" s="8" t="s">
        <v>8309</v>
      </c>
      <c r="R3684" s="8" t="s">
        <v>8348</v>
      </c>
      <c r="S3684" s="12">
        <f t="shared" si="230"/>
        <v>40904.483310185184</v>
      </c>
      <c r="T3684" s="12">
        <f t="shared" si="231"/>
        <v>40844.441643518519</v>
      </c>
    </row>
    <row r="3685" spans="1:20" ht="60" x14ac:dyDescent="0.25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8270</v>
      </c>
      <c r="O3685" s="5">
        <f t="shared" si="228"/>
        <v>1.5333333333333334</v>
      </c>
      <c r="P3685">
        <f t="shared" si="229"/>
        <v>13.529411764705882</v>
      </c>
      <c r="Q3685" s="8" t="s">
        <v>8323</v>
      </c>
      <c r="R3685" s="8" t="s">
        <v>8343</v>
      </c>
      <c r="S3685" s="12">
        <f t="shared" si="230"/>
        <v>42358.249305555553</v>
      </c>
      <c r="T3685" s="12">
        <f t="shared" si="231"/>
        <v>42328.477141203708</v>
      </c>
    </row>
    <row r="3686" spans="1:20" ht="60" x14ac:dyDescent="0.25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8218</v>
      </c>
      <c r="G3686" t="s">
        <v>8223</v>
      </c>
      <c r="H3686" t="s">
        <v>8245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8270</v>
      </c>
      <c r="O3686" s="5">
        <f t="shared" si="228"/>
        <v>1.534</v>
      </c>
      <c r="P3686">
        <f t="shared" si="229"/>
        <v>109.57142857142857</v>
      </c>
      <c r="Q3686" s="8" t="s">
        <v>8323</v>
      </c>
      <c r="R3686" s="8" t="s">
        <v>8343</v>
      </c>
      <c r="S3686" s="12">
        <f t="shared" si="230"/>
        <v>42534.458333333328</v>
      </c>
      <c r="T3686" s="12">
        <f t="shared" si="231"/>
        <v>42512.860787037032</v>
      </c>
    </row>
    <row r="3687" spans="1:20" ht="45" x14ac:dyDescent="0.25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8218</v>
      </c>
      <c r="G3687" t="s">
        <v>8223</v>
      </c>
      <c r="H3687" t="s">
        <v>8245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8294</v>
      </c>
      <c r="O3687" s="5">
        <f t="shared" si="228"/>
        <v>1.5345200000000001</v>
      </c>
      <c r="P3687">
        <f t="shared" si="229"/>
        <v>138.49458483754512</v>
      </c>
      <c r="Q3687" s="8" t="s">
        <v>8311</v>
      </c>
      <c r="R3687" s="8" t="s">
        <v>8357</v>
      </c>
      <c r="S3687" s="12">
        <f t="shared" si="230"/>
        <v>41381.51090277778</v>
      </c>
      <c r="T3687" s="12">
        <f t="shared" si="231"/>
        <v>41351.51090277778</v>
      </c>
    </row>
    <row r="3688" spans="1:20" ht="60" x14ac:dyDescent="0.25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8218</v>
      </c>
      <c r="G3688" t="s">
        <v>8223</v>
      </c>
      <c r="H3688" t="s">
        <v>8245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8270</v>
      </c>
      <c r="O3688" s="5">
        <f t="shared" si="228"/>
        <v>1.5373333333333334</v>
      </c>
      <c r="P3688">
        <f t="shared" si="229"/>
        <v>110.86538461538461</v>
      </c>
      <c r="Q3688" s="8" t="s">
        <v>8323</v>
      </c>
      <c r="R3688" s="8" t="s">
        <v>8343</v>
      </c>
      <c r="S3688" s="12">
        <f t="shared" si="230"/>
        <v>42155.040972222225</v>
      </c>
      <c r="T3688" s="12">
        <f t="shared" si="231"/>
        <v>42133.922071759254</v>
      </c>
    </row>
    <row r="3689" spans="1:20" ht="60" x14ac:dyDescent="0.25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8218</v>
      </c>
      <c r="G3689" t="s">
        <v>8223</v>
      </c>
      <c r="H3689" t="s">
        <v>8245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8296</v>
      </c>
      <c r="O3689" s="5">
        <f t="shared" si="228"/>
        <v>1.538</v>
      </c>
      <c r="P3689">
        <f t="shared" si="229"/>
        <v>48.0625</v>
      </c>
      <c r="Q3689" s="8" t="s">
        <v>8331</v>
      </c>
      <c r="R3689" s="8" t="s">
        <v>8356</v>
      </c>
      <c r="S3689" s="12">
        <f t="shared" si="230"/>
        <v>42038.916666666672</v>
      </c>
      <c r="T3689" s="12">
        <f t="shared" si="231"/>
        <v>42020.556701388894</v>
      </c>
    </row>
    <row r="3690" spans="1:20" ht="30" x14ac:dyDescent="0.25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8218</v>
      </c>
      <c r="G3690" t="s">
        <v>8223</v>
      </c>
      <c r="H3690" t="s">
        <v>8245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8302</v>
      </c>
      <c r="O3690" s="5">
        <f t="shared" si="228"/>
        <v>1.5390035000000002</v>
      </c>
      <c r="P3690">
        <f t="shared" si="229"/>
        <v>84.871516544117654</v>
      </c>
      <c r="Q3690" s="8" t="s">
        <v>8323</v>
      </c>
      <c r="R3690" s="8" t="s">
        <v>8324</v>
      </c>
      <c r="S3690" s="12">
        <f t="shared" si="230"/>
        <v>41859.833333333336</v>
      </c>
      <c r="T3690" s="12">
        <f t="shared" si="231"/>
        <v>41827.979490740741</v>
      </c>
    </row>
    <row r="3691" spans="1:20" ht="45" x14ac:dyDescent="0.25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8218</v>
      </c>
      <c r="G3691" t="s">
        <v>8228</v>
      </c>
      <c r="H3691" t="s">
        <v>8250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8275</v>
      </c>
      <c r="O3691" s="5">
        <f t="shared" si="228"/>
        <v>1.5405897142857143</v>
      </c>
      <c r="P3691">
        <f t="shared" si="229"/>
        <v>70.576753926701571</v>
      </c>
      <c r="Q3691" s="8" t="s">
        <v>8315</v>
      </c>
      <c r="R3691" s="8" t="s">
        <v>8350</v>
      </c>
      <c r="S3691" s="12">
        <f t="shared" si="230"/>
        <v>41645.288657407407</v>
      </c>
      <c r="T3691" s="12">
        <f t="shared" si="231"/>
        <v>41600.288657407407</v>
      </c>
    </row>
    <row r="3692" spans="1:20" ht="45" x14ac:dyDescent="0.25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8218</v>
      </c>
      <c r="G3692" t="s">
        <v>8223</v>
      </c>
      <c r="H3692" t="s">
        <v>8245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8296</v>
      </c>
      <c r="O3692" s="5">
        <f t="shared" si="228"/>
        <v>1.5415151515151515</v>
      </c>
      <c r="P3692">
        <f t="shared" si="229"/>
        <v>28.104972375690608</v>
      </c>
      <c r="Q3692" s="8" t="s">
        <v>8331</v>
      </c>
      <c r="R3692" s="8" t="s">
        <v>8356</v>
      </c>
      <c r="S3692" s="12">
        <f t="shared" si="230"/>
        <v>41960.75</v>
      </c>
      <c r="T3692" s="12">
        <f t="shared" si="231"/>
        <v>41926.335162037038</v>
      </c>
    </row>
    <row r="3693" spans="1:20" ht="45" x14ac:dyDescent="0.25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8218</v>
      </c>
      <c r="G3693" t="s">
        <v>8223</v>
      </c>
      <c r="H3693" t="s">
        <v>8245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8270</v>
      </c>
      <c r="O3693" s="5">
        <f t="shared" si="228"/>
        <v>1.5443</v>
      </c>
      <c r="P3693">
        <f t="shared" si="229"/>
        <v>106.50344827586207</v>
      </c>
      <c r="Q3693" s="8" t="s">
        <v>8323</v>
      </c>
      <c r="R3693" s="8" t="s">
        <v>8343</v>
      </c>
      <c r="S3693" s="12">
        <f t="shared" si="230"/>
        <v>42314.291770833333</v>
      </c>
      <c r="T3693" s="12">
        <f t="shared" si="231"/>
        <v>42284.250104166669</v>
      </c>
    </row>
    <row r="3694" spans="1:20" ht="45" x14ac:dyDescent="0.25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8218</v>
      </c>
      <c r="G3694" t="s">
        <v>8225</v>
      </c>
      <c r="H3694" t="s">
        <v>8247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8265</v>
      </c>
      <c r="O3694" s="5">
        <f t="shared" si="228"/>
        <v>1.5457142857142858</v>
      </c>
      <c r="P3694">
        <f t="shared" si="229"/>
        <v>102.0754716981132</v>
      </c>
      <c r="Q3694" s="8" t="s">
        <v>8309</v>
      </c>
      <c r="R3694" s="8" t="s">
        <v>8348</v>
      </c>
      <c r="S3694" s="12">
        <f t="shared" si="230"/>
        <v>42155.083182870367</v>
      </c>
      <c r="T3694" s="12">
        <f t="shared" si="231"/>
        <v>42125.083182870367</v>
      </c>
    </row>
    <row r="3695" spans="1:20" ht="60" x14ac:dyDescent="0.25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8218</v>
      </c>
      <c r="G3695" t="s">
        <v>8223</v>
      </c>
      <c r="H3695" t="s">
        <v>8245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8297</v>
      </c>
      <c r="O3695" s="5">
        <f t="shared" si="228"/>
        <v>1.5469999999999999</v>
      </c>
      <c r="P3695">
        <f t="shared" si="229"/>
        <v>69.268656716417908</v>
      </c>
      <c r="Q3695" s="8" t="s">
        <v>8321</v>
      </c>
      <c r="R3695" s="8" t="s">
        <v>8346</v>
      </c>
      <c r="S3695" s="12">
        <f t="shared" si="230"/>
        <v>42768.442233796297</v>
      </c>
      <c r="T3695" s="12">
        <f t="shared" si="231"/>
        <v>42738.442233796297</v>
      </c>
    </row>
    <row r="3696" spans="1:20" ht="60" x14ac:dyDescent="0.25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8218</v>
      </c>
      <c r="G3696" t="s">
        <v>8223</v>
      </c>
      <c r="H3696" t="s">
        <v>8245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8265</v>
      </c>
      <c r="O3696" s="5">
        <f t="shared" si="228"/>
        <v>1.5473333333333332</v>
      </c>
      <c r="P3696">
        <f t="shared" si="229"/>
        <v>96.708333333333329</v>
      </c>
      <c r="Q3696" s="8" t="s">
        <v>8309</v>
      </c>
      <c r="R3696" s="8" t="s">
        <v>8348</v>
      </c>
      <c r="S3696" s="12">
        <f t="shared" si="230"/>
        <v>41336.549513888887</v>
      </c>
      <c r="T3696" s="12">
        <f t="shared" si="231"/>
        <v>41311.549513888887</v>
      </c>
    </row>
    <row r="3697" spans="1:20" ht="60" x14ac:dyDescent="0.25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8218</v>
      </c>
      <c r="G3697" t="s">
        <v>8223</v>
      </c>
      <c r="H3697" t="s">
        <v>8245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8275</v>
      </c>
      <c r="O3697" s="5">
        <f t="shared" si="228"/>
        <v>1.5493846153846154</v>
      </c>
      <c r="P3697">
        <f t="shared" si="229"/>
        <v>53.005263157894738</v>
      </c>
      <c r="Q3697" s="8" t="s">
        <v>8315</v>
      </c>
      <c r="R3697" s="8" t="s">
        <v>8350</v>
      </c>
      <c r="S3697" s="12">
        <f t="shared" si="230"/>
        <v>41814.833333333336</v>
      </c>
      <c r="T3697" s="12">
        <f t="shared" si="231"/>
        <v>41786.305162037039</v>
      </c>
    </row>
    <row r="3698" spans="1:20" ht="45" x14ac:dyDescent="0.25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8218</v>
      </c>
      <c r="G3698" t="s">
        <v>8223</v>
      </c>
      <c r="H3698" t="s">
        <v>8245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8275</v>
      </c>
      <c r="O3698" s="5">
        <f t="shared" si="228"/>
        <v>1.5497535999999998</v>
      </c>
      <c r="P3698">
        <f t="shared" si="229"/>
        <v>82.963254817987149</v>
      </c>
      <c r="Q3698" s="8" t="s">
        <v>8315</v>
      </c>
      <c r="R3698" s="8" t="s">
        <v>8350</v>
      </c>
      <c r="S3698" s="12">
        <f t="shared" si="230"/>
        <v>41151.440104166664</v>
      </c>
      <c r="T3698" s="12">
        <f t="shared" si="231"/>
        <v>41116.440104166664</v>
      </c>
    </row>
    <row r="3699" spans="1:20" ht="30" x14ac:dyDescent="0.25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8218</v>
      </c>
      <c r="G3699" t="s">
        <v>8224</v>
      </c>
      <c r="H3699" t="s">
        <v>8246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8284</v>
      </c>
      <c r="O3699" s="5">
        <f t="shared" si="228"/>
        <v>1.55</v>
      </c>
      <c r="P3699">
        <f t="shared" si="229"/>
        <v>51.666666666666664</v>
      </c>
      <c r="Q3699" s="8" t="s">
        <v>8334</v>
      </c>
      <c r="R3699" s="8" t="s">
        <v>8338</v>
      </c>
      <c r="S3699" s="12">
        <f t="shared" si="230"/>
        <v>42259.317824074074</v>
      </c>
      <c r="T3699" s="12">
        <f t="shared" si="231"/>
        <v>42209.317824074074</v>
      </c>
    </row>
    <row r="3700" spans="1:20" ht="45" x14ac:dyDescent="0.25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8218</v>
      </c>
      <c r="G3700" t="s">
        <v>8224</v>
      </c>
      <c r="H3700" t="s">
        <v>8246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8270</v>
      </c>
      <c r="O3700" s="5">
        <f t="shared" si="228"/>
        <v>1.55</v>
      </c>
      <c r="P3700">
        <f t="shared" si="229"/>
        <v>39.743589743589745</v>
      </c>
      <c r="Q3700" s="8" t="s">
        <v>8323</v>
      </c>
      <c r="R3700" s="8" t="s">
        <v>8343</v>
      </c>
      <c r="S3700" s="12">
        <f t="shared" si="230"/>
        <v>42048.367083333331</v>
      </c>
      <c r="T3700" s="12">
        <f t="shared" si="231"/>
        <v>41988.367083333331</v>
      </c>
    </row>
    <row r="3701" spans="1:20" ht="45" x14ac:dyDescent="0.25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8218</v>
      </c>
      <c r="G3701" t="s">
        <v>8223</v>
      </c>
      <c r="H3701" t="s">
        <v>8245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8276</v>
      </c>
      <c r="O3701" s="5">
        <f t="shared" si="228"/>
        <v>1.55175</v>
      </c>
      <c r="P3701">
        <f t="shared" si="229"/>
        <v>46.669172932330824</v>
      </c>
      <c r="Q3701" s="8" t="s">
        <v>8315</v>
      </c>
      <c r="R3701" s="8" t="s">
        <v>8351</v>
      </c>
      <c r="S3701" s="12">
        <f t="shared" si="230"/>
        <v>42484.957638888889</v>
      </c>
      <c r="T3701" s="12">
        <f t="shared" si="231"/>
        <v>42452.577743055561</v>
      </c>
    </row>
    <row r="3702" spans="1:20" ht="45" x14ac:dyDescent="0.25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8218</v>
      </c>
      <c r="G3702" t="s">
        <v>8223</v>
      </c>
      <c r="H3702" t="s">
        <v>8245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8264</v>
      </c>
      <c r="O3702" s="5">
        <f t="shared" si="228"/>
        <v>1.552</v>
      </c>
      <c r="P3702">
        <f t="shared" si="229"/>
        <v>102.10526315789474</v>
      </c>
      <c r="Q3702" s="8" t="s">
        <v>8309</v>
      </c>
      <c r="R3702" s="8" t="s">
        <v>8347</v>
      </c>
      <c r="S3702" s="12">
        <f t="shared" si="230"/>
        <v>41868.265555555554</v>
      </c>
      <c r="T3702" s="12">
        <f t="shared" si="231"/>
        <v>41828.265555555554</v>
      </c>
    </row>
    <row r="3703" spans="1:20" ht="45" x14ac:dyDescent="0.25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8218</v>
      </c>
      <c r="G3703" t="s">
        <v>8223</v>
      </c>
      <c r="H3703" t="s">
        <v>8245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8270</v>
      </c>
      <c r="O3703" s="5">
        <f t="shared" si="228"/>
        <v>1.552</v>
      </c>
      <c r="P3703">
        <f t="shared" si="229"/>
        <v>83.142857142857139</v>
      </c>
      <c r="Q3703" s="8" t="s">
        <v>8323</v>
      </c>
      <c r="R3703" s="8" t="s">
        <v>8343</v>
      </c>
      <c r="S3703" s="12">
        <f t="shared" si="230"/>
        <v>42158.040972222225</v>
      </c>
      <c r="T3703" s="12">
        <f t="shared" si="231"/>
        <v>42126.62501157407</v>
      </c>
    </row>
    <row r="3704" spans="1:20" ht="60" x14ac:dyDescent="0.25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8218</v>
      </c>
      <c r="G3704" t="s">
        <v>8223</v>
      </c>
      <c r="H3704" t="s">
        <v>8245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8284</v>
      </c>
      <c r="O3704" s="5">
        <f t="shared" si="228"/>
        <v>1.5529999999999999</v>
      </c>
      <c r="P3704">
        <f t="shared" si="229"/>
        <v>207.06666666666666</v>
      </c>
      <c r="Q3704" s="8" t="s">
        <v>8334</v>
      </c>
      <c r="R3704" s="8" t="s">
        <v>8338</v>
      </c>
      <c r="S3704" s="12">
        <f t="shared" si="230"/>
        <v>42453.417407407411</v>
      </c>
      <c r="T3704" s="12">
        <f t="shared" si="231"/>
        <v>42423.459074074075</v>
      </c>
    </row>
    <row r="3705" spans="1:20" ht="60" x14ac:dyDescent="0.25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8218</v>
      </c>
      <c r="G3705" t="s">
        <v>8223</v>
      </c>
      <c r="H3705" t="s">
        <v>8245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8275</v>
      </c>
      <c r="O3705" s="5">
        <f t="shared" si="228"/>
        <v>1.5533333333333332</v>
      </c>
      <c r="P3705">
        <f t="shared" si="229"/>
        <v>112.01923076923077</v>
      </c>
      <c r="Q3705" s="8" t="s">
        <v>8315</v>
      </c>
      <c r="R3705" s="8" t="s">
        <v>8350</v>
      </c>
      <c r="S3705" s="12">
        <f t="shared" si="230"/>
        <v>41163.449687500004</v>
      </c>
      <c r="T3705" s="12">
        <f t="shared" si="231"/>
        <v>41135.449687500004</v>
      </c>
    </row>
    <row r="3706" spans="1:20" ht="60" x14ac:dyDescent="0.25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8218</v>
      </c>
      <c r="G3706" t="s">
        <v>8223</v>
      </c>
      <c r="H3706" t="s">
        <v>8245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8273</v>
      </c>
      <c r="O3706" s="5">
        <f t="shared" si="228"/>
        <v>1.5551428571428572</v>
      </c>
      <c r="P3706">
        <f t="shared" si="229"/>
        <v>36.530201342281877</v>
      </c>
      <c r="Q3706" s="8" t="s">
        <v>8318</v>
      </c>
      <c r="R3706" s="8" t="s">
        <v>8352</v>
      </c>
      <c r="S3706" s="12">
        <f t="shared" si="230"/>
        <v>41288.638888888891</v>
      </c>
      <c r="T3706" s="12">
        <f t="shared" si="231"/>
        <v>41246.770243055558</v>
      </c>
    </row>
    <row r="3707" spans="1:20" ht="45" x14ac:dyDescent="0.25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8218</v>
      </c>
      <c r="G3707" t="s">
        <v>8223</v>
      </c>
      <c r="H3707" t="s">
        <v>8245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8299</v>
      </c>
      <c r="O3707" s="5">
        <f t="shared" si="228"/>
        <v>1.5553333333333332</v>
      </c>
      <c r="P3707">
        <f t="shared" si="229"/>
        <v>38.883333333333333</v>
      </c>
      <c r="Q3707" s="8" t="s">
        <v>8315</v>
      </c>
      <c r="R3707" s="8" t="s">
        <v>8355</v>
      </c>
      <c r="S3707" s="12">
        <f t="shared" si="230"/>
        <v>41172.949155092589</v>
      </c>
      <c r="T3707" s="12">
        <f t="shared" si="231"/>
        <v>41112.949155092589</v>
      </c>
    </row>
    <row r="3708" spans="1:20" ht="60" x14ac:dyDescent="0.25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8218</v>
      </c>
      <c r="G3708" t="s">
        <v>8223</v>
      </c>
      <c r="H3708" t="s">
        <v>8245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8275</v>
      </c>
      <c r="O3708" s="5">
        <f t="shared" si="228"/>
        <v>1.5571428571428572</v>
      </c>
      <c r="P3708">
        <f t="shared" si="229"/>
        <v>28.684210526315791</v>
      </c>
      <c r="Q3708" s="8" t="s">
        <v>8315</v>
      </c>
      <c r="R3708" s="8" t="s">
        <v>8350</v>
      </c>
      <c r="S3708" s="12">
        <f t="shared" si="230"/>
        <v>41128.459027777775</v>
      </c>
      <c r="T3708" s="12">
        <f t="shared" si="231"/>
        <v>41120.632881944446</v>
      </c>
    </row>
    <row r="3709" spans="1:20" ht="45" x14ac:dyDescent="0.25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8218</v>
      </c>
      <c r="G3709" t="s">
        <v>8223</v>
      </c>
      <c r="H3709" t="s">
        <v>8245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8270</v>
      </c>
      <c r="O3709" s="5">
        <f t="shared" si="228"/>
        <v>1.5575000000000001</v>
      </c>
      <c r="P3709">
        <f t="shared" si="229"/>
        <v>51.916666666666664</v>
      </c>
      <c r="Q3709" s="8" t="s">
        <v>8323</v>
      </c>
      <c r="R3709" s="8" t="s">
        <v>8343</v>
      </c>
      <c r="S3709" s="12">
        <f t="shared" si="230"/>
        <v>42390.637835648144</v>
      </c>
      <c r="T3709" s="12">
        <f t="shared" si="231"/>
        <v>42360.637835648144</v>
      </c>
    </row>
    <row r="3710" spans="1:20" ht="60" x14ac:dyDescent="0.25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8275</v>
      </c>
      <c r="O3710" s="5">
        <f t="shared" si="228"/>
        <v>1.5590999999999999</v>
      </c>
      <c r="P3710">
        <f t="shared" si="229"/>
        <v>117.22556390977444</v>
      </c>
      <c r="Q3710" s="8" t="s">
        <v>8315</v>
      </c>
      <c r="R3710" s="8" t="s">
        <v>8350</v>
      </c>
      <c r="S3710" s="12">
        <f t="shared" si="230"/>
        <v>41194.609502314815</v>
      </c>
      <c r="T3710" s="12">
        <f t="shared" si="231"/>
        <v>41164.609502314815</v>
      </c>
    </row>
    <row r="3711" spans="1:20" ht="60" x14ac:dyDescent="0.25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8218</v>
      </c>
      <c r="G3711" t="s">
        <v>8223</v>
      </c>
      <c r="H3711" t="s">
        <v>8245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8268</v>
      </c>
      <c r="O3711" s="5">
        <f t="shared" si="228"/>
        <v>1.56</v>
      </c>
      <c r="P3711">
        <f t="shared" si="229"/>
        <v>55.221238938053098</v>
      </c>
      <c r="Q3711" s="8" t="s">
        <v>8309</v>
      </c>
      <c r="R3711" s="8" t="s">
        <v>8349</v>
      </c>
      <c r="S3711" s="12">
        <f t="shared" si="230"/>
        <v>41004.040972222225</v>
      </c>
      <c r="T3711" s="12">
        <f t="shared" si="231"/>
        <v>40969.662372685183</v>
      </c>
    </row>
    <row r="3712" spans="1:20" ht="60" x14ac:dyDescent="0.25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8218</v>
      </c>
      <c r="G3712" t="s">
        <v>8223</v>
      </c>
      <c r="H3712" t="s">
        <v>8245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8268</v>
      </c>
      <c r="O3712" s="5">
        <f t="shared" si="228"/>
        <v>1.5614399999999999</v>
      </c>
      <c r="P3712">
        <f t="shared" si="229"/>
        <v>54.748948106591868</v>
      </c>
      <c r="Q3712" s="8" t="s">
        <v>8309</v>
      </c>
      <c r="R3712" s="8" t="s">
        <v>8349</v>
      </c>
      <c r="S3712" s="12">
        <f t="shared" si="230"/>
        <v>41789.340682870374</v>
      </c>
      <c r="T3712" s="12">
        <f t="shared" si="231"/>
        <v>41744.340682870374</v>
      </c>
    </row>
    <row r="3713" spans="1:20" ht="45" x14ac:dyDescent="0.25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8218</v>
      </c>
      <c r="G3713" t="s">
        <v>8223</v>
      </c>
      <c r="H3713" t="s">
        <v>8245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8270</v>
      </c>
      <c r="O3713" s="5">
        <f t="shared" si="228"/>
        <v>1.5620000000000001</v>
      </c>
      <c r="P3713">
        <f t="shared" si="229"/>
        <v>38.284313725490193</v>
      </c>
      <c r="Q3713" s="8" t="s">
        <v>8323</v>
      </c>
      <c r="R3713" s="8" t="s">
        <v>8343</v>
      </c>
      <c r="S3713" s="12">
        <f t="shared" si="230"/>
        <v>42278.3752662037</v>
      </c>
      <c r="T3713" s="12">
        <f t="shared" si="231"/>
        <v>42243.3752662037</v>
      </c>
    </row>
    <row r="3714" spans="1:20" ht="30" x14ac:dyDescent="0.25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8218</v>
      </c>
      <c r="G3714" t="s">
        <v>8223</v>
      </c>
      <c r="H3714" t="s">
        <v>8245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8279</v>
      </c>
      <c r="O3714" s="5">
        <f t="shared" ref="O3714:O3777" si="232">E3714/D3714</f>
        <v>1.5636363636363637</v>
      </c>
      <c r="P3714">
        <f t="shared" si="229"/>
        <v>26.060606060606062</v>
      </c>
      <c r="Q3714" s="8" t="s">
        <v>8315</v>
      </c>
      <c r="R3714" s="8" t="s">
        <v>8354</v>
      </c>
      <c r="S3714" s="12">
        <f t="shared" si="230"/>
        <v>40981.040972222225</v>
      </c>
      <c r="T3714" s="12">
        <f t="shared" si="231"/>
        <v>40958.467268518521</v>
      </c>
    </row>
    <row r="3715" spans="1:20" ht="60" x14ac:dyDescent="0.25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8218</v>
      </c>
      <c r="G3715" t="s">
        <v>8223</v>
      </c>
      <c r="H3715" t="s">
        <v>8245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8299</v>
      </c>
      <c r="O3715" s="5">
        <f t="shared" si="232"/>
        <v>1.5640000000000001</v>
      </c>
      <c r="P3715">
        <f t="shared" ref="P3715:P3778" si="233">E3715/L3715</f>
        <v>30.076923076923077</v>
      </c>
      <c r="Q3715" s="8" t="s">
        <v>8315</v>
      </c>
      <c r="R3715" s="8" t="s">
        <v>8355</v>
      </c>
      <c r="S3715" s="12">
        <f t="shared" ref="S3715:S3778" si="234">(I3715/86400)+25569+(-6/24)</f>
        <v>40544.875</v>
      </c>
      <c r="T3715" s="12">
        <f t="shared" ref="T3715:T3778" si="235">(J3715/86400)+25569+(-6/24)</f>
        <v>40513.857615740737</v>
      </c>
    </row>
    <row r="3716" spans="1:20" ht="45" x14ac:dyDescent="0.25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8218</v>
      </c>
      <c r="G3716" t="s">
        <v>8223</v>
      </c>
      <c r="H3716" t="s">
        <v>8245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8299</v>
      </c>
      <c r="O3716" s="5">
        <f t="shared" si="232"/>
        <v>1.5644444444444445</v>
      </c>
      <c r="P3716">
        <f t="shared" si="233"/>
        <v>54.153846153846153</v>
      </c>
      <c r="Q3716" s="8" t="s">
        <v>8315</v>
      </c>
      <c r="R3716" s="8" t="s">
        <v>8355</v>
      </c>
      <c r="S3716" s="12">
        <f t="shared" si="234"/>
        <v>41960.767268518517</v>
      </c>
      <c r="T3716" s="12">
        <f t="shared" si="235"/>
        <v>41930.725601851853</v>
      </c>
    </row>
    <row r="3717" spans="1:20" ht="60" x14ac:dyDescent="0.25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8218</v>
      </c>
      <c r="G3717" t="s">
        <v>8223</v>
      </c>
      <c r="H3717" t="s">
        <v>8245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8294</v>
      </c>
      <c r="O3717" s="5">
        <f t="shared" si="232"/>
        <v>1.5673440000000001</v>
      </c>
      <c r="P3717">
        <f t="shared" si="233"/>
        <v>36.965660377358489</v>
      </c>
      <c r="Q3717" s="8" t="s">
        <v>8311</v>
      </c>
      <c r="R3717" s="8" t="s">
        <v>8357</v>
      </c>
      <c r="S3717" s="12">
        <f t="shared" si="234"/>
        <v>41912.75</v>
      </c>
      <c r="T3717" s="12">
        <f t="shared" si="235"/>
        <v>41871.595601851848</v>
      </c>
    </row>
    <row r="3718" spans="1:20" ht="45" x14ac:dyDescent="0.25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8218</v>
      </c>
      <c r="G3718" t="s">
        <v>8223</v>
      </c>
      <c r="H3718" t="s">
        <v>8245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8302</v>
      </c>
      <c r="O3718" s="5">
        <f t="shared" si="232"/>
        <v>1.5696000000000001</v>
      </c>
      <c r="P3718">
        <f t="shared" si="233"/>
        <v>146.69158878504672</v>
      </c>
      <c r="Q3718" s="8" t="s">
        <v>8323</v>
      </c>
      <c r="R3718" s="8" t="s">
        <v>8324</v>
      </c>
      <c r="S3718" s="12">
        <f t="shared" si="234"/>
        <v>42176.586215277777</v>
      </c>
      <c r="T3718" s="12">
        <f t="shared" si="235"/>
        <v>42146.586215277777</v>
      </c>
    </row>
    <row r="3719" spans="1:20" ht="60" x14ac:dyDescent="0.25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8218</v>
      </c>
      <c r="G3719" t="s">
        <v>8223</v>
      </c>
      <c r="H3719" t="s">
        <v>8245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8278</v>
      </c>
      <c r="O3719" s="5">
        <f t="shared" si="232"/>
        <v>1.5697000000000001</v>
      </c>
      <c r="P3719">
        <f t="shared" si="233"/>
        <v>37.672800000000002</v>
      </c>
      <c r="Q3719" s="8" t="s">
        <v>8315</v>
      </c>
      <c r="R3719" s="8" t="s">
        <v>8330</v>
      </c>
      <c r="S3719" s="12">
        <f t="shared" si="234"/>
        <v>41067.301585648151</v>
      </c>
      <c r="T3719" s="12">
        <f t="shared" si="235"/>
        <v>41037.301585648151</v>
      </c>
    </row>
    <row r="3720" spans="1:20" ht="60" x14ac:dyDescent="0.25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8218</v>
      </c>
      <c r="G3720" t="s">
        <v>8233</v>
      </c>
      <c r="H3720" t="s">
        <v>8253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8284</v>
      </c>
      <c r="O3720" s="5">
        <f t="shared" si="232"/>
        <v>1.57189</v>
      </c>
      <c r="P3720">
        <f t="shared" si="233"/>
        <v>849.67027027027029</v>
      </c>
      <c r="Q3720" s="8" t="s">
        <v>8334</v>
      </c>
      <c r="R3720" s="8" t="s">
        <v>8338</v>
      </c>
      <c r="S3720" s="12">
        <f t="shared" si="234"/>
        <v>42444.961770833332</v>
      </c>
      <c r="T3720" s="12">
        <f t="shared" si="235"/>
        <v>42415.003437499996</v>
      </c>
    </row>
    <row r="3721" spans="1:20" ht="60" x14ac:dyDescent="0.25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8218</v>
      </c>
      <c r="G3721" t="s">
        <v>8223</v>
      </c>
      <c r="H3721" t="s">
        <v>8245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8268</v>
      </c>
      <c r="O3721" s="5">
        <f t="shared" si="232"/>
        <v>1.5731829411764706</v>
      </c>
      <c r="P3721">
        <f t="shared" si="233"/>
        <v>87.685606557377056</v>
      </c>
      <c r="Q3721" s="8" t="s">
        <v>8309</v>
      </c>
      <c r="R3721" s="8" t="s">
        <v>8349</v>
      </c>
      <c r="S3721" s="12">
        <f t="shared" si="234"/>
        <v>42792.834027777775</v>
      </c>
      <c r="T3721" s="12">
        <f t="shared" si="235"/>
        <v>42758.994166666671</v>
      </c>
    </row>
    <row r="3722" spans="1:20" ht="60" x14ac:dyDescent="0.25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8218</v>
      </c>
      <c r="G3722" t="s">
        <v>8224</v>
      </c>
      <c r="H3722" t="s">
        <v>8246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8296</v>
      </c>
      <c r="O3722" s="5">
        <f t="shared" si="232"/>
        <v>1.5737692307692308</v>
      </c>
      <c r="P3722">
        <f t="shared" si="233"/>
        <v>67.970099667774093</v>
      </c>
      <c r="Q3722" s="8" t="s">
        <v>8331</v>
      </c>
      <c r="R3722" s="8" t="s">
        <v>8356</v>
      </c>
      <c r="S3722" s="12">
        <f t="shared" si="234"/>
        <v>41591.599016203705</v>
      </c>
      <c r="T3722" s="12">
        <f t="shared" si="235"/>
        <v>41561.557349537034</v>
      </c>
    </row>
    <row r="3723" spans="1:20" ht="60" x14ac:dyDescent="0.25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8218</v>
      </c>
      <c r="G3723" t="s">
        <v>8225</v>
      </c>
      <c r="H3723" t="s">
        <v>8247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8300</v>
      </c>
      <c r="O3723" s="5">
        <f t="shared" si="232"/>
        <v>1.579</v>
      </c>
      <c r="P3723">
        <f t="shared" si="233"/>
        <v>38.987654320987652</v>
      </c>
      <c r="Q3723" s="8" t="s">
        <v>8311</v>
      </c>
      <c r="R3723" s="8" t="s">
        <v>8341</v>
      </c>
      <c r="S3723" s="12">
        <f t="shared" si="234"/>
        <v>42551.166666666672</v>
      </c>
      <c r="T3723" s="12">
        <f t="shared" si="235"/>
        <v>42523.855462962965</v>
      </c>
    </row>
    <row r="3724" spans="1:20" ht="60" x14ac:dyDescent="0.25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8218</v>
      </c>
      <c r="G3724" t="s">
        <v>8223</v>
      </c>
      <c r="H3724" t="s">
        <v>8245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8302</v>
      </c>
      <c r="O3724" s="5">
        <f t="shared" si="232"/>
        <v>1.58</v>
      </c>
      <c r="P3724">
        <f t="shared" si="233"/>
        <v>158</v>
      </c>
      <c r="Q3724" s="8" t="s">
        <v>8323</v>
      </c>
      <c r="R3724" s="8" t="s">
        <v>8324</v>
      </c>
      <c r="S3724" s="12">
        <f t="shared" si="234"/>
        <v>42056.582395833335</v>
      </c>
      <c r="T3724" s="12">
        <f t="shared" si="235"/>
        <v>41996.582395833335</v>
      </c>
    </row>
    <row r="3725" spans="1:20" ht="60" x14ac:dyDescent="0.25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8218</v>
      </c>
      <c r="G3725" t="s">
        <v>8223</v>
      </c>
      <c r="H3725" t="s">
        <v>8245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8270</v>
      </c>
      <c r="O3725" s="5">
        <f t="shared" si="232"/>
        <v>1.5820000000000001</v>
      </c>
      <c r="P3725">
        <f t="shared" si="233"/>
        <v>79.099999999999994</v>
      </c>
      <c r="Q3725" s="8" t="s">
        <v>8323</v>
      </c>
      <c r="R3725" s="8" t="s">
        <v>8343</v>
      </c>
      <c r="S3725" s="12">
        <f t="shared" si="234"/>
        <v>42141.999814814815</v>
      </c>
      <c r="T3725" s="12">
        <f t="shared" si="235"/>
        <v>42120.999814814815</v>
      </c>
    </row>
    <row r="3726" spans="1:20" ht="60" x14ac:dyDescent="0.25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8218</v>
      </c>
      <c r="G3726" t="s">
        <v>8223</v>
      </c>
      <c r="H3726" t="s">
        <v>8245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8273</v>
      </c>
      <c r="O3726" s="5">
        <f t="shared" si="232"/>
        <v>1.5833333333333333</v>
      </c>
      <c r="P3726">
        <f t="shared" si="233"/>
        <v>68.345323741007192</v>
      </c>
      <c r="Q3726" s="8" t="s">
        <v>8318</v>
      </c>
      <c r="R3726" s="8" t="s">
        <v>8352</v>
      </c>
      <c r="S3726" s="12">
        <f t="shared" si="234"/>
        <v>41862.252650462964</v>
      </c>
      <c r="T3726" s="12">
        <f t="shared" si="235"/>
        <v>41829.252650462964</v>
      </c>
    </row>
    <row r="3727" spans="1:20" ht="45" x14ac:dyDescent="0.25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8284</v>
      </c>
      <c r="O3727" s="5">
        <f t="shared" si="232"/>
        <v>1.5916819571865444</v>
      </c>
      <c r="P3727">
        <f t="shared" si="233"/>
        <v>102.86166007905139</v>
      </c>
      <c r="Q3727" s="8" t="s">
        <v>8334</v>
      </c>
      <c r="R3727" s="8" t="s">
        <v>8338</v>
      </c>
      <c r="S3727" s="12">
        <f t="shared" si="234"/>
        <v>42663.211956018524</v>
      </c>
      <c r="T3727" s="12">
        <f t="shared" si="235"/>
        <v>42633.211956018524</v>
      </c>
    </row>
    <row r="3728" spans="1:20" ht="60" x14ac:dyDescent="0.25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8301</v>
      </c>
      <c r="O3728" s="5">
        <f t="shared" si="232"/>
        <v>1.592951</v>
      </c>
      <c r="P3728">
        <f t="shared" si="233"/>
        <v>77.327718446601949</v>
      </c>
      <c r="Q3728" s="8" t="s">
        <v>8311</v>
      </c>
      <c r="R3728" s="8" t="s">
        <v>8344</v>
      </c>
      <c r="S3728" s="12">
        <f t="shared" si="234"/>
        <v>42272.625</v>
      </c>
      <c r="T3728" s="12">
        <f t="shared" si="235"/>
        <v>42235.514340277776</v>
      </c>
    </row>
    <row r="3729" spans="1:20" ht="30" x14ac:dyDescent="0.25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8270</v>
      </c>
      <c r="O3729" s="5">
        <f t="shared" si="232"/>
        <v>1.5942857142857143</v>
      </c>
      <c r="P3729">
        <f t="shared" si="233"/>
        <v>18</v>
      </c>
      <c r="Q3729" s="8" t="s">
        <v>8323</v>
      </c>
      <c r="R3729" s="8" t="s">
        <v>8343</v>
      </c>
      <c r="S3729" s="12">
        <f t="shared" si="234"/>
        <v>42659.400208333333</v>
      </c>
      <c r="T3729" s="12">
        <f t="shared" si="235"/>
        <v>42628.400208333333</v>
      </c>
    </row>
    <row r="3730" spans="1:20" ht="45" x14ac:dyDescent="0.25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8218</v>
      </c>
      <c r="G3730" t="s">
        <v>8223</v>
      </c>
      <c r="H3730" t="s">
        <v>8245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8270</v>
      </c>
      <c r="O3730" s="5">
        <f t="shared" si="232"/>
        <v>1.599402985074627</v>
      </c>
      <c r="P3730">
        <f t="shared" si="233"/>
        <v>40.285714285714285</v>
      </c>
      <c r="Q3730" s="8" t="s">
        <v>8323</v>
      </c>
      <c r="R3730" s="8" t="s">
        <v>8343</v>
      </c>
      <c r="S3730" s="12">
        <f t="shared" si="234"/>
        <v>41823.418761574074</v>
      </c>
      <c r="T3730" s="12">
        <f t="shared" si="235"/>
        <v>41793.418761574074</v>
      </c>
    </row>
    <row r="3731" spans="1:20" ht="45" x14ac:dyDescent="0.25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8218</v>
      </c>
      <c r="G3731" t="s">
        <v>8223</v>
      </c>
      <c r="H3731" t="s">
        <v>8245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8264</v>
      </c>
      <c r="O3731" s="5">
        <f t="shared" si="232"/>
        <v>1.5997142857142856</v>
      </c>
      <c r="P3731">
        <f t="shared" si="233"/>
        <v>109.78431372549019</v>
      </c>
      <c r="Q3731" s="8" t="s">
        <v>8309</v>
      </c>
      <c r="R3731" s="8" t="s">
        <v>8347</v>
      </c>
      <c r="S3731" s="12">
        <f t="shared" si="234"/>
        <v>42544.602083333331</v>
      </c>
      <c r="T3731" s="12">
        <f t="shared" si="235"/>
        <v>42508.427187499998</v>
      </c>
    </row>
    <row r="3732" spans="1:20" ht="30" x14ac:dyDescent="0.25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8275</v>
      </c>
      <c r="O3732" s="5">
        <f t="shared" si="232"/>
        <v>1.59996</v>
      </c>
      <c r="P3732">
        <f t="shared" si="233"/>
        <v>24.999375000000001</v>
      </c>
      <c r="Q3732" s="8" t="s">
        <v>8315</v>
      </c>
      <c r="R3732" s="8" t="s">
        <v>8350</v>
      </c>
      <c r="S3732" s="12">
        <f t="shared" si="234"/>
        <v>41110.710243055553</v>
      </c>
      <c r="T3732" s="12">
        <f t="shared" si="235"/>
        <v>41080.710243055553</v>
      </c>
    </row>
    <row r="3733" spans="1:20" ht="60" x14ac:dyDescent="0.25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8218</v>
      </c>
      <c r="G3733" t="s">
        <v>8224</v>
      </c>
      <c r="H3733" t="s">
        <v>8246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8273</v>
      </c>
      <c r="O3733" s="5">
        <f t="shared" si="232"/>
        <v>1.6</v>
      </c>
      <c r="P3733">
        <f t="shared" si="233"/>
        <v>4.9230769230769234</v>
      </c>
      <c r="Q3733" s="8" t="s">
        <v>8318</v>
      </c>
      <c r="R3733" s="8" t="s">
        <v>8352</v>
      </c>
      <c r="S3733" s="12">
        <f t="shared" si="234"/>
        <v>41546.174317129626</v>
      </c>
      <c r="T3733" s="12">
        <f t="shared" si="235"/>
        <v>41486.174317129626</v>
      </c>
    </row>
    <row r="3734" spans="1:20" ht="60" x14ac:dyDescent="0.25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8218</v>
      </c>
      <c r="G3734" t="s">
        <v>8224</v>
      </c>
      <c r="H3734" t="s">
        <v>8246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8270</v>
      </c>
      <c r="O3734" s="5">
        <f t="shared" si="232"/>
        <v>1.6</v>
      </c>
      <c r="P3734">
        <f t="shared" si="233"/>
        <v>40</v>
      </c>
      <c r="Q3734" s="8" t="s">
        <v>8323</v>
      </c>
      <c r="R3734" s="8" t="s">
        <v>8343</v>
      </c>
      <c r="S3734" s="12">
        <f t="shared" si="234"/>
        <v>42481.69222222222</v>
      </c>
      <c r="T3734" s="12">
        <f t="shared" si="235"/>
        <v>42460.69222222222</v>
      </c>
    </row>
    <row r="3735" spans="1:20" ht="60" x14ac:dyDescent="0.25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8218</v>
      </c>
      <c r="G3735" t="s">
        <v>8223</v>
      </c>
      <c r="H3735" t="s">
        <v>8245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8270</v>
      </c>
      <c r="O3735" s="5">
        <f t="shared" si="232"/>
        <v>1.6022808571428573</v>
      </c>
      <c r="P3735">
        <f t="shared" si="233"/>
        <v>60.300892473118282</v>
      </c>
      <c r="Q3735" s="8" t="s">
        <v>8323</v>
      </c>
      <c r="R3735" s="8" t="s">
        <v>8343</v>
      </c>
      <c r="S3735" s="12">
        <f t="shared" si="234"/>
        <v>41969.082638888889</v>
      </c>
      <c r="T3735" s="12">
        <f t="shared" si="235"/>
        <v>41940.44158564815</v>
      </c>
    </row>
    <row r="3736" spans="1:20" ht="45" x14ac:dyDescent="0.25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8284</v>
      </c>
      <c r="O3736" s="5">
        <f t="shared" si="232"/>
        <v>1.6054999999999999</v>
      </c>
      <c r="P3736">
        <f t="shared" si="233"/>
        <v>37.776470588235291</v>
      </c>
      <c r="Q3736" s="8" t="s">
        <v>8334</v>
      </c>
      <c r="R3736" s="8" t="s">
        <v>8338</v>
      </c>
      <c r="S3736" s="12">
        <f t="shared" si="234"/>
        <v>42732.450694444444</v>
      </c>
      <c r="T3736" s="12">
        <f t="shared" si="235"/>
        <v>42711.450694444444</v>
      </c>
    </row>
    <row r="3737" spans="1:20" ht="45" x14ac:dyDescent="0.25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8291</v>
      </c>
      <c r="O3737" s="5">
        <f t="shared" si="232"/>
        <v>1.6088</v>
      </c>
      <c r="P3737">
        <f t="shared" si="233"/>
        <v>41.04081632653061</v>
      </c>
      <c r="Q3737" s="8" t="s">
        <v>8315</v>
      </c>
      <c r="R3737" s="8" t="s">
        <v>8353</v>
      </c>
      <c r="S3737" s="12">
        <f t="shared" si="234"/>
        <v>41360.961493055554</v>
      </c>
      <c r="T3737" s="12">
        <f t="shared" si="235"/>
        <v>41331.003159722226</v>
      </c>
    </row>
    <row r="3738" spans="1:20" ht="45" x14ac:dyDescent="0.25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8218</v>
      </c>
      <c r="G3738" t="s">
        <v>8223</v>
      </c>
      <c r="H3738" t="s">
        <v>8245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8270</v>
      </c>
      <c r="O3738" s="5">
        <f t="shared" si="232"/>
        <v>1.61</v>
      </c>
      <c r="P3738">
        <f t="shared" si="233"/>
        <v>57.5</v>
      </c>
      <c r="Q3738" s="8" t="s">
        <v>8323</v>
      </c>
      <c r="R3738" s="8" t="s">
        <v>8343</v>
      </c>
      <c r="S3738" s="12">
        <f t="shared" si="234"/>
        <v>42476.693831018521</v>
      </c>
      <c r="T3738" s="12">
        <f t="shared" si="235"/>
        <v>42446.693831018521</v>
      </c>
    </row>
    <row r="3739" spans="1:20" ht="45" x14ac:dyDescent="0.25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8275</v>
      </c>
      <c r="O3739" s="5">
        <f t="shared" si="232"/>
        <v>1.6140000000000001</v>
      </c>
      <c r="P3739">
        <f t="shared" si="233"/>
        <v>76.857142857142861</v>
      </c>
      <c r="Q3739" s="8" t="s">
        <v>8315</v>
      </c>
      <c r="R3739" s="8" t="s">
        <v>8350</v>
      </c>
      <c r="S3739" s="12">
        <f t="shared" si="234"/>
        <v>42104.921203703707</v>
      </c>
      <c r="T3739" s="12">
        <f t="shared" si="235"/>
        <v>42074.921203703707</v>
      </c>
    </row>
    <row r="3740" spans="1:20" ht="60" x14ac:dyDescent="0.25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8218</v>
      </c>
      <c r="G3740" t="s">
        <v>8223</v>
      </c>
      <c r="H3740" t="s">
        <v>8245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8294</v>
      </c>
      <c r="O3740" s="5">
        <f t="shared" si="232"/>
        <v>1.61459</v>
      </c>
      <c r="P3740">
        <f t="shared" si="233"/>
        <v>457.39093484419266</v>
      </c>
      <c r="Q3740" s="8" t="s">
        <v>8311</v>
      </c>
      <c r="R3740" s="8" t="s">
        <v>8357</v>
      </c>
      <c r="S3740" s="12">
        <f t="shared" si="234"/>
        <v>42166.170752314814</v>
      </c>
      <c r="T3740" s="12">
        <f t="shared" si="235"/>
        <v>42136.170752314814</v>
      </c>
    </row>
    <row r="3741" spans="1:20" ht="60" x14ac:dyDescent="0.25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8218</v>
      </c>
      <c r="G3741" t="s">
        <v>8223</v>
      </c>
      <c r="H3741" t="s">
        <v>8245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8284</v>
      </c>
      <c r="O3741" s="5">
        <f t="shared" si="232"/>
        <v>1.6197999999999999</v>
      </c>
      <c r="P3741">
        <f t="shared" si="233"/>
        <v>39.507317073170732</v>
      </c>
      <c r="Q3741" s="8" t="s">
        <v>8334</v>
      </c>
      <c r="R3741" s="8" t="s">
        <v>8338</v>
      </c>
      <c r="S3741" s="12">
        <f t="shared" si="234"/>
        <v>41979</v>
      </c>
      <c r="T3741" s="12">
        <f t="shared" si="235"/>
        <v>41948.31658564815</v>
      </c>
    </row>
    <row r="3742" spans="1:20" ht="45" x14ac:dyDescent="0.25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8218</v>
      </c>
      <c r="G3742" t="s">
        <v>8223</v>
      </c>
      <c r="H3742" t="s">
        <v>8245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8275</v>
      </c>
      <c r="O3742" s="5">
        <f t="shared" si="232"/>
        <v>1.6214066666666667</v>
      </c>
      <c r="P3742">
        <f t="shared" si="233"/>
        <v>62.522107969151669</v>
      </c>
      <c r="Q3742" s="8" t="s">
        <v>8315</v>
      </c>
      <c r="R3742" s="8" t="s">
        <v>8350</v>
      </c>
      <c r="S3742" s="12">
        <f t="shared" si="234"/>
        <v>41493.617905092593</v>
      </c>
      <c r="T3742" s="12">
        <f t="shared" si="235"/>
        <v>41458.617905092593</v>
      </c>
    </row>
    <row r="3743" spans="1:20" ht="45" x14ac:dyDescent="0.25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8270</v>
      </c>
      <c r="O3743" s="5">
        <f t="shared" si="232"/>
        <v>1.623</v>
      </c>
      <c r="P3743">
        <f t="shared" si="233"/>
        <v>52.354838709677416</v>
      </c>
      <c r="Q3743" s="8" t="s">
        <v>8323</v>
      </c>
      <c r="R3743" s="8" t="s">
        <v>8343</v>
      </c>
      <c r="S3743" s="12">
        <f t="shared" si="234"/>
        <v>42233.182129629626</v>
      </c>
      <c r="T3743" s="12">
        <f t="shared" si="235"/>
        <v>42203.182129629626</v>
      </c>
    </row>
    <row r="3744" spans="1:20" ht="60" x14ac:dyDescent="0.25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8218</v>
      </c>
      <c r="G3744" t="s">
        <v>8228</v>
      </c>
      <c r="H3744" t="s">
        <v>8250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8270</v>
      </c>
      <c r="O3744" s="5">
        <f t="shared" si="232"/>
        <v>1.625</v>
      </c>
      <c r="P3744">
        <f t="shared" si="233"/>
        <v>95.588235294117652</v>
      </c>
      <c r="Q3744" s="8" t="s">
        <v>8323</v>
      </c>
      <c r="R3744" s="8" t="s">
        <v>8343</v>
      </c>
      <c r="S3744" s="12">
        <f t="shared" si="234"/>
        <v>42127.702083333337</v>
      </c>
      <c r="T3744" s="12">
        <f t="shared" si="235"/>
        <v>42097.536493055552</v>
      </c>
    </row>
    <row r="3745" spans="1:20" ht="60" x14ac:dyDescent="0.25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8296</v>
      </c>
      <c r="O3745" s="5">
        <f t="shared" si="232"/>
        <v>1.6259999999999999</v>
      </c>
      <c r="P3745">
        <f t="shared" si="233"/>
        <v>27.1</v>
      </c>
      <c r="Q3745" s="8" t="s">
        <v>8331</v>
      </c>
      <c r="R3745" s="8" t="s">
        <v>8356</v>
      </c>
      <c r="S3745" s="12">
        <f t="shared" si="234"/>
        <v>40936.537581018521</v>
      </c>
      <c r="T3745" s="12">
        <f t="shared" si="235"/>
        <v>40906.537581018521</v>
      </c>
    </row>
    <row r="3746" spans="1:20" ht="60" x14ac:dyDescent="0.25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8218</v>
      </c>
      <c r="G3746" t="s">
        <v>8223</v>
      </c>
      <c r="H3746" t="s">
        <v>8245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8270</v>
      </c>
      <c r="O3746" s="5">
        <f t="shared" si="232"/>
        <v>1.6266666666666667</v>
      </c>
      <c r="P3746">
        <f t="shared" si="233"/>
        <v>58.095238095238095</v>
      </c>
      <c r="Q3746" s="8" t="s">
        <v>8323</v>
      </c>
      <c r="R3746" s="8" t="s">
        <v>8343</v>
      </c>
      <c r="S3746" s="12">
        <f t="shared" si="234"/>
        <v>40665.915972222225</v>
      </c>
      <c r="T3746" s="12">
        <f t="shared" si="235"/>
        <v>40643.909259259257</v>
      </c>
    </row>
    <row r="3747" spans="1:20" x14ac:dyDescent="0.25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8218</v>
      </c>
      <c r="G3747" t="s">
        <v>8223</v>
      </c>
      <c r="H3747" t="s">
        <v>8245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8287</v>
      </c>
      <c r="O3747" s="5">
        <f t="shared" si="232"/>
        <v>1.6319999999999999</v>
      </c>
      <c r="P3747">
        <f t="shared" si="233"/>
        <v>34.871794871794869</v>
      </c>
      <c r="Q3747" s="8" t="s">
        <v>8318</v>
      </c>
      <c r="R3747" s="8" t="s">
        <v>8358</v>
      </c>
      <c r="S3747" s="12">
        <f t="shared" si="234"/>
        <v>41321.411550925928</v>
      </c>
      <c r="T3747" s="12">
        <f t="shared" si="235"/>
        <v>41291.411550925928</v>
      </c>
    </row>
    <row r="3748" spans="1:20" ht="60" x14ac:dyDescent="0.25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8300</v>
      </c>
      <c r="O3748" s="5">
        <f t="shared" si="232"/>
        <v>1.64</v>
      </c>
      <c r="P3748">
        <f t="shared" si="233"/>
        <v>10.040816326530612</v>
      </c>
      <c r="Q3748" s="8" t="s">
        <v>8311</v>
      </c>
      <c r="R3748" s="8" t="s">
        <v>8341</v>
      </c>
      <c r="S3748" s="12">
        <f t="shared" si="234"/>
        <v>42054.61513888889</v>
      </c>
      <c r="T3748" s="12">
        <f t="shared" si="235"/>
        <v>42024.61513888889</v>
      </c>
    </row>
    <row r="3749" spans="1:20" ht="45" x14ac:dyDescent="0.25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8270</v>
      </c>
      <c r="O3749" s="5">
        <f t="shared" si="232"/>
        <v>1.64</v>
      </c>
      <c r="P3749">
        <f t="shared" si="233"/>
        <v>70.285714285714292</v>
      </c>
      <c r="Q3749" s="8" t="s">
        <v>8323</v>
      </c>
      <c r="R3749" s="8" t="s">
        <v>8343</v>
      </c>
      <c r="S3749" s="12">
        <f t="shared" si="234"/>
        <v>42341.458333333328</v>
      </c>
      <c r="T3749" s="12">
        <f t="shared" si="235"/>
        <v>42311.461979166663</v>
      </c>
    </row>
    <row r="3750" spans="1:20" ht="60" x14ac:dyDescent="0.25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8264</v>
      </c>
      <c r="O3750" s="5">
        <f t="shared" si="232"/>
        <v>1.6529333333333334</v>
      </c>
      <c r="P3750">
        <f t="shared" si="233"/>
        <v>59.961305925030231</v>
      </c>
      <c r="Q3750" s="8" t="s">
        <v>8309</v>
      </c>
      <c r="R3750" s="8" t="s">
        <v>8347</v>
      </c>
      <c r="S3750" s="12">
        <f t="shared" si="234"/>
        <v>41835.875</v>
      </c>
      <c r="T3750" s="12">
        <f t="shared" si="235"/>
        <v>41791.463252314818</v>
      </c>
    </row>
    <row r="3751" spans="1:20" ht="60" x14ac:dyDescent="0.25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8284</v>
      </c>
      <c r="O3751" s="5">
        <f t="shared" si="232"/>
        <v>1.6544000000000001</v>
      </c>
      <c r="P3751">
        <f t="shared" si="233"/>
        <v>81.098039215686271</v>
      </c>
      <c r="Q3751" s="8" t="s">
        <v>8334</v>
      </c>
      <c r="R3751" s="8" t="s">
        <v>8338</v>
      </c>
      <c r="S3751" s="12">
        <f t="shared" si="234"/>
        <v>42425.42260416667</v>
      </c>
      <c r="T3751" s="12">
        <f t="shared" si="235"/>
        <v>42405.42260416667</v>
      </c>
    </row>
    <row r="3752" spans="1:20" ht="60" x14ac:dyDescent="0.25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8218</v>
      </c>
      <c r="G3752" t="s">
        <v>8223</v>
      </c>
      <c r="H3752" t="s">
        <v>8245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8278</v>
      </c>
      <c r="O3752" s="5">
        <f t="shared" si="232"/>
        <v>1.6608000000000001</v>
      </c>
      <c r="P3752">
        <f t="shared" si="233"/>
        <v>46.651685393258425</v>
      </c>
      <c r="Q3752" s="8" t="s">
        <v>8315</v>
      </c>
      <c r="R3752" s="8" t="s">
        <v>8330</v>
      </c>
      <c r="S3752" s="12">
        <f t="shared" si="234"/>
        <v>40329.957638888889</v>
      </c>
      <c r="T3752" s="12">
        <f t="shared" si="235"/>
        <v>40298.989953703705</v>
      </c>
    </row>
    <row r="3753" spans="1:20" ht="45" x14ac:dyDescent="0.25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8218</v>
      </c>
      <c r="G3753" t="s">
        <v>8223</v>
      </c>
      <c r="H3753" t="s">
        <v>8245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8300</v>
      </c>
      <c r="O3753" s="5">
        <f t="shared" si="232"/>
        <v>1.6619999999999999</v>
      </c>
      <c r="P3753">
        <f t="shared" si="233"/>
        <v>31.96153846153846</v>
      </c>
      <c r="Q3753" s="8" t="s">
        <v>8311</v>
      </c>
      <c r="R3753" s="8" t="s">
        <v>8341</v>
      </c>
      <c r="S3753" s="12">
        <f t="shared" si="234"/>
        <v>42655.299479166672</v>
      </c>
      <c r="T3753" s="12">
        <f t="shared" si="235"/>
        <v>42639.299479166672</v>
      </c>
    </row>
    <row r="3754" spans="1:20" ht="45" x14ac:dyDescent="0.25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8218</v>
      </c>
      <c r="G3754" t="s">
        <v>8228</v>
      </c>
      <c r="H3754" t="s">
        <v>8250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8284</v>
      </c>
      <c r="O3754" s="5">
        <f t="shared" si="232"/>
        <v>1.6633076923076924</v>
      </c>
      <c r="P3754">
        <f t="shared" si="233"/>
        <v>97.731073446327684</v>
      </c>
      <c r="Q3754" s="8" t="s">
        <v>8334</v>
      </c>
      <c r="R3754" s="8" t="s">
        <v>8338</v>
      </c>
      <c r="S3754" s="12">
        <f t="shared" si="234"/>
        <v>42193.333599537036</v>
      </c>
      <c r="T3754" s="12">
        <f t="shared" si="235"/>
        <v>42163.333599537036</v>
      </c>
    </row>
    <row r="3755" spans="1:20" ht="60" x14ac:dyDescent="0.25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8218</v>
      </c>
      <c r="G3755" t="s">
        <v>8223</v>
      </c>
      <c r="H3755" t="s">
        <v>8245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8302</v>
      </c>
      <c r="O3755" s="5">
        <f t="shared" si="232"/>
        <v>1.6639999999999999</v>
      </c>
      <c r="P3755">
        <f t="shared" si="233"/>
        <v>177.02127659574469</v>
      </c>
      <c r="Q3755" s="8" t="s">
        <v>8323</v>
      </c>
      <c r="R3755" s="8" t="s">
        <v>8324</v>
      </c>
      <c r="S3755" s="12">
        <f t="shared" si="234"/>
        <v>42004.640277777777</v>
      </c>
      <c r="T3755" s="12">
        <f t="shared" si="235"/>
        <v>41975.651180555556</v>
      </c>
    </row>
    <row r="3756" spans="1:20" ht="60" x14ac:dyDescent="0.25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8218</v>
      </c>
      <c r="G3756" t="s">
        <v>8223</v>
      </c>
      <c r="H3756" t="s">
        <v>8245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8275</v>
      </c>
      <c r="O3756" s="5">
        <f t="shared" si="232"/>
        <v>1.6646153846153846</v>
      </c>
      <c r="P3756">
        <f t="shared" si="233"/>
        <v>31.823529411764707</v>
      </c>
      <c r="Q3756" s="8" t="s">
        <v>8315</v>
      </c>
      <c r="R3756" s="8" t="s">
        <v>8350</v>
      </c>
      <c r="S3756" s="12">
        <f t="shared" si="234"/>
        <v>41576.412997685184</v>
      </c>
      <c r="T3756" s="12">
        <f t="shared" si="235"/>
        <v>41547.412997685184</v>
      </c>
    </row>
    <row r="3757" spans="1:20" ht="45" x14ac:dyDescent="0.25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8264</v>
      </c>
      <c r="O3757" s="5">
        <f t="shared" si="232"/>
        <v>1.665</v>
      </c>
      <c r="P3757">
        <f t="shared" si="233"/>
        <v>59.464285714285715</v>
      </c>
      <c r="Q3757" s="8" t="s">
        <v>8309</v>
      </c>
      <c r="R3757" s="8" t="s">
        <v>8347</v>
      </c>
      <c r="S3757" s="12">
        <f t="shared" si="234"/>
        <v>42121.75</v>
      </c>
      <c r="T3757" s="12">
        <f t="shared" si="235"/>
        <v>42098.041828703703</v>
      </c>
    </row>
    <row r="3758" spans="1:20" ht="45" x14ac:dyDescent="0.25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8218</v>
      </c>
      <c r="G3758" t="s">
        <v>8223</v>
      </c>
      <c r="H3758" t="s">
        <v>8245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8275</v>
      </c>
      <c r="O3758" s="5">
        <f t="shared" si="232"/>
        <v>1.6668333333333334</v>
      </c>
      <c r="P3758">
        <f t="shared" si="233"/>
        <v>75.765151515151516</v>
      </c>
      <c r="Q3758" s="8" t="s">
        <v>8315</v>
      </c>
      <c r="R3758" s="8" t="s">
        <v>8350</v>
      </c>
      <c r="S3758" s="12">
        <f t="shared" si="234"/>
        <v>40564.666666666664</v>
      </c>
      <c r="T3758" s="12">
        <f t="shared" si="235"/>
        <v>40515.837627314817</v>
      </c>
    </row>
    <row r="3759" spans="1:20" ht="60" x14ac:dyDescent="0.25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8218</v>
      </c>
      <c r="G3759" t="s">
        <v>8223</v>
      </c>
      <c r="H3759" t="s">
        <v>8245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8294</v>
      </c>
      <c r="O3759" s="5">
        <f t="shared" si="232"/>
        <v>1.6741666666666666</v>
      </c>
      <c r="P3759">
        <f t="shared" si="233"/>
        <v>99.455445544554451</v>
      </c>
      <c r="Q3759" s="8" t="s">
        <v>8311</v>
      </c>
      <c r="R3759" s="8" t="s">
        <v>8357</v>
      </c>
      <c r="S3759" s="12">
        <f t="shared" si="234"/>
        <v>41975.916666666672</v>
      </c>
      <c r="T3759" s="12">
        <f t="shared" si="235"/>
        <v>41946.424108796295</v>
      </c>
    </row>
    <row r="3760" spans="1:20" ht="45" x14ac:dyDescent="0.25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8218</v>
      </c>
      <c r="G3760" t="s">
        <v>8224</v>
      </c>
      <c r="H3760" t="s">
        <v>8246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8275</v>
      </c>
      <c r="O3760" s="5">
        <f t="shared" si="232"/>
        <v>1.6742857142857144</v>
      </c>
      <c r="P3760">
        <f t="shared" si="233"/>
        <v>17.235294117647058</v>
      </c>
      <c r="Q3760" s="8" t="s">
        <v>8315</v>
      </c>
      <c r="R3760" s="8" t="s">
        <v>8350</v>
      </c>
      <c r="S3760" s="12">
        <f t="shared" si="234"/>
        <v>42532.979166666672</v>
      </c>
      <c r="T3760" s="12">
        <f t="shared" si="235"/>
        <v>42498.091122685189</v>
      </c>
    </row>
    <row r="3761" spans="1:20" ht="30" x14ac:dyDescent="0.25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8294</v>
      </c>
      <c r="O3761" s="5">
        <f t="shared" si="232"/>
        <v>1.6750470000000002</v>
      </c>
      <c r="P3761">
        <f t="shared" si="233"/>
        <v>76.138500000000008</v>
      </c>
      <c r="Q3761" s="8" t="s">
        <v>8311</v>
      </c>
      <c r="R3761" s="8" t="s">
        <v>8357</v>
      </c>
      <c r="S3761" s="12">
        <f t="shared" si="234"/>
        <v>41208.848530092597</v>
      </c>
      <c r="T3761" s="12">
        <f t="shared" si="235"/>
        <v>41178.848530092597</v>
      </c>
    </row>
    <row r="3762" spans="1:20" ht="60" x14ac:dyDescent="0.25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8218</v>
      </c>
      <c r="G3762" t="s">
        <v>8223</v>
      </c>
      <c r="H3762" t="s">
        <v>8245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8297</v>
      </c>
      <c r="O3762" s="5">
        <f t="shared" si="232"/>
        <v>1.6798</v>
      </c>
      <c r="P3762">
        <f t="shared" si="233"/>
        <v>75.666666666666671</v>
      </c>
      <c r="Q3762" s="8" t="s">
        <v>8321</v>
      </c>
      <c r="R3762" s="8" t="s">
        <v>8346</v>
      </c>
      <c r="S3762" s="12">
        <f t="shared" si="234"/>
        <v>42700.39434027778</v>
      </c>
      <c r="T3762" s="12">
        <f t="shared" si="235"/>
        <v>42670.352673611109</v>
      </c>
    </row>
    <row r="3763" spans="1:20" ht="30" x14ac:dyDescent="0.25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8218</v>
      </c>
      <c r="G3763" t="s">
        <v>8223</v>
      </c>
      <c r="H3763" t="s">
        <v>8245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8302</v>
      </c>
      <c r="O3763" s="5">
        <f t="shared" si="232"/>
        <v>1.6801999999999999</v>
      </c>
      <c r="P3763">
        <f t="shared" si="233"/>
        <v>84.858585858585855</v>
      </c>
      <c r="Q3763" s="8" t="s">
        <v>8323</v>
      </c>
      <c r="R3763" s="8" t="s">
        <v>8324</v>
      </c>
      <c r="S3763" s="12">
        <f t="shared" si="234"/>
        <v>42597.014178240745</v>
      </c>
      <c r="T3763" s="12">
        <f t="shared" si="235"/>
        <v>42567.014178240745</v>
      </c>
    </row>
    <row r="3764" spans="1:20" ht="30" x14ac:dyDescent="0.25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8218</v>
      </c>
      <c r="G3764" t="s">
        <v>8224</v>
      </c>
      <c r="H3764" t="s">
        <v>8246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8294</v>
      </c>
      <c r="O3764" s="5">
        <f t="shared" si="232"/>
        <v>1.6828125</v>
      </c>
      <c r="P3764">
        <f t="shared" si="233"/>
        <v>10.507317073170732</v>
      </c>
      <c r="Q3764" s="8" t="s">
        <v>8311</v>
      </c>
      <c r="R3764" s="8" t="s">
        <v>8357</v>
      </c>
      <c r="S3764" s="12">
        <f t="shared" si="234"/>
        <v>42065.583333333328</v>
      </c>
      <c r="T3764" s="12">
        <f t="shared" si="235"/>
        <v>42026.120717592596</v>
      </c>
    </row>
    <row r="3765" spans="1:20" ht="45" x14ac:dyDescent="0.25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8296</v>
      </c>
      <c r="O3765" s="5">
        <f t="shared" si="232"/>
        <v>1.6877142857142857</v>
      </c>
      <c r="P3765">
        <f t="shared" si="233"/>
        <v>32.81666666666667</v>
      </c>
      <c r="Q3765" s="8" t="s">
        <v>8331</v>
      </c>
      <c r="R3765" s="8" t="s">
        <v>8356</v>
      </c>
      <c r="S3765" s="12">
        <f t="shared" si="234"/>
        <v>41366.411631944444</v>
      </c>
      <c r="T3765" s="12">
        <f t="shared" si="235"/>
        <v>41336.453298611115</v>
      </c>
    </row>
    <row r="3766" spans="1:20" ht="60" x14ac:dyDescent="0.25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8270</v>
      </c>
      <c r="O3766" s="5">
        <f t="shared" si="232"/>
        <v>1.6942857142857144</v>
      </c>
      <c r="P3766">
        <f t="shared" si="233"/>
        <v>45.615384615384613</v>
      </c>
      <c r="Q3766" s="8" t="s">
        <v>8323</v>
      </c>
      <c r="R3766" s="8" t="s">
        <v>8343</v>
      </c>
      <c r="S3766" s="12">
        <f t="shared" si="234"/>
        <v>41911.111342592594</v>
      </c>
      <c r="T3766" s="12">
        <f t="shared" si="235"/>
        <v>41881.111342592594</v>
      </c>
    </row>
    <row r="3767" spans="1:20" ht="60" x14ac:dyDescent="0.25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8218</v>
      </c>
      <c r="G3767" t="s">
        <v>8224</v>
      </c>
      <c r="H3767" t="s">
        <v>8246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8300</v>
      </c>
      <c r="O3767" s="5">
        <f t="shared" si="232"/>
        <v>1.6976511744127936</v>
      </c>
      <c r="P3767">
        <f t="shared" si="233"/>
        <v>47.180555555555557</v>
      </c>
      <c r="Q3767" s="8" t="s">
        <v>8311</v>
      </c>
      <c r="R3767" s="8" t="s">
        <v>8341</v>
      </c>
      <c r="S3767" s="12">
        <f t="shared" si="234"/>
        <v>42490.25</v>
      </c>
      <c r="T3767" s="12">
        <f t="shared" si="235"/>
        <v>42453.24726851852</v>
      </c>
    </row>
    <row r="3768" spans="1:20" ht="60" x14ac:dyDescent="0.25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8275</v>
      </c>
      <c r="O3768" s="5">
        <f t="shared" si="232"/>
        <v>1.6986000000000001</v>
      </c>
      <c r="P3768">
        <f t="shared" si="233"/>
        <v>39.967058823529413</v>
      </c>
      <c r="Q3768" s="8" t="s">
        <v>8315</v>
      </c>
      <c r="R3768" s="8" t="s">
        <v>8350</v>
      </c>
      <c r="S3768" s="12">
        <f t="shared" si="234"/>
        <v>40392.832638888889</v>
      </c>
      <c r="T3768" s="12">
        <f t="shared" si="235"/>
        <v>40378.98096064815</v>
      </c>
    </row>
    <row r="3769" spans="1:20" ht="45" x14ac:dyDescent="0.25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8218</v>
      </c>
      <c r="G3769" t="s">
        <v>8224</v>
      </c>
      <c r="H3769" t="s">
        <v>8246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8270</v>
      </c>
      <c r="O3769" s="5">
        <f t="shared" si="232"/>
        <v>1.7</v>
      </c>
      <c r="P3769">
        <f t="shared" si="233"/>
        <v>64.761904761904759</v>
      </c>
      <c r="Q3769" s="8" t="s">
        <v>8323</v>
      </c>
      <c r="R3769" s="8" t="s">
        <v>8343</v>
      </c>
      <c r="S3769" s="12">
        <f t="shared" si="234"/>
        <v>42034.709837962961</v>
      </c>
      <c r="T3769" s="12">
        <f t="shared" si="235"/>
        <v>42019.709837962961</v>
      </c>
    </row>
    <row r="3770" spans="1:20" ht="60" x14ac:dyDescent="0.25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8218</v>
      </c>
      <c r="G3770" t="s">
        <v>8223</v>
      </c>
      <c r="H3770" t="s">
        <v>8245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8268</v>
      </c>
      <c r="O3770" s="5">
        <f t="shared" si="232"/>
        <v>1.7028880000000002</v>
      </c>
      <c r="P3770">
        <f t="shared" si="233"/>
        <v>90.579148936170213</v>
      </c>
      <c r="Q3770" s="8" t="s">
        <v>8309</v>
      </c>
      <c r="R3770" s="8" t="s">
        <v>8349</v>
      </c>
      <c r="S3770" s="12">
        <f t="shared" si="234"/>
        <v>42291.250243055554</v>
      </c>
      <c r="T3770" s="12">
        <f t="shared" si="235"/>
        <v>42261.250243055554</v>
      </c>
    </row>
    <row r="3771" spans="1:20" ht="45" x14ac:dyDescent="0.25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8218</v>
      </c>
      <c r="G3771" t="s">
        <v>8223</v>
      </c>
      <c r="H3771" t="s">
        <v>8245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8294</v>
      </c>
      <c r="O3771" s="5">
        <f t="shared" si="232"/>
        <v>1.7029262962962963</v>
      </c>
      <c r="P3771">
        <f t="shared" si="233"/>
        <v>67.417903225806455</v>
      </c>
      <c r="Q3771" s="8" t="s">
        <v>8311</v>
      </c>
      <c r="R3771" s="8" t="s">
        <v>8357</v>
      </c>
      <c r="S3771" s="12">
        <f t="shared" si="234"/>
        <v>41386.291377314818</v>
      </c>
      <c r="T3771" s="12">
        <f t="shared" si="235"/>
        <v>41351.291377314818</v>
      </c>
    </row>
    <row r="3772" spans="1:20" ht="60" x14ac:dyDescent="0.25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8270</v>
      </c>
      <c r="O3772" s="5">
        <f t="shared" si="232"/>
        <v>1.7044444444444444</v>
      </c>
      <c r="P3772">
        <f t="shared" si="233"/>
        <v>84.285714285714292</v>
      </c>
      <c r="Q3772" s="8" t="s">
        <v>8323</v>
      </c>
      <c r="R3772" s="8" t="s">
        <v>8343</v>
      </c>
      <c r="S3772" s="12">
        <f t="shared" si="234"/>
        <v>42798.175370370373</v>
      </c>
      <c r="T3772" s="12">
        <f t="shared" si="235"/>
        <v>42768.175370370373</v>
      </c>
    </row>
    <row r="3773" spans="1:20" ht="45" x14ac:dyDescent="0.25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8218</v>
      </c>
      <c r="G3773" t="s">
        <v>8223</v>
      </c>
      <c r="H3773" t="s">
        <v>8245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8270</v>
      </c>
      <c r="O3773" s="5">
        <f t="shared" si="232"/>
        <v>1.70625</v>
      </c>
      <c r="P3773">
        <f t="shared" si="233"/>
        <v>68.25</v>
      </c>
      <c r="Q3773" s="8" t="s">
        <v>8323</v>
      </c>
      <c r="R3773" s="8" t="s">
        <v>8343</v>
      </c>
      <c r="S3773" s="12">
        <f t="shared" si="234"/>
        <v>42559.916666666672</v>
      </c>
      <c r="T3773" s="12">
        <f t="shared" si="235"/>
        <v>42531.802523148144</v>
      </c>
    </row>
    <row r="3774" spans="1:20" ht="45" x14ac:dyDescent="0.25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8218</v>
      </c>
      <c r="G3774" t="s">
        <v>8223</v>
      </c>
      <c r="H3774" t="s">
        <v>8245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8278</v>
      </c>
      <c r="O3774" s="5">
        <f t="shared" si="232"/>
        <v>1.7065217391304348</v>
      </c>
      <c r="P3774">
        <f t="shared" si="233"/>
        <v>46.176470588235297</v>
      </c>
      <c r="Q3774" s="8" t="s">
        <v>8315</v>
      </c>
      <c r="R3774" s="8" t="s">
        <v>8330</v>
      </c>
      <c r="S3774" s="12">
        <f t="shared" si="234"/>
        <v>41639.041666666664</v>
      </c>
      <c r="T3774" s="12">
        <f t="shared" si="235"/>
        <v>41605.618449074071</v>
      </c>
    </row>
    <row r="3775" spans="1:20" ht="60" x14ac:dyDescent="0.25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8218</v>
      </c>
      <c r="G3775" t="s">
        <v>8223</v>
      </c>
      <c r="H3775" t="s">
        <v>8245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8270</v>
      </c>
      <c r="O3775" s="5">
        <f t="shared" si="232"/>
        <v>1.7066666666666668</v>
      </c>
      <c r="P3775">
        <f t="shared" si="233"/>
        <v>44.912280701754383</v>
      </c>
      <c r="Q3775" s="8" t="s">
        <v>8323</v>
      </c>
      <c r="R3775" s="8" t="s">
        <v>8343</v>
      </c>
      <c r="S3775" s="12">
        <f t="shared" si="234"/>
        <v>42313.656018518523</v>
      </c>
      <c r="T3775" s="12">
        <f t="shared" si="235"/>
        <v>42283.614351851851</v>
      </c>
    </row>
    <row r="3776" spans="1:20" ht="30" x14ac:dyDescent="0.25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8218</v>
      </c>
      <c r="G3776" t="s">
        <v>8228</v>
      </c>
      <c r="H3776" t="s">
        <v>8250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8301</v>
      </c>
      <c r="O3776" s="5">
        <f t="shared" si="232"/>
        <v>1.7070000000000001</v>
      </c>
      <c r="P3776">
        <f t="shared" si="233"/>
        <v>60.964285714285715</v>
      </c>
      <c r="Q3776" s="8" t="s">
        <v>8311</v>
      </c>
      <c r="R3776" s="8" t="s">
        <v>8344</v>
      </c>
      <c r="S3776" s="12">
        <f t="shared" si="234"/>
        <v>42317.35555555555</v>
      </c>
      <c r="T3776" s="12">
        <f t="shared" si="235"/>
        <v>42275.33871527778</v>
      </c>
    </row>
    <row r="3777" spans="1:20" ht="45" x14ac:dyDescent="0.25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8218</v>
      </c>
      <c r="G3777" t="s">
        <v>8223</v>
      </c>
      <c r="H3777" t="s">
        <v>8245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8278</v>
      </c>
      <c r="O3777" s="5">
        <f t="shared" si="232"/>
        <v>1.7092307692307693</v>
      </c>
      <c r="P3777">
        <f t="shared" si="233"/>
        <v>35.838709677419352</v>
      </c>
      <c r="Q3777" s="8" t="s">
        <v>8315</v>
      </c>
      <c r="R3777" s="8" t="s">
        <v>8330</v>
      </c>
      <c r="S3777" s="12">
        <f t="shared" si="234"/>
        <v>40708.915972222225</v>
      </c>
      <c r="T3777" s="12">
        <f t="shared" si="235"/>
        <v>40670.257326388892</v>
      </c>
    </row>
    <row r="3778" spans="1:20" ht="60" x14ac:dyDescent="0.25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8218</v>
      </c>
      <c r="G3778" t="s">
        <v>8223</v>
      </c>
      <c r="H3778" t="s">
        <v>8245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8296</v>
      </c>
      <c r="O3778" s="5">
        <f t="shared" ref="O3778:O3841" si="236">E3778/D3778</f>
        <v>1.7104755366949576</v>
      </c>
      <c r="P3778">
        <f t="shared" si="233"/>
        <v>25.42547309833024</v>
      </c>
      <c r="Q3778" s="8" t="s">
        <v>8331</v>
      </c>
      <c r="R3778" s="8" t="s">
        <v>8356</v>
      </c>
      <c r="S3778" s="12">
        <f t="shared" si="234"/>
        <v>41519.916666666664</v>
      </c>
      <c r="T3778" s="12">
        <f t="shared" si="235"/>
        <v>41484.414247685185</v>
      </c>
    </row>
    <row r="3779" spans="1:20" ht="60" x14ac:dyDescent="0.25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8218</v>
      </c>
      <c r="G3779" t="s">
        <v>8229</v>
      </c>
      <c r="H3779" t="s">
        <v>8248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8275</v>
      </c>
      <c r="O3779" s="5">
        <f t="shared" si="236"/>
        <v>1.7132499999999999</v>
      </c>
      <c r="P3779">
        <f t="shared" ref="P3779:P3842" si="237">E3779/L3779</f>
        <v>62.871559633027523</v>
      </c>
      <c r="Q3779" s="8" t="s">
        <v>8315</v>
      </c>
      <c r="R3779" s="8" t="s">
        <v>8350</v>
      </c>
      <c r="S3779" s="12">
        <f t="shared" ref="S3779:S3842" si="238">(I3779/86400)+25569+(-6/24)</f>
        <v>42749.816192129627</v>
      </c>
      <c r="T3779" s="12">
        <f t="shared" ref="T3779:T3842" si="239">(J3779/86400)+25569+(-6/24)</f>
        <v>42719.816192129627</v>
      </c>
    </row>
    <row r="3780" spans="1:20" ht="30" x14ac:dyDescent="0.25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8218</v>
      </c>
      <c r="G3780" t="s">
        <v>8223</v>
      </c>
      <c r="H3780" t="s">
        <v>8245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8278</v>
      </c>
      <c r="O3780" s="5">
        <f t="shared" si="236"/>
        <v>1.7133333333333334</v>
      </c>
      <c r="P3780">
        <f t="shared" si="237"/>
        <v>31.341463414634145</v>
      </c>
      <c r="Q3780" s="8" t="s">
        <v>8315</v>
      </c>
      <c r="R3780" s="8" t="s">
        <v>8330</v>
      </c>
      <c r="S3780" s="12">
        <f t="shared" si="238"/>
        <v>41133.441493055558</v>
      </c>
      <c r="T3780" s="12">
        <f t="shared" si="239"/>
        <v>41088.441493055558</v>
      </c>
    </row>
    <row r="3781" spans="1:20" ht="45" x14ac:dyDescent="0.25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8218</v>
      </c>
      <c r="G3781" t="s">
        <v>8224</v>
      </c>
      <c r="H3781" t="s">
        <v>8246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8270</v>
      </c>
      <c r="O3781" s="5">
        <f t="shared" si="236"/>
        <v>1.7142857142857142</v>
      </c>
      <c r="P3781">
        <f t="shared" si="237"/>
        <v>8.5714285714285712</v>
      </c>
      <c r="Q3781" s="8" t="s">
        <v>8323</v>
      </c>
      <c r="R3781" s="8" t="s">
        <v>8343</v>
      </c>
      <c r="S3781" s="12">
        <f t="shared" si="238"/>
        <v>42442.25</v>
      </c>
      <c r="T3781" s="12">
        <f t="shared" si="239"/>
        <v>42425.480671296296</v>
      </c>
    </row>
    <row r="3782" spans="1:20" ht="45" x14ac:dyDescent="0.25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8218</v>
      </c>
      <c r="G3782" t="s">
        <v>8224</v>
      </c>
      <c r="H3782" t="s">
        <v>8246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8270</v>
      </c>
      <c r="O3782" s="5">
        <f t="shared" si="236"/>
        <v>1.7142857142857142</v>
      </c>
      <c r="P3782">
        <f t="shared" si="237"/>
        <v>52.173913043478258</v>
      </c>
      <c r="Q3782" s="8" t="s">
        <v>8323</v>
      </c>
      <c r="R3782" s="8" t="s">
        <v>8343</v>
      </c>
      <c r="S3782" s="12">
        <f t="shared" si="238"/>
        <v>42473.304166666669</v>
      </c>
      <c r="T3782" s="12">
        <f t="shared" si="239"/>
        <v>42452.666481481487</v>
      </c>
    </row>
    <row r="3783" spans="1:20" ht="60" x14ac:dyDescent="0.25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8218</v>
      </c>
      <c r="G3783" t="s">
        <v>8224</v>
      </c>
      <c r="H3783" t="s">
        <v>8246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8270</v>
      </c>
      <c r="O3783" s="5">
        <f t="shared" si="236"/>
        <v>1.7173333333333334</v>
      </c>
      <c r="P3783">
        <f t="shared" si="237"/>
        <v>33.025641025641029</v>
      </c>
      <c r="Q3783" s="8" t="s">
        <v>8323</v>
      </c>
      <c r="R3783" s="8" t="s">
        <v>8343</v>
      </c>
      <c r="S3783" s="12">
        <f t="shared" si="238"/>
        <v>41836.355034722219</v>
      </c>
      <c r="T3783" s="12">
        <f t="shared" si="239"/>
        <v>41806.355034722219</v>
      </c>
    </row>
    <row r="3784" spans="1:20" ht="45" x14ac:dyDescent="0.25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8218</v>
      </c>
      <c r="G3784" t="s">
        <v>8223</v>
      </c>
      <c r="H3784" t="s">
        <v>8245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8300</v>
      </c>
      <c r="O3784" s="5">
        <f t="shared" si="236"/>
        <v>1.7176130000000001</v>
      </c>
      <c r="P3784">
        <f t="shared" si="237"/>
        <v>58.422210884353746</v>
      </c>
      <c r="Q3784" s="8" t="s">
        <v>8311</v>
      </c>
      <c r="R3784" s="8" t="s">
        <v>8341</v>
      </c>
      <c r="S3784" s="12">
        <f t="shared" si="238"/>
        <v>42012.893171296295</v>
      </c>
      <c r="T3784" s="12">
        <f t="shared" si="239"/>
        <v>41981.893171296295</v>
      </c>
    </row>
    <row r="3785" spans="1:20" ht="45" x14ac:dyDescent="0.25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8218</v>
      </c>
      <c r="G3785" t="s">
        <v>8223</v>
      </c>
      <c r="H3785" t="s">
        <v>8245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8302</v>
      </c>
      <c r="O3785" s="5">
        <f t="shared" si="236"/>
        <v>1.7194285714285715</v>
      </c>
      <c r="P3785">
        <f t="shared" si="237"/>
        <v>153.5204081632653</v>
      </c>
      <c r="Q3785" s="8" t="s">
        <v>8323</v>
      </c>
      <c r="R3785" s="8" t="s">
        <v>8324</v>
      </c>
      <c r="S3785" s="12">
        <f t="shared" si="238"/>
        <v>42150.662499999999</v>
      </c>
      <c r="T3785" s="12">
        <f t="shared" si="239"/>
        <v>42090.662499999999</v>
      </c>
    </row>
    <row r="3786" spans="1:20" ht="60" x14ac:dyDescent="0.25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8218</v>
      </c>
      <c r="G3786" t="s">
        <v>8223</v>
      </c>
      <c r="H3786" t="s">
        <v>8245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8284</v>
      </c>
      <c r="O3786" s="5">
        <f t="shared" si="236"/>
        <v>1.7227777777777777</v>
      </c>
      <c r="P3786">
        <f t="shared" si="237"/>
        <v>174.2134831460674</v>
      </c>
      <c r="Q3786" s="8" t="s">
        <v>8334</v>
      </c>
      <c r="R3786" s="8" t="s">
        <v>8338</v>
      </c>
      <c r="S3786" s="12">
        <f t="shared" si="238"/>
        <v>42308.875</v>
      </c>
      <c r="T3786" s="12">
        <f t="shared" si="239"/>
        <v>42278.412037037036</v>
      </c>
    </row>
    <row r="3787" spans="1:20" ht="60" x14ac:dyDescent="0.25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8218</v>
      </c>
      <c r="G3787" t="s">
        <v>8223</v>
      </c>
      <c r="H3787" t="s">
        <v>8245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8278</v>
      </c>
      <c r="O3787" s="5">
        <f t="shared" si="236"/>
        <v>1.7243333333333333</v>
      </c>
      <c r="P3787">
        <f t="shared" si="237"/>
        <v>94.054545454545448</v>
      </c>
      <c r="Q3787" s="8" t="s">
        <v>8315</v>
      </c>
      <c r="R3787" s="8" t="s">
        <v>8330</v>
      </c>
      <c r="S3787" s="12">
        <f t="shared" si="238"/>
        <v>41908.880868055552</v>
      </c>
      <c r="T3787" s="12">
        <f t="shared" si="239"/>
        <v>41878.880868055552</v>
      </c>
    </row>
    <row r="3788" spans="1:20" ht="45" x14ac:dyDescent="0.25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8218</v>
      </c>
      <c r="G3788" t="s">
        <v>8223</v>
      </c>
      <c r="H3788" t="s">
        <v>8245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8278</v>
      </c>
      <c r="O3788" s="5">
        <f t="shared" si="236"/>
        <v>1.726845</v>
      </c>
      <c r="P3788">
        <f t="shared" si="237"/>
        <v>49.338428571428572</v>
      </c>
      <c r="Q3788" s="8" t="s">
        <v>8315</v>
      </c>
      <c r="R3788" s="8" t="s">
        <v>8330</v>
      </c>
      <c r="S3788" s="12">
        <f t="shared" si="238"/>
        <v>42072.860983796301</v>
      </c>
      <c r="T3788" s="12">
        <f t="shared" si="239"/>
        <v>42042.902650462958</v>
      </c>
    </row>
    <row r="3789" spans="1:20" ht="60" x14ac:dyDescent="0.25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8218</v>
      </c>
      <c r="G3789" t="s">
        <v>8223</v>
      </c>
      <c r="H3789" t="s">
        <v>8245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8275</v>
      </c>
      <c r="O3789" s="5">
        <f t="shared" si="236"/>
        <v>1.728</v>
      </c>
      <c r="P3789">
        <f t="shared" si="237"/>
        <v>100.46511627906976</v>
      </c>
      <c r="Q3789" s="8" t="s">
        <v>8315</v>
      </c>
      <c r="R3789" s="8" t="s">
        <v>8350</v>
      </c>
      <c r="S3789" s="12">
        <f t="shared" si="238"/>
        <v>41021.916666666664</v>
      </c>
      <c r="T3789" s="12">
        <f t="shared" si="239"/>
        <v>40987.727060185185</v>
      </c>
    </row>
    <row r="3790" spans="1:20" ht="60" x14ac:dyDescent="0.25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8218</v>
      </c>
      <c r="G3790" t="s">
        <v>8223</v>
      </c>
      <c r="H3790" t="s">
        <v>8245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8297</v>
      </c>
      <c r="O3790" s="5">
        <f t="shared" si="236"/>
        <v>1.728</v>
      </c>
      <c r="P3790">
        <f t="shared" si="237"/>
        <v>75.130434782608702</v>
      </c>
      <c r="Q3790" s="8" t="s">
        <v>8321</v>
      </c>
      <c r="R3790" s="8" t="s">
        <v>8346</v>
      </c>
      <c r="S3790" s="12">
        <f t="shared" si="238"/>
        <v>42272.940057870372</v>
      </c>
      <c r="T3790" s="12">
        <f t="shared" si="239"/>
        <v>42242.940057870372</v>
      </c>
    </row>
    <row r="3791" spans="1:20" ht="30" x14ac:dyDescent="0.25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8218</v>
      </c>
      <c r="G3791" t="s">
        <v>8223</v>
      </c>
      <c r="H3791" t="s">
        <v>8245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8273</v>
      </c>
      <c r="O3791" s="5">
        <f t="shared" si="236"/>
        <v>1.732</v>
      </c>
      <c r="P3791">
        <f t="shared" si="237"/>
        <v>32.074074074074076</v>
      </c>
      <c r="Q3791" s="8" t="s">
        <v>8318</v>
      </c>
      <c r="R3791" s="8" t="s">
        <v>8352</v>
      </c>
      <c r="S3791" s="12">
        <f t="shared" si="238"/>
        <v>41123.650694444441</v>
      </c>
      <c r="T3791" s="12">
        <f t="shared" si="239"/>
        <v>41095.650694444441</v>
      </c>
    </row>
    <row r="3792" spans="1:20" ht="60" x14ac:dyDescent="0.25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8218</v>
      </c>
      <c r="G3792" t="s">
        <v>8223</v>
      </c>
      <c r="H3792" t="s">
        <v>8245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8265</v>
      </c>
      <c r="O3792" s="5">
        <f t="shared" si="236"/>
        <v>1.7333333333333334</v>
      </c>
      <c r="P3792">
        <f t="shared" si="237"/>
        <v>86.666666666666671</v>
      </c>
      <c r="Q3792" s="8" t="s">
        <v>8309</v>
      </c>
      <c r="R3792" s="8" t="s">
        <v>8348</v>
      </c>
      <c r="S3792" s="12">
        <f t="shared" si="238"/>
        <v>41462.76829861111</v>
      </c>
      <c r="T3792" s="12">
        <f t="shared" si="239"/>
        <v>41432.76829861111</v>
      </c>
    </row>
    <row r="3793" spans="1:20" ht="60" x14ac:dyDescent="0.25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8268</v>
      </c>
      <c r="O3793" s="5">
        <f t="shared" si="236"/>
        <v>1.74</v>
      </c>
      <c r="P3793">
        <f t="shared" si="237"/>
        <v>86.138613861386133</v>
      </c>
      <c r="Q3793" s="8" t="s">
        <v>8309</v>
      </c>
      <c r="R3793" s="8" t="s">
        <v>8349</v>
      </c>
      <c r="S3793" s="12">
        <f t="shared" si="238"/>
        <v>42117.972187499996</v>
      </c>
      <c r="T3793" s="12">
        <f t="shared" si="239"/>
        <v>42077.972187499996</v>
      </c>
    </row>
    <row r="3794" spans="1:20" ht="60" x14ac:dyDescent="0.25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8284</v>
      </c>
      <c r="O3794" s="5">
        <f t="shared" si="236"/>
        <v>1.7400576923076922</v>
      </c>
      <c r="P3794">
        <f t="shared" si="237"/>
        <v>32.315357142857138</v>
      </c>
      <c r="Q3794" s="8" t="s">
        <v>8334</v>
      </c>
      <c r="R3794" s="8" t="s">
        <v>8338</v>
      </c>
      <c r="S3794" s="12">
        <f t="shared" si="238"/>
        <v>42600.452986111108</v>
      </c>
      <c r="T3794" s="12">
        <f t="shared" si="239"/>
        <v>42570.452986111108</v>
      </c>
    </row>
    <row r="3795" spans="1:20" ht="45" x14ac:dyDescent="0.25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8291</v>
      </c>
      <c r="O3795" s="5">
        <f t="shared" si="236"/>
        <v>1.7423040000000001</v>
      </c>
      <c r="P3795">
        <f t="shared" si="237"/>
        <v>51.854285714285716</v>
      </c>
      <c r="Q3795" s="8" t="s">
        <v>8315</v>
      </c>
      <c r="R3795" s="8" t="s">
        <v>8353</v>
      </c>
      <c r="S3795" s="12">
        <f t="shared" si="238"/>
        <v>40657.584444444445</v>
      </c>
      <c r="T3795" s="12">
        <f t="shared" si="239"/>
        <v>40626.584444444445</v>
      </c>
    </row>
    <row r="3796" spans="1:20" ht="60" x14ac:dyDescent="0.25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8270</v>
      </c>
      <c r="O3796" s="5">
        <f t="shared" si="236"/>
        <v>1.744</v>
      </c>
      <c r="P3796">
        <f t="shared" si="237"/>
        <v>68.84210526315789</v>
      </c>
      <c r="Q3796" s="8" t="s">
        <v>8323</v>
      </c>
      <c r="R3796" s="8" t="s">
        <v>8343</v>
      </c>
      <c r="S3796" s="12">
        <f t="shared" si="238"/>
        <v>42463.458333333328</v>
      </c>
      <c r="T3796" s="12">
        <f t="shared" si="239"/>
        <v>42440.166504629626</v>
      </c>
    </row>
    <row r="3797" spans="1:20" ht="60" x14ac:dyDescent="0.25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8218</v>
      </c>
      <c r="G3797" t="s">
        <v>8223</v>
      </c>
      <c r="H3797" t="s">
        <v>8245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8270</v>
      </c>
      <c r="O3797" s="5">
        <f t="shared" si="236"/>
        <v>1.748</v>
      </c>
      <c r="P3797">
        <f t="shared" si="237"/>
        <v>264.84848484848487</v>
      </c>
      <c r="Q3797" s="8" t="s">
        <v>8323</v>
      </c>
      <c r="R3797" s="8" t="s">
        <v>8343</v>
      </c>
      <c r="S3797" s="12">
        <f t="shared" si="238"/>
        <v>42369.916666666672</v>
      </c>
      <c r="T3797" s="12">
        <f t="shared" si="239"/>
        <v>42341.568379629629</v>
      </c>
    </row>
    <row r="3798" spans="1:20" ht="60" x14ac:dyDescent="0.25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8218</v>
      </c>
      <c r="G3798" t="s">
        <v>8223</v>
      </c>
      <c r="H3798" t="s">
        <v>8245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8291</v>
      </c>
      <c r="O3798" s="5">
        <f t="shared" si="236"/>
        <v>1.75</v>
      </c>
      <c r="P3798">
        <f t="shared" si="237"/>
        <v>62.5</v>
      </c>
      <c r="Q3798" s="8" t="s">
        <v>8315</v>
      </c>
      <c r="R3798" s="8" t="s">
        <v>8353</v>
      </c>
      <c r="S3798" s="12">
        <f t="shared" si="238"/>
        <v>40745.818807870368</v>
      </c>
      <c r="T3798" s="12">
        <f t="shared" si="239"/>
        <v>40722.818807870368</v>
      </c>
    </row>
    <row r="3799" spans="1:20" ht="60" x14ac:dyDescent="0.25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8270</v>
      </c>
      <c r="O3799" s="5">
        <f t="shared" si="236"/>
        <v>1.75</v>
      </c>
      <c r="P3799">
        <f t="shared" si="237"/>
        <v>29.166666666666668</v>
      </c>
      <c r="Q3799" s="8" t="s">
        <v>8323</v>
      </c>
      <c r="R3799" s="8" t="s">
        <v>8343</v>
      </c>
      <c r="S3799" s="12">
        <f t="shared" si="238"/>
        <v>41919.518229166664</v>
      </c>
      <c r="T3799" s="12">
        <f t="shared" si="239"/>
        <v>41889.518229166664</v>
      </c>
    </row>
    <row r="3800" spans="1:20" ht="60" x14ac:dyDescent="0.25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8218</v>
      </c>
      <c r="G3800" t="s">
        <v>8223</v>
      </c>
      <c r="H3800" t="s">
        <v>8245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8270</v>
      </c>
      <c r="O3800" s="5">
        <f t="shared" si="236"/>
        <v>1.75</v>
      </c>
      <c r="P3800">
        <f t="shared" si="237"/>
        <v>68.055555555555557</v>
      </c>
      <c r="Q3800" s="8" t="s">
        <v>8323</v>
      </c>
      <c r="R3800" s="8" t="s">
        <v>8343</v>
      </c>
      <c r="S3800" s="12">
        <f t="shared" si="238"/>
        <v>42027.957638888889</v>
      </c>
      <c r="T3800" s="12">
        <f t="shared" si="239"/>
        <v>42003.698425925926</v>
      </c>
    </row>
    <row r="3801" spans="1:20" ht="60" x14ac:dyDescent="0.25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8218</v>
      </c>
      <c r="G3801" t="s">
        <v>8223</v>
      </c>
      <c r="H3801" t="s">
        <v>8245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8270</v>
      </c>
      <c r="O3801" s="5">
        <f t="shared" si="236"/>
        <v>1.7533333333333334</v>
      </c>
      <c r="P3801">
        <f t="shared" si="237"/>
        <v>48.703703703703702</v>
      </c>
      <c r="Q3801" s="8" t="s">
        <v>8323</v>
      </c>
      <c r="R3801" s="8" t="s">
        <v>8343</v>
      </c>
      <c r="S3801" s="12">
        <f t="shared" si="238"/>
        <v>42530.875</v>
      </c>
      <c r="T3801" s="12">
        <f t="shared" si="239"/>
        <v>42492.969236111108</v>
      </c>
    </row>
    <row r="3802" spans="1:20" ht="30" x14ac:dyDescent="0.25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8218</v>
      </c>
      <c r="G3802" t="s">
        <v>8223</v>
      </c>
      <c r="H3802" t="s">
        <v>8245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8278</v>
      </c>
      <c r="O3802" s="5">
        <f t="shared" si="236"/>
        <v>1.7584040000000001</v>
      </c>
      <c r="P3802">
        <f t="shared" si="237"/>
        <v>56.000127388535034</v>
      </c>
      <c r="Q3802" s="8" t="s">
        <v>8315</v>
      </c>
      <c r="R3802" s="8" t="s">
        <v>8330</v>
      </c>
      <c r="S3802" s="12">
        <f t="shared" si="238"/>
        <v>41032.708634259259</v>
      </c>
      <c r="T3802" s="12">
        <f t="shared" si="239"/>
        <v>41002.708634259259</v>
      </c>
    </row>
    <row r="3803" spans="1:20" ht="60" x14ac:dyDescent="0.25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8284</v>
      </c>
      <c r="O3803" s="5">
        <f t="shared" si="236"/>
        <v>1.7595744680851064</v>
      </c>
      <c r="P3803">
        <f t="shared" si="237"/>
        <v>56.643835616438359</v>
      </c>
      <c r="Q3803" s="8" t="s">
        <v>8334</v>
      </c>
      <c r="R3803" s="8" t="s">
        <v>8338</v>
      </c>
      <c r="S3803" s="12">
        <f t="shared" si="238"/>
        <v>41973.875</v>
      </c>
      <c r="T3803" s="12">
        <f t="shared" si="239"/>
        <v>41941.552384259259</v>
      </c>
    </row>
    <row r="3804" spans="1:20" ht="30" x14ac:dyDescent="0.25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8218</v>
      </c>
      <c r="G3804" t="s">
        <v>8223</v>
      </c>
      <c r="H3804" t="s">
        <v>8245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8268</v>
      </c>
      <c r="O3804" s="5">
        <f t="shared" si="236"/>
        <v>1.7629999999999999</v>
      </c>
      <c r="P3804">
        <f t="shared" si="237"/>
        <v>91.189655172413794</v>
      </c>
      <c r="Q3804" s="8" t="s">
        <v>8309</v>
      </c>
      <c r="R3804" s="8" t="s">
        <v>8349</v>
      </c>
      <c r="S3804" s="12">
        <f t="shared" si="238"/>
        <v>41214.916666666664</v>
      </c>
      <c r="T3804" s="12">
        <f t="shared" si="239"/>
        <v>41184.027986111112</v>
      </c>
    </row>
    <row r="3805" spans="1:20" x14ac:dyDescent="0.25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8218</v>
      </c>
      <c r="G3805" t="s">
        <v>8223</v>
      </c>
      <c r="H3805" t="s">
        <v>8245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8302</v>
      </c>
      <c r="O3805" s="5">
        <f t="shared" si="236"/>
        <v>1.76535</v>
      </c>
      <c r="P3805">
        <f t="shared" si="237"/>
        <v>96.997252747252745</v>
      </c>
      <c r="Q3805" s="8" t="s">
        <v>8323</v>
      </c>
      <c r="R3805" s="8" t="s">
        <v>8324</v>
      </c>
      <c r="S3805" s="12">
        <f t="shared" si="238"/>
        <v>42358.957638888889</v>
      </c>
      <c r="T3805" s="12">
        <f t="shared" si="239"/>
        <v>42336.77039351852</v>
      </c>
    </row>
    <row r="3806" spans="1:20" ht="60" x14ac:dyDescent="0.25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8218</v>
      </c>
      <c r="G3806" t="s">
        <v>8223</v>
      </c>
      <c r="H3806" t="s">
        <v>8245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8268</v>
      </c>
      <c r="O3806" s="5">
        <f t="shared" si="236"/>
        <v>1.7743366666666667</v>
      </c>
      <c r="P3806">
        <f t="shared" si="237"/>
        <v>81.892461538461546</v>
      </c>
      <c r="Q3806" s="8" t="s">
        <v>8309</v>
      </c>
      <c r="R3806" s="8" t="s">
        <v>8349</v>
      </c>
      <c r="S3806" s="12">
        <f t="shared" si="238"/>
        <v>40296.53402777778</v>
      </c>
      <c r="T3806" s="12">
        <f t="shared" si="239"/>
        <v>40235.650358796294</v>
      </c>
    </row>
    <row r="3807" spans="1:20" ht="60" x14ac:dyDescent="0.25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8218</v>
      </c>
      <c r="G3807" t="s">
        <v>8223</v>
      </c>
      <c r="H3807" t="s">
        <v>8245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8294</v>
      </c>
      <c r="O3807" s="5">
        <f t="shared" si="236"/>
        <v>1.7867599999999999</v>
      </c>
      <c r="P3807">
        <f t="shared" si="237"/>
        <v>282.71518987341773</v>
      </c>
      <c r="Q3807" s="8" t="s">
        <v>8311</v>
      </c>
      <c r="R3807" s="8" t="s">
        <v>8357</v>
      </c>
      <c r="S3807" s="12">
        <f t="shared" si="238"/>
        <v>41754.832384259258</v>
      </c>
      <c r="T3807" s="12">
        <f t="shared" si="239"/>
        <v>41724.832384259258</v>
      </c>
    </row>
    <row r="3808" spans="1:20" ht="60" x14ac:dyDescent="0.25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8218</v>
      </c>
      <c r="G3808" t="s">
        <v>8223</v>
      </c>
      <c r="H3808" t="s">
        <v>8245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8268</v>
      </c>
      <c r="O3808" s="5">
        <f t="shared" si="236"/>
        <v>1.789525</v>
      </c>
      <c r="P3808">
        <f t="shared" si="237"/>
        <v>73.341188524590166</v>
      </c>
      <c r="Q3808" s="8" t="s">
        <v>8309</v>
      </c>
      <c r="R3808" s="8" t="s">
        <v>8349</v>
      </c>
      <c r="S3808" s="12">
        <f t="shared" si="238"/>
        <v>40499.016898148147</v>
      </c>
      <c r="T3808" s="12">
        <f t="shared" si="239"/>
        <v>40468.975231481483</v>
      </c>
    </row>
    <row r="3809" spans="1:20" ht="60" x14ac:dyDescent="0.25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8218</v>
      </c>
      <c r="G3809" t="s">
        <v>8223</v>
      </c>
      <c r="H3809" t="s">
        <v>8245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8273</v>
      </c>
      <c r="O3809" s="5">
        <f t="shared" si="236"/>
        <v>1.7909909909909909</v>
      </c>
      <c r="P3809">
        <f t="shared" si="237"/>
        <v>53.729729729729726</v>
      </c>
      <c r="Q3809" s="8" t="s">
        <v>8318</v>
      </c>
      <c r="R3809" s="8" t="s">
        <v>8352</v>
      </c>
      <c r="S3809" s="12">
        <f t="shared" si="238"/>
        <v>41397.322280092594</v>
      </c>
      <c r="T3809" s="12">
        <f t="shared" si="239"/>
        <v>41367.322280092594</v>
      </c>
    </row>
    <row r="3810" spans="1:20" ht="45" x14ac:dyDescent="0.25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8275</v>
      </c>
      <c r="O3810" s="5">
        <f t="shared" si="236"/>
        <v>1.7949999999999999</v>
      </c>
      <c r="P3810">
        <f t="shared" si="237"/>
        <v>43.515151515151516</v>
      </c>
      <c r="Q3810" s="8" t="s">
        <v>8315</v>
      </c>
      <c r="R3810" s="8" t="s">
        <v>8350</v>
      </c>
      <c r="S3810" s="12">
        <f t="shared" si="238"/>
        <v>42085.681157407409</v>
      </c>
      <c r="T3810" s="12">
        <f t="shared" si="239"/>
        <v>42055.722824074073</v>
      </c>
    </row>
    <row r="3811" spans="1:20" ht="45" x14ac:dyDescent="0.25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8284</v>
      </c>
      <c r="O3811" s="5">
        <f t="shared" si="236"/>
        <v>1.7989999999999999</v>
      </c>
      <c r="P3811">
        <f t="shared" si="237"/>
        <v>96.375</v>
      </c>
      <c r="Q3811" s="8" t="s">
        <v>8334</v>
      </c>
      <c r="R3811" s="8" t="s">
        <v>8338</v>
      </c>
      <c r="S3811" s="12">
        <f t="shared" si="238"/>
        <v>42588.5</v>
      </c>
      <c r="T3811" s="12">
        <f t="shared" si="239"/>
        <v>42552.065127314811</v>
      </c>
    </row>
    <row r="3812" spans="1:20" ht="30" x14ac:dyDescent="0.25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8218</v>
      </c>
      <c r="G3812" t="s">
        <v>8223</v>
      </c>
      <c r="H3812" t="s">
        <v>8245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8302</v>
      </c>
      <c r="O3812" s="5">
        <f t="shared" si="236"/>
        <v>1.8</v>
      </c>
      <c r="P3812">
        <f t="shared" si="237"/>
        <v>54</v>
      </c>
      <c r="Q3812" s="8" t="s">
        <v>8323</v>
      </c>
      <c r="R3812" s="8" t="s">
        <v>8324</v>
      </c>
      <c r="S3812" s="12">
        <f t="shared" si="238"/>
        <v>42118.966238425928</v>
      </c>
      <c r="T3812" s="12">
        <f t="shared" si="239"/>
        <v>42097.966238425928</v>
      </c>
    </row>
    <row r="3813" spans="1:20" ht="60" x14ac:dyDescent="0.25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8218</v>
      </c>
      <c r="G3813" t="s">
        <v>8224</v>
      </c>
      <c r="H3813" t="s">
        <v>8246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8270</v>
      </c>
      <c r="O3813" s="5">
        <f t="shared" si="236"/>
        <v>1.8</v>
      </c>
      <c r="P3813">
        <f t="shared" si="237"/>
        <v>12</v>
      </c>
      <c r="Q3813" s="8" t="s">
        <v>8323</v>
      </c>
      <c r="R3813" s="8" t="s">
        <v>8343</v>
      </c>
      <c r="S3813" s="12">
        <f t="shared" si="238"/>
        <v>42500.625</v>
      </c>
      <c r="T3813" s="12">
        <f t="shared" si="239"/>
        <v>42477.479780092588</v>
      </c>
    </row>
    <row r="3814" spans="1:20" ht="60" x14ac:dyDescent="0.25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8218</v>
      </c>
      <c r="G3814" t="s">
        <v>8223</v>
      </c>
      <c r="H3814" t="s">
        <v>8245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8296</v>
      </c>
      <c r="O3814" s="5">
        <f t="shared" si="236"/>
        <v>1.8003333333333333</v>
      </c>
      <c r="P3814">
        <f t="shared" si="237"/>
        <v>24.274157303370785</v>
      </c>
      <c r="Q3814" s="8" t="s">
        <v>8331</v>
      </c>
      <c r="R3814" s="8" t="s">
        <v>8356</v>
      </c>
      <c r="S3814" s="12">
        <f t="shared" si="238"/>
        <v>42512.875</v>
      </c>
      <c r="T3814" s="12">
        <f t="shared" si="239"/>
        <v>42496.332337962958</v>
      </c>
    </row>
    <row r="3815" spans="1:20" ht="45" x14ac:dyDescent="0.25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8218</v>
      </c>
      <c r="G3815" t="s">
        <v>8223</v>
      </c>
      <c r="H3815" t="s">
        <v>8245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8278</v>
      </c>
      <c r="O3815" s="5">
        <f t="shared" si="236"/>
        <v>1.8014285714285714</v>
      </c>
      <c r="P3815">
        <f t="shared" si="237"/>
        <v>26.270833333333332</v>
      </c>
      <c r="Q3815" s="8" t="s">
        <v>8315</v>
      </c>
      <c r="R3815" s="8" t="s">
        <v>8330</v>
      </c>
      <c r="S3815" s="12">
        <f t="shared" si="238"/>
        <v>41175.469305555554</v>
      </c>
      <c r="T3815" s="12">
        <f t="shared" si="239"/>
        <v>41145.469305555554</v>
      </c>
    </row>
    <row r="3816" spans="1:20" ht="60" x14ac:dyDescent="0.25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8270</v>
      </c>
      <c r="O3816" s="5">
        <f t="shared" si="236"/>
        <v>1.8044444444444445</v>
      </c>
      <c r="P3816">
        <f t="shared" si="237"/>
        <v>43.5</v>
      </c>
      <c r="Q3816" s="8" t="s">
        <v>8323</v>
      </c>
      <c r="R3816" s="8" t="s">
        <v>8343</v>
      </c>
      <c r="S3816" s="12">
        <f t="shared" si="238"/>
        <v>41960.082638888889</v>
      </c>
      <c r="T3816" s="12">
        <f t="shared" si="239"/>
        <v>41923.104351851856</v>
      </c>
    </row>
    <row r="3817" spans="1:20" ht="60" x14ac:dyDescent="0.25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8275</v>
      </c>
      <c r="O3817" s="5">
        <f t="shared" si="236"/>
        <v>1.8062799999999999</v>
      </c>
      <c r="P3817">
        <f t="shared" si="237"/>
        <v>31.142758620689655</v>
      </c>
      <c r="Q3817" s="8" t="s">
        <v>8315</v>
      </c>
      <c r="R3817" s="8" t="s">
        <v>8350</v>
      </c>
      <c r="S3817" s="12">
        <f t="shared" si="238"/>
        <v>41333.343923611115</v>
      </c>
      <c r="T3817" s="12">
        <f t="shared" si="239"/>
        <v>41303.343923611115</v>
      </c>
    </row>
    <row r="3818" spans="1:20" ht="45" x14ac:dyDescent="0.25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8275</v>
      </c>
      <c r="O3818" s="5">
        <f t="shared" si="236"/>
        <v>1.8085714285714285</v>
      </c>
      <c r="P3818">
        <f t="shared" si="237"/>
        <v>33.315789473684212</v>
      </c>
      <c r="Q3818" s="8" t="s">
        <v>8315</v>
      </c>
      <c r="R3818" s="8" t="s">
        <v>8350</v>
      </c>
      <c r="S3818" s="12">
        <f t="shared" si="238"/>
        <v>42238.500254629631</v>
      </c>
      <c r="T3818" s="12">
        <f t="shared" si="239"/>
        <v>42198.500254629631</v>
      </c>
    </row>
    <row r="3819" spans="1:20" ht="45" x14ac:dyDescent="0.25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8297</v>
      </c>
      <c r="O3819" s="5">
        <f t="shared" si="236"/>
        <v>1.8086666666666666</v>
      </c>
      <c r="P3819">
        <f t="shared" si="237"/>
        <v>40.492537313432834</v>
      </c>
      <c r="Q3819" s="8" t="s">
        <v>8321</v>
      </c>
      <c r="R3819" s="8" t="s">
        <v>8346</v>
      </c>
      <c r="S3819" s="12">
        <f t="shared" si="238"/>
        <v>42791.711099537039</v>
      </c>
      <c r="T3819" s="12">
        <f t="shared" si="239"/>
        <v>42761.711099537039</v>
      </c>
    </row>
    <row r="3820" spans="1:20" ht="60" x14ac:dyDescent="0.25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8268</v>
      </c>
      <c r="O3820" s="5">
        <f t="shared" si="236"/>
        <v>1.8153547058823529</v>
      </c>
      <c r="P3820">
        <f t="shared" si="237"/>
        <v>81.75107284768211</v>
      </c>
      <c r="Q3820" s="8" t="s">
        <v>8309</v>
      </c>
      <c r="R3820" s="8" t="s">
        <v>8349</v>
      </c>
      <c r="S3820" s="12">
        <f t="shared" si="238"/>
        <v>41705.707638888889</v>
      </c>
      <c r="T3820" s="12">
        <f t="shared" si="239"/>
        <v>41673.813078703708</v>
      </c>
    </row>
    <row r="3821" spans="1:20" ht="60" x14ac:dyDescent="0.25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8294</v>
      </c>
      <c r="O3821" s="5">
        <f t="shared" si="236"/>
        <v>1.8186315789473684</v>
      </c>
      <c r="P3821">
        <f t="shared" si="237"/>
        <v>143.97499999999999</v>
      </c>
      <c r="Q3821" s="8" t="s">
        <v>8311</v>
      </c>
      <c r="R3821" s="8" t="s">
        <v>8357</v>
      </c>
      <c r="S3821" s="12">
        <f t="shared" si="238"/>
        <v>42684.317442129628</v>
      </c>
      <c r="T3821" s="12">
        <f t="shared" si="239"/>
        <v>42654.275775462964</v>
      </c>
    </row>
    <row r="3822" spans="1:20" ht="45" x14ac:dyDescent="0.25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8297</v>
      </c>
      <c r="O3822" s="5">
        <f t="shared" si="236"/>
        <v>1.82</v>
      </c>
      <c r="P3822">
        <f t="shared" si="237"/>
        <v>34.125</v>
      </c>
      <c r="Q3822" s="8" t="s">
        <v>8321</v>
      </c>
      <c r="R3822" s="8" t="s">
        <v>8346</v>
      </c>
      <c r="S3822" s="12">
        <f t="shared" si="238"/>
        <v>42480.531828703708</v>
      </c>
      <c r="T3822" s="12">
        <f t="shared" si="239"/>
        <v>42452.531828703708</v>
      </c>
    </row>
    <row r="3823" spans="1:20" ht="60" x14ac:dyDescent="0.25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8218</v>
      </c>
      <c r="G3823" t="s">
        <v>8223</v>
      </c>
      <c r="H3823" t="s">
        <v>8245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8273</v>
      </c>
      <c r="O3823" s="5">
        <f t="shared" si="236"/>
        <v>1.8281058823529412</v>
      </c>
      <c r="P3823">
        <f t="shared" si="237"/>
        <v>71.443218390804603</v>
      </c>
      <c r="Q3823" s="8" t="s">
        <v>8318</v>
      </c>
      <c r="R3823" s="8" t="s">
        <v>8352</v>
      </c>
      <c r="S3823" s="12">
        <f t="shared" si="238"/>
        <v>41459.788888888885</v>
      </c>
      <c r="T3823" s="12">
        <f t="shared" si="239"/>
        <v>41429.788888888885</v>
      </c>
    </row>
    <row r="3824" spans="1:20" ht="60" x14ac:dyDescent="0.25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8218</v>
      </c>
      <c r="G3824" t="s">
        <v>8223</v>
      </c>
      <c r="H3824" t="s">
        <v>8245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8264</v>
      </c>
      <c r="O3824" s="5">
        <f t="shared" si="236"/>
        <v>1.8344090909090909</v>
      </c>
      <c r="P3824">
        <f t="shared" si="237"/>
        <v>159.51383399209487</v>
      </c>
      <c r="Q3824" s="8" t="s">
        <v>8309</v>
      </c>
      <c r="R3824" s="8" t="s">
        <v>8347</v>
      </c>
      <c r="S3824" s="12">
        <f t="shared" si="238"/>
        <v>42062.443043981482</v>
      </c>
      <c r="T3824" s="12">
        <f t="shared" si="239"/>
        <v>42032.443043981482</v>
      </c>
    </row>
    <row r="3825" spans="1:20" ht="30" x14ac:dyDescent="0.25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8270</v>
      </c>
      <c r="O3825" s="5">
        <f t="shared" si="236"/>
        <v>1.84</v>
      </c>
      <c r="P3825">
        <f t="shared" si="237"/>
        <v>24.210526315789473</v>
      </c>
      <c r="Q3825" s="8" t="s">
        <v>8323</v>
      </c>
      <c r="R3825" s="8" t="s">
        <v>8343</v>
      </c>
      <c r="S3825" s="12">
        <f t="shared" si="238"/>
        <v>42154.506944444445</v>
      </c>
      <c r="T3825" s="12">
        <f t="shared" si="239"/>
        <v>42140.462314814809</v>
      </c>
    </row>
    <row r="3826" spans="1:20" ht="60" x14ac:dyDescent="0.25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8270</v>
      </c>
      <c r="O3826" s="5">
        <f t="shared" si="236"/>
        <v>1.84</v>
      </c>
      <c r="P3826">
        <f t="shared" si="237"/>
        <v>30.666666666666668</v>
      </c>
      <c r="Q3826" s="8" t="s">
        <v>8323</v>
      </c>
      <c r="R3826" s="8" t="s">
        <v>8343</v>
      </c>
      <c r="S3826" s="12">
        <f t="shared" si="238"/>
        <v>42413.543124999997</v>
      </c>
      <c r="T3826" s="12">
        <f t="shared" si="239"/>
        <v>42383.543124999997</v>
      </c>
    </row>
    <row r="3827" spans="1:20" ht="45" x14ac:dyDescent="0.25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8268</v>
      </c>
      <c r="O3827" s="5">
        <f t="shared" si="236"/>
        <v>1.8455999999999999</v>
      </c>
      <c r="P3827">
        <f t="shared" si="237"/>
        <v>85.444444444444443</v>
      </c>
      <c r="Q3827" s="8" t="s">
        <v>8309</v>
      </c>
      <c r="R3827" s="8" t="s">
        <v>8349</v>
      </c>
      <c r="S3827" s="12">
        <f t="shared" si="238"/>
        <v>40329.915972222225</v>
      </c>
      <c r="T3827" s="12">
        <f t="shared" si="239"/>
        <v>40266.41270833333</v>
      </c>
    </row>
    <row r="3828" spans="1:20" ht="45" x14ac:dyDescent="0.25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8296</v>
      </c>
      <c r="O3828" s="5">
        <f t="shared" si="236"/>
        <v>1.8461052631578947</v>
      </c>
      <c r="P3828">
        <f t="shared" si="237"/>
        <v>65.318435754189949</v>
      </c>
      <c r="Q3828" s="8" t="s">
        <v>8331</v>
      </c>
      <c r="R3828" s="8" t="s">
        <v>8356</v>
      </c>
      <c r="S3828" s="12">
        <f t="shared" si="238"/>
        <v>42452.040972222225</v>
      </c>
      <c r="T3828" s="12">
        <f t="shared" si="239"/>
        <v>42417.375046296293</v>
      </c>
    </row>
    <row r="3829" spans="1:20" ht="60" x14ac:dyDescent="0.25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8275</v>
      </c>
      <c r="O3829" s="5">
        <f t="shared" si="236"/>
        <v>1.85</v>
      </c>
      <c r="P3829">
        <f t="shared" si="237"/>
        <v>50.454545454545453</v>
      </c>
      <c r="Q3829" s="8" t="s">
        <v>8315</v>
      </c>
      <c r="R3829" s="8" t="s">
        <v>8350</v>
      </c>
      <c r="S3829" s="12">
        <f t="shared" si="238"/>
        <v>40749.034722222219</v>
      </c>
      <c r="T3829" s="12">
        <f t="shared" si="239"/>
        <v>40687.035844907405</v>
      </c>
    </row>
    <row r="3830" spans="1:20" ht="45" x14ac:dyDescent="0.25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8275</v>
      </c>
      <c r="O3830" s="5">
        <f t="shared" si="236"/>
        <v>1.8533333333333333</v>
      </c>
      <c r="P3830">
        <f t="shared" si="237"/>
        <v>115.83333333333333</v>
      </c>
      <c r="Q3830" s="8" t="s">
        <v>8315</v>
      </c>
      <c r="R3830" s="8" t="s">
        <v>8350</v>
      </c>
      <c r="S3830" s="12">
        <f t="shared" si="238"/>
        <v>42382.92460648148</v>
      </c>
      <c r="T3830" s="12">
        <f t="shared" si="239"/>
        <v>42322.92460648148</v>
      </c>
    </row>
    <row r="3831" spans="1:20" ht="60" x14ac:dyDescent="0.25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8270</v>
      </c>
      <c r="O3831" s="5">
        <f t="shared" si="236"/>
        <v>1.855</v>
      </c>
      <c r="P3831">
        <f t="shared" si="237"/>
        <v>41.222222222222221</v>
      </c>
      <c r="Q3831" s="8" t="s">
        <v>8323</v>
      </c>
      <c r="R3831" s="8" t="s">
        <v>8343</v>
      </c>
      <c r="S3831" s="12">
        <f t="shared" si="238"/>
        <v>41891.274837962963</v>
      </c>
      <c r="T3831" s="12">
        <f t="shared" si="239"/>
        <v>41861.274837962963</v>
      </c>
    </row>
    <row r="3832" spans="1:20" ht="45" x14ac:dyDescent="0.25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8270</v>
      </c>
      <c r="O3832" s="5">
        <f t="shared" si="236"/>
        <v>1.86</v>
      </c>
      <c r="P3832">
        <f t="shared" si="237"/>
        <v>80.869565217391298</v>
      </c>
      <c r="Q3832" s="8" t="s">
        <v>8323</v>
      </c>
      <c r="R3832" s="8" t="s">
        <v>8343</v>
      </c>
      <c r="S3832" s="12">
        <f t="shared" si="238"/>
        <v>42572.976388888885</v>
      </c>
      <c r="T3832" s="12">
        <f t="shared" si="239"/>
        <v>42551.798356481479</v>
      </c>
    </row>
    <row r="3833" spans="1:20" ht="45" x14ac:dyDescent="0.25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8218</v>
      </c>
      <c r="G3833" t="s">
        <v>8224</v>
      </c>
      <c r="H3833" t="s">
        <v>8246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8270</v>
      </c>
      <c r="O3833" s="5">
        <f t="shared" si="236"/>
        <v>1.8709899999999999</v>
      </c>
      <c r="P3833">
        <f t="shared" si="237"/>
        <v>20.118172043010752</v>
      </c>
      <c r="Q3833" s="8" t="s">
        <v>8323</v>
      </c>
      <c r="R3833" s="8" t="s">
        <v>8343</v>
      </c>
      <c r="S3833" s="12">
        <f t="shared" si="238"/>
        <v>42342.75</v>
      </c>
      <c r="T3833" s="12">
        <f t="shared" si="239"/>
        <v>42313.453900462962</v>
      </c>
    </row>
    <row r="3834" spans="1:20" ht="45" x14ac:dyDescent="0.25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8218</v>
      </c>
      <c r="G3834" t="s">
        <v>8223</v>
      </c>
      <c r="H3834" t="s">
        <v>8245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8278</v>
      </c>
      <c r="O3834" s="5">
        <f t="shared" si="236"/>
        <v>1.8724499999999999</v>
      </c>
      <c r="P3834">
        <f t="shared" si="237"/>
        <v>38.740344827586206</v>
      </c>
      <c r="Q3834" s="8" t="s">
        <v>8315</v>
      </c>
      <c r="R3834" s="8" t="s">
        <v>8330</v>
      </c>
      <c r="S3834" s="12">
        <f t="shared" si="238"/>
        <v>41074.915972222225</v>
      </c>
      <c r="T3834" s="12">
        <f t="shared" si="239"/>
        <v>41058.868993055556</v>
      </c>
    </row>
    <row r="3835" spans="1:20" ht="60" x14ac:dyDescent="0.25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8218</v>
      </c>
      <c r="G3835" t="s">
        <v>8223</v>
      </c>
      <c r="H3835" t="s">
        <v>8245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8300</v>
      </c>
      <c r="O3835" s="5">
        <f t="shared" si="236"/>
        <v>1.873</v>
      </c>
      <c r="P3835">
        <f t="shared" si="237"/>
        <v>37.46</v>
      </c>
      <c r="Q3835" s="8" t="s">
        <v>8311</v>
      </c>
      <c r="R3835" s="8" t="s">
        <v>8341</v>
      </c>
      <c r="S3835" s="12">
        <f t="shared" si="238"/>
        <v>42658.791666666672</v>
      </c>
      <c r="T3835" s="12">
        <f t="shared" si="239"/>
        <v>42636.364745370374</v>
      </c>
    </row>
    <row r="3836" spans="1:20" ht="60" x14ac:dyDescent="0.25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8300</v>
      </c>
      <c r="O3836" s="5">
        <f t="shared" si="236"/>
        <v>1.8839999999999999</v>
      </c>
      <c r="P3836">
        <f t="shared" si="237"/>
        <v>35.547169811320757</v>
      </c>
      <c r="Q3836" s="8" t="s">
        <v>8311</v>
      </c>
      <c r="R3836" s="8" t="s">
        <v>8341</v>
      </c>
      <c r="S3836" s="12">
        <f t="shared" si="238"/>
        <v>42300.208333333328</v>
      </c>
      <c r="T3836" s="12">
        <f t="shared" si="239"/>
        <v>42273.634305555555</v>
      </c>
    </row>
    <row r="3837" spans="1:20" ht="45" x14ac:dyDescent="0.25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8218</v>
      </c>
      <c r="G3837" t="s">
        <v>8224</v>
      </c>
      <c r="H3837" t="s">
        <v>8246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8270</v>
      </c>
      <c r="O3837" s="5">
        <f t="shared" si="236"/>
        <v>1.885046</v>
      </c>
      <c r="P3837">
        <f t="shared" si="237"/>
        <v>31.209370860927152</v>
      </c>
      <c r="Q3837" s="8" t="s">
        <v>8323</v>
      </c>
      <c r="R3837" s="8" t="s">
        <v>8343</v>
      </c>
      <c r="S3837" s="12">
        <f t="shared" si="238"/>
        <v>41263.249131944445</v>
      </c>
      <c r="T3837" s="12">
        <f t="shared" si="239"/>
        <v>41233.249131944445</v>
      </c>
    </row>
    <row r="3838" spans="1:20" ht="45" x14ac:dyDescent="0.25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8287</v>
      </c>
      <c r="O3838" s="5">
        <f t="shared" si="236"/>
        <v>1.8866966666666667</v>
      </c>
      <c r="P3838">
        <f t="shared" si="237"/>
        <v>64.173356009070289</v>
      </c>
      <c r="Q3838" s="8" t="s">
        <v>8318</v>
      </c>
      <c r="R3838" s="8" t="s">
        <v>8358</v>
      </c>
      <c r="S3838" s="12">
        <f t="shared" si="238"/>
        <v>41992.957638888889</v>
      </c>
      <c r="T3838" s="12">
        <f t="shared" si="239"/>
        <v>41960.472951388889</v>
      </c>
    </row>
    <row r="3839" spans="1:20" ht="60" x14ac:dyDescent="0.25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8218</v>
      </c>
      <c r="G3839" t="s">
        <v>8223</v>
      </c>
      <c r="H3839" t="s">
        <v>8245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8275</v>
      </c>
      <c r="O3839" s="5">
        <f t="shared" si="236"/>
        <v>1.8946666666666667</v>
      </c>
      <c r="P3839">
        <f t="shared" si="237"/>
        <v>43.060606060606062</v>
      </c>
      <c r="Q3839" s="8" t="s">
        <v>8315</v>
      </c>
      <c r="R3839" s="8" t="s">
        <v>8350</v>
      </c>
      <c r="S3839" s="12">
        <f t="shared" si="238"/>
        <v>42453.87023148148</v>
      </c>
      <c r="T3839" s="12">
        <f t="shared" si="239"/>
        <v>42423.911898148144</v>
      </c>
    </row>
    <row r="3840" spans="1:20" ht="45" x14ac:dyDescent="0.25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8270</v>
      </c>
      <c r="O3840" s="5">
        <f t="shared" si="236"/>
        <v>1.9</v>
      </c>
      <c r="P3840">
        <f t="shared" si="237"/>
        <v>50</v>
      </c>
      <c r="Q3840" s="8" t="s">
        <v>8323</v>
      </c>
      <c r="R3840" s="8" t="s">
        <v>8343</v>
      </c>
      <c r="S3840" s="12">
        <f t="shared" si="238"/>
        <v>41866.277222222227</v>
      </c>
      <c r="T3840" s="12">
        <f t="shared" si="239"/>
        <v>41852.277222222227</v>
      </c>
    </row>
    <row r="3841" spans="1:20" ht="60" x14ac:dyDescent="0.25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8218</v>
      </c>
      <c r="G3841" t="s">
        <v>8223</v>
      </c>
      <c r="H3841" t="s">
        <v>8245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8302</v>
      </c>
      <c r="O3841" s="5">
        <f t="shared" si="236"/>
        <v>1.9084810126582279</v>
      </c>
      <c r="P3841">
        <f t="shared" si="237"/>
        <v>259.94827586206895</v>
      </c>
      <c r="Q3841" s="8" t="s">
        <v>8323</v>
      </c>
      <c r="R3841" s="8" t="s">
        <v>8324</v>
      </c>
      <c r="S3841" s="12">
        <f t="shared" si="238"/>
        <v>41891.952777777777</v>
      </c>
      <c r="T3841" s="12">
        <f t="shared" si="239"/>
        <v>41862.553078703706</v>
      </c>
    </row>
    <row r="3842" spans="1:20" ht="60" x14ac:dyDescent="0.25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8218</v>
      </c>
      <c r="G3842" t="s">
        <v>8223</v>
      </c>
      <c r="H3842" t="s">
        <v>8245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8268</v>
      </c>
      <c r="O3842" s="5">
        <f t="shared" ref="O3842:O3905" si="240">E3842/D3842</f>
        <v>1.9114</v>
      </c>
      <c r="P3842">
        <f t="shared" si="237"/>
        <v>83.345930232558146</v>
      </c>
      <c r="Q3842" s="8" t="s">
        <v>8309</v>
      </c>
      <c r="R3842" s="8" t="s">
        <v>8349</v>
      </c>
      <c r="S3842" s="12">
        <f t="shared" si="238"/>
        <v>40711.801689814813</v>
      </c>
      <c r="T3842" s="12">
        <f t="shared" si="239"/>
        <v>40681.801689814813</v>
      </c>
    </row>
    <row r="3843" spans="1:20" ht="60" x14ac:dyDescent="0.25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8218</v>
      </c>
      <c r="G3843" t="s">
        <v>8223</v>
      </c>
      <c r="H3843" t="s">
        <v>8245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8294</v>
      </c>
      <c r="O3843" s="5">
        <f t="shared" si="240"/>
        <v>1.9116676082790633</v>
      </c>
      <c r="P3843">
        <f t="shared" ref="P3843:P3906" si="241">E3843/L3843</f>
        <v>86.163845492085343</v>
      </c>
      <c r="Q3843" s="8" t="s">
        <v>8311</v>
      </c>
      <c r="R3843" s="8" t="s">
        <v>8357</v>
      </c>
      <c r="S3843" s="12">
        <f t="shared" ref="S3843:S3906" si="242">(I3843/86400)+25569+(-6/24)</f>
        <v>41425.25</v>
      </c>
      <c r="T3843" s="12">
        <f t="shared" ref="T3843:T3906" si="243">(J3843/86400)+25569+(-6/24)</f>
        <v>41389.114849537036</v>
      </c>
    </row>
    <row r="3844" spans="1:20" ht="60" x14ac:dyDescent="0.25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8270</v>
      </c>
      <c r="O3844" s="5">
        <f t="shared" si="240"/>
        <v>1.913</v>
      </c>
      <c r="P3844">
        <f t="shared" si="241"/>
        <v>358.6875</v>
      </c>
      <c r="Q3844" s="8" t="s">
        <v>8323</v>
      </c>
      <c r="R3844" s="8" t="s">
        <v>8343</v>
      </c>
      <c r="S3844" s="12">
        <f t="shared" si="242"/>
        <v>41852.040972222225</v>
      </c>
      <c r="T3844" s="12">
        <f t="shared" si="243"/>
        <v>41820.955636574072</v>
      </c>
    </row>
    <row r="3845" spans="1:20" ht="60" x14ac:dyDescent="0.25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8294</v>
      </c>
      <c r="O3845" s="5">
        <f t="shared" si="240"/>
        <v>1.9233333333333333</v>
      </c>
      <c r="P3845">
        <f t="shared" si="241"/>
        <v>23.647540983606557</v>
      </c>
      <c r="Q3845" s="8" t="s">
        <v>8311</v>
      </c>
      <c r="R3845" s="8" t="s">
        <v>8357</v>
      </c>
      <c r="S3845" s="12">
        <f t="shared" si="242"/>
        <v>41773.711111111115</v>
      </c>
      <c r="T3845" s="12">
        <f t="shared" si="243"/>
        <v>41736.847500000003</v>
      </c>
    </row>
    <row r="3846" spans="1:20" ht="60" x14ac:dyDescent="0.25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8294</v>
      </c>
      <c r="O3846" s="5">
        <f t="shared" si="240"/>
        <v>1.9292499999999999</v>
      </c>
      <c r="P3846">
        <f t="shared" si="241"/>
        <v>63.04738562091503</v>
      </c>
      <c r="Q3846" s="8" t="s">
        <v>8311</v>
      </c>
      <c r="R3846" s="8" t="s">
        <v>8357</v>
      </c>
      <c r="S3846" s="12">
        <f t="shared" si="242"/>
        <v>41772.530509259261</v>
      </c>
      <c r="T3846" s="12">
        <f t="shared" si="243"/>
        <v>41742.530509259261</v>
      </c>
    </row>
    <row r="3847" spans="1:20" ht="60" x14ac:dyDescent="0.25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8276</v>
      </c>
      <c r="O3847" s="5">
        <f t="shared" si="240"/>
        <v>1.9413333333333334</v>
      </c>
      <c r="P3847">
        <f t="shared" si="241"/>
        <v>36.628930817610062</v>
      </c>
      <c r="Q3847" s="8" t="s">
        <v>8315</v>
      </c>
      <c r="R3847" s="8" t="s">
        <v>8351</v>
      </c>
      <c r="S3847" s="12">
        <f t="shared" si="242"/>
        <v>41943.957638888889</v>
      </c>
      <c r="T3847" s="12">
        <f t="shared" si="243"/>
        <v>41905.434629629628</v>
      </c>
    </row>
    <row r="3848" spans="1:20" ht="45" x14ac:dyDescent="0.25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8218</v>
      </c>
      <c r="G3848" t="s">
        <v>8223</v>
      </c>
      <c r="H3848" t="s">
        <v>8245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8299</v>
      </c>
      <c r="O3848" s="5">
        <f t="shared" si="240"/>
        <v>1.9530000000000001</v>
      </c>
      <c r="P3848">
        <f t="shared" si="241"/>
        <v>64.032786885245898</v>
      </c>
      <c r="Q3848" s="8" t="s">
        <v>8315</v>
      </c>
      <c r="R3848" s="8" t="s">
        <v>8355</v>
      </c>
      <c r="S3848" s="12">
        <f t="shared" si="242"/>
        <v>42061.770833333328</v>
      </c>
      <c r="T3848" s="12">
        <f t="shared" si="243"/>
        <v>42026.888171296298</v>
      </c>
    </row>
    <row r="3849" spans="1:20" ht="60" x14ac:dyDescent="0.25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8218</v>
      </c>
      <c r="G3849" t="s">
        <v>8223</v>
      </c>
      <c r="H3849" t="s">
        <v>8245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8278</v>
      </c>
      <c r="O3849" s="5">
        <f t="shared" si="240"/>
        <v>1.9537933333333333</v>
      </c>
      <c r="P3849">
        <f t="shared" si="241"/>
        <v>27.3896261682243</v>
      </c>
      <c r="Q3849" s="8" t="s">
        <v>8315</v>
      </c>
      <c r="R3849" s="8" t="s">
        <v>8330</v>
      </c>
      <c r="S3849" s="12">
        <f t="shared" si="242"/>
        <v>40483.768055555556</v>
      </c>
      <c r="T3849" s="12">
        <f t="shared" si="243"/>
        <v>40456.704351851848</v>
      </c>
    </row>
    <row r="3850" spans="1:20" ht="60" x14ac:dyDescent="0.25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8218</v>
      </c>
      <c r="G3850" t="s">
        <v>8223</v>
      </c>
      <c r="H3850" t="s">
        <v>8245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8279</v>
      </c>
      <c r="O3850" s="5">
        <f t="shared" si="240"/>
        <v>1.956</v>
      </c>
      <c r="P3850">
        <f t="shared" si="241"/>
        <v>40.75</v>
      </c>
      <c r="Q3850" s="8" t="s">
        <v>8315</v>
      </c>
      <c r="R3850" s="8" t="s">
        <v>8354</v>
      </c>
      <c r="S3850" s="12">
        <f t="shared" si="242"/>
        <v>41739.040972222225</v>
      </c>
      <c r="T3850" s="12">
        <f t="shared" si="243"/>
        <v>41716.535011574073</v>
      </c>
    </row>
    <row r="3851" spans="1:20" ht="60" x14ac:dyDescent="0.25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8218</v>
      </c>
      <c r="G3851" t="s">
        <v>8223</v>
      </c>
      <c r="H3851" t="s">
        <v>8245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8294</v>
      </c>
      <c r="O3851" s="5">
        <f t="shared" si="240"/>
        <v>1.964</v>
      </c>
      <c r="P3851">
        <f t="shared" si="241"/>
        <v>35.997067448680355</v>
      </c>
      <c r="Q3851" s="8" t="s">
        <v>8311</v>
      </c>
      <c r="R3851" s="8" t="s">
        <v>8357</v>
      </c>
      <c r="S3851" s="12">
        <f t="shared" si="242"/>
        <v>41843.392939814818</v>
      </c>
      <c r="T3851" s="12">
        <f t="shared" si="243"/>
        <v>41783.392939814818</v>
      </c>
    </row>
    <row r="3852" spans="1:20" ht="60" x14ac:dyDescent="0.25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8265</v>
      </c>
      <c r="O3852" s="5">
        <f t="shared" si="240"/>
        <v>1.98</v>
      </c>
      <c r="P3852">
        <f t="shared" si="241"/>
        <v>53.035714285714285</v>
      </c>
      <c r="Q3852" s="8" t="s">
        <v>8309</v>
      </c>
      <c r="R3852" s="8" t="s">
        <v>8348</v>
      </c>
      <c r="S3852" s="12">
        <f t="shared" si="242"/>
        <v>41103.876388888893</v>
      </c>
      <c r="T3852" s="12">
        <f t="shared" si="243"/>
        <v>41099.908877314811</v>
      </c>
    </row>
    <row r="3853" spans="1:20" ht="60" x14ac:dyDescent="0.25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8294</v>
      </c>
      <c r="O3853" s="5">
        <f t="shared" si="240"/>
        <v>1.9847237142857144</v>
      </c>
      <c r="P3853">
        <f t="shared" si="241"/>
        <v>101.85532258064516</v>
      </c>
      <c r="Q3853" s="8" t="s">
        <v>8311</v>
      </c>
      <c r="R3853" s="8" t="s">
        <v>8357</v>
      </c>
      <c r="S3853" s="12">
        <f t="shared" si="242"/>
        <v>41563.35665509259</v>
      </c>
      <c r="T3853" s="12">
        <f t="shared" si="243"/>
        <v>41526.35665509259</v>
      </c>
    </row>
    <row r="3854" spans="1:20" ht="60" x14ac:dyDescent="0.25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8218</v>
      </c>
      <c r="G3854" t="s">
        <v>8223</v>
      </c>
      <c r="H3854" t="s">
        <v>8245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8275</v>
      </c>
      <c r="O3854" s="5">
        <f t="shared" si="240"/>
        <v>1.9885074626865671</v>
      </c>
      <c r="P3854">
        <f t="shared" si="241"/>
        <v>94.489361702127653</v>
      </c>
      <c r="Q3854" s="8" t="s">
        <v>8315</v>
      </c>
      <c r="R3854" s="8" t="s">
        <v>8350</v>
      </c>
      <c r="S3854" s="12">
        <f t="shared" si="242"/>
        <v>40543.957638888889</v>
      </c>
      <c r="T3854" s="12">
        <f t="shared" si="243"/>
        <v>40487.371365740742</v>
      </c>
    </row>
    <row r="3855" spans="1:20" ht="60" x14ac:dyDescent="0.25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8218</v>
      </c>
      <c r="G3855" t="s">
        <v>8224</v>
      </c>
      <c r="H3855" t="s">
        <v>8246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8294</v>
      </c>
      <c r="O3855" s="5">
        <f t="shared" si="240"/>
        <v>1.99215125</v>
      </c>
      <c r="P3855">
        <f t="shared" si="241"/>
        <v>51.212114395886893</v>
      </c>
      <c r="Q3855" s="8" t="s">
        <v>8311</v>
      </c>
      <c r="R3855" s="8" t="s">
        <v>8357</v>
      </c>
      <c r="S3855" s="12">
        <f t="shared" si="242"/>
        <v>41633.083668981482</v>
      </c>
      <c r="T3855" s="12">
        <f t="shared" si="243"/>
        <v>41603.083668981482</v>
      </c>
    </row>
    <row r="3856" spans="1:20" ht="60" x14ac:dyDescent="0.25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8218</v>
      </c>
      <c r="G3856" t="s">
        <v>8225</v>
      </c>
      <c r="H3856" t="s">
        <v>8247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8284</v>
      </c>
      <c r="O3856" s="5">
        <f t="shared" si="240"/>
        <v>1.99244</v>
      </c>
      <c r="P3856">
        <f t="shared" si="241"/>
        <v>183.80442804428046</v>
      </c>
      <c r="Q3856" s="8" t="s">
        <v>8334</v>
      </c>
      <c r="R3856" s="8" t="s">
        <v>8338</v>
      </c>
      <c r="S3856" s="12">
        <f t="shared" si="242"/>
        <v>42182.038819444446</v>
      </c>
      <c r="T3856" s="12">
        <f t="shared" si="243"/>
        <v>42152.038819444446</v>
      </c>
    </row>
    <row r="3857" spans="1:20" ht="75" x14ac:dyDescent="0.25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8218</v>
      </c>
      <c r="G3857" t="s">
        <v>8223</v>
      </c>
      <c r="H3857" t="s">
        <v>8245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8279</v>
      </c>
      <c r="O3857" s="5">
        <f t="shared" si="240"/>
        <v>2</v>
      </c>
      <c r="P3857">
        <f t="shared" si="241"/>
        <v>10</v>
      </c>
      <c r="Q3857" s="8" t="s">
        <v>8315</v>
      </c>
      <c r="R3857" s="8" t="s">
        <v>8354</v>
      </c>
      <c r="S3857" s="12">
        <f t="shared" si="242"/>
        <v>42139.576145833329</v>
      </c>
      <c r="T3857" s="12">
        <f t="shared" si="243"/>
        <v>42109.576145833329</v>
      </c>
    </row>
    <row r="3858" spans="1:20" ht="60" x14ac:dyDescent="0.25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8218</v>
      </c>
      <c r="G3858" t="s">
        <v>8223</v>
      </c>
      <c r="H3858" t="s">
        <v>8245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8275</v>
      </c>
      <c r="O3858" s="5">
        <f t="shared" si="240"/>
        <v>2.0015333333333332</v>
      </c>
      <c r="P3858">
        <f t="shared" si="241"/>
        <v>118.2007874015748</v>
      </c>
      <c r="Q3858" s="8" t="s">
        <v>8315</v>
      </c>
      <c r="R3858" s="8" t="s">
        <v>8350</v>
      </c>
      <c r="S3858" s="12">
        <f t="shared" si="242"/>
        <v>41888.39271990741</v>
      </c>
      <c r="T3858" s="12">
        <f t="shared" si="243"/>
        <v>41843.39271990741</v>
      </c>
    </row>
    <row r="3859" spans="1:20" ht="30" x14ac:dyDescent="0.25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8218</v>
      </c>
      <c r="G3859" t="s">
        <v>8223</v>
      </c>
      <c r="H3859" t="s">
        <v>8245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8275</v>
      </c>
      <c r="O3859" s="5">
        <f t="shared" si="240"/>
        <v>2.0034000000000001</v>
      </c>
      <c r="P3859">
        <f t="shared" si="241"/>
        <v>182.12727272727273</v>
      </c>
      <c r="Q3859" s="8" t="s">
        <v>8315</v>
      </c>
      <c r="R3859" s="8" t="s">
        <v>8350</v>
      </c>
      <c r="S3859" s="12">
        <f t="shared" si="242"/>
        <v>41322.559363425928</v>
      </c>
      <c r="T3859" s="12">
        <f t="shared" si="243"/>
        <v>41305.559363425928</v>
      </c>
    </row>
    <row r="3860" spans="1:20" ht="45" x14ac:dyDescent="0.25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8294</v>
      </c>
      <c r="O3860" s="5">
        <f t="shared" si="240"/>
        <v>2.0051866666666669</v>
      </c>
      <c r="P3860">
        <f t="shared" si="241"/>
        <v>51.3054157782516</v>
      </c>
      <c r="Q3860" s="8" t="s">
        <v>8311</v>
      </c>
      <c r="R3860" s="8" t="s">
        <v>8357</v>
      </c>
      <c r="S3860" s="12">
        <f t="shared" si="242"/>
        <v>40654.931400462963</v>
      </c>
      <c r="T3860" s="12">
        <f t="shared" si="243"/>
        <v>40623.931400462963</v>
      </c>
    </row>
    <row r="3861" spans="1:20" ht="60" x14ac:dyDescent="0.25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8294</v>
      </c>
      <c r="O3861" s="5">
        <f t="shared" si="240"/>
        <v>2.0114999999999998</v>
      </c>
      <c r="P3861">
        <f t="shared" si="241"/>
        <v>220.74074074074073</v>
      </c>
      <c r="Q3861" s="8" t="s">
        <v>8311</v>
      </c>
      <c r="R3861" s="8" t="s">
        <v>8357</v>
      </c>
      <c r="S3861" s="12">
        <f t="shared" si="242"/>
        <v>42165.934560185182</v>
      </c>
      <c r="T3861" s="12">
        <f t="shared" si="243"/>
        <v>42135.934560185182</v>
      </c>
    </row>
    <row r="3862" spans="1:20" ht="60" x14ac:dyDescent="0.25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8218</v>
      </c>
      <c r="G3862" t="s">
        <v>8223</v>
      </c>
      <c r="H3862" t="s">
        <v>8245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8284</v>
      </c>
      <c r="O3862" s="5">
        <f t="shared" si="240"/>
        <v>2.0162</v>
      </c>
      <c r="P3862">
        <f t="shared" si="241"/>
        <v>80.647999999999996</v>
      </c>
      <c r="Q3862" s="8" t="s">
        <v>8334</v>
      </c>
      <c r="R3862" s="8" t="s">
        <v>8338</v>
      </c>
      <c r="S3862" s="12">
        <f t="shared" si="242"/>
        <v>42479.586851851855</v>
      </c>
      <c r="T3862" s="12">
        <f t="shared" si="243"/>
        <v>42454.586851851855</v>
      </c>
    </row>
    <row r="3863" spans="1:20" ht="60" x14ac:dyDescent="0.25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8291</v>
      </c>
      <c r="O3863" s="5">
        <f t="shared" si="240"/>
        <v>2.0169999999999999</v>
      </c>
      <c r="P3863">
        <f t="shared" si="241"/>
        <v>89.247787610619469</v>
      </c>
      <c r="Q3863" s="8" t="s">
        <v>8315</v>
      </c>
      <c r="R3863" s="8" t="s">
        <v>8353</v>
      </c>
      <c r="S3863" s="12">
        <f t="shared" si="242"/>
        <v>42600.040972222225</v>
      </c>
      <c r="T3863" s="12">
        <f t="shared" si="243"/>
        <v>42569.355393518519</v>
      </c>
    </row>
    <row r="3864" spans="1:20" ht="30" x14ac:dyDescent="0.25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8218</v>
      </c>
      <c r="G3864" t="s">
        <v>8223</v>
      </c>
      <c r="H3864" t="s">
        <v>8245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8294</v>
      </c>
      <c r="O3864" s="5">
        <f t="shared" si="240"/>
        <v>2.0182666666666669</v>
      </c>
      <c r="P3864">
        <f t="shared" si="241"/>
        <v>77.229591836734699</v>
      </c>
      <c r="Q3864" s="8" t="s">
        <v>8311</v>
      </c>
      <c r="R3864" s="8" t="s">
        <v>8357</v>
      </c>
      <c r="S3864" s="12">
        <f t="shared" si="242"/>
        <v>42368.34993055556</v>
      </c>
      <c r="T3864" s="12">
        <f t="shared" si="243"/>
        <v>42333.34993055556</v>
      </c>
    </row>
    <row r="3865" spans="1:20" ht="45" x14ac:dyDescent="0.25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8218</v>
      </c>
      <c r="G3865" t="s">
        <v>8223</v>
      </c>
      <c r="H3865" t="s">
        <v>8245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8270</v>
      </c>
      <c r="O3865" s="5">
        <f t="shared" si="240"/>
        <v>2.02</v>
      </c>
      <c r="P3865">
        <f t="shared" si="241"/>
        <v>29.705882352941178</v>
      </c>
      <c r="Q3865" s="8" t="s">
        <v>8323</v>
      </c>
      <c r="R3865" s="8" t="s">
        <v>8343</v>
      </c>
      <c r="S3865" s="12">
        <f t="shared" si="242"/>
        <v>42195.5</v>
      </c>
      <c r="T3865" s="12">
        <f t="shared" si="243"/>
        <v>42179.648472222223</v>
      </c>
    </row>
    <row r="3866" spans="1:20" ht="45" x14ac:dyDescent="0.25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8218</v>
      </c>
      <c r="G3866" t="s">
        <v>8223</v>
      </c>
      <c r="H3866" t="s">
        <v>8245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8270</v>
      </c>
      <c r="O3866" s="5">
        <f t="shared" si="240"/>
        <v>2.02</v>
      </c>
      <c r="P3866">
        <f t="shared" si="241"/>
        <v>59.411764705882355</v>
      </c>
      <c r="Q3866" s="8" t="s">
        <v>8323</v>
      </c>
      <c r="R3866" s="8" t="s">
        <v>8343</v>
      </c>
      <c r="S3866" s="12">
        <f t="shared" si="242"/>
        <v>42245.75</v>
      </c>
      <c r="T3866" s="12">
        <f t="shared" si="243"/>
        <v>42220.54487268519</v>
      </c>
    </row>
    <row r="3867" spans="1:20" ht="60" x14ac:dyDescent="0.25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8218</v>
      </c>
      <c r="G3867" t="s">
        <v>8224</v>
      </c>
      <c r="H3867" t="s">
        <v>8246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8294</v>
      </c>
      <c r="O3867" s="5">
        <f t="shared" si="240"/>
        <v>2.022322</v>
      </c>
      <c r="P3867">
        <f t="shared" si="241"/>
        <v>45.547792792792798</v>
      </c>
      <c r="Q3867" s="8" t="s">
        <v>8311</v>
      </c>
      <c r="R3867" s="8" t="s">
        <v>8357</v>
      </c>
      <c r="S3867" s="12">
        <f t="shared" si="242"/>
        <v>42426.244583333333</v>
      </c>
      <c r="T3867" s="12">
        <f t="shared" si="243"/>
        <v>42396.244583333333</v>
      </c>
    </row>
    <row r="3868" spans="1:20" ht="45" x14ac:dyDescent="0.25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8218</v>
      </c>
      <c r="G3868" t="s">
        <v>8223</v>
      </c>
      <c r="H3868" t="s">
        <v>8245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8275</v>
      </c>
      <c r="O3868" s="5">
        <f t="shared" si="240"/>
        <v>2.0236666666666667</v>
      </c>
      <c r="P3868">
        <f t="shared" si="241"/>
        <v>55.697247706422019</v>
      </c>
      <c r="Q3868" s="8" t="s">
        <v>8315</v>
      </c>
      <c r="R3868" s="8" t="s">
        <v>8350</v>
      </c>
      <c r="S3868" s="12">
        <f t="shared" si="242"/>
        <v>41609.637175925927</v>
      </c>
      <c r="T3868" s="12">
        <f t="shared" si="243"/>
        <v>41579.595509259263</v>
      </c>
    </row>
    <row r="3869" spans="1:20" ht="60" x14ac:dyDescent="0.25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8218</v>
      </c>
      <c r="G3869" t="s">
        <v>8223</v>
      </c>
      <c r="H3869" t="s">
        <v>8245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8297</v>
      </c>
      <c r="O3869" s="5">
        <f t="shared" si="240"/>
        <v>2.0251494999999999</v>
      </c>
      <c r="P3869">
        <f t="shared" si="241"/>
        <v>130.23469453376205</v>
      </c>
      <c r="Q3869" s="8" t="s">
        <v>8321</v>
      </c>
      <c r="R3869" s="8" t="s">
        <v>8346</v>
      </c>
      <c r="S3869" s="12">
        <f t="shared" si="242"/>
        <v>41866.375254629631</v>
      </c>
      <c r="T3869" s="12">
        <f t="shared" si="243"/>
        <v>41836.375254629631</v>
      </c>
    </row>
    <row r="3870" spans="1:20" ht="60" x14ac:dyDescent="0.25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8218</v>
      </c>
      <c r="G3870" t="s">
        <v>8223</v>
      </c>
      <c r="H3870" t="s">
        <v>8245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8278</v>
      </c>
      <c r="O3870" s="5">
        <f t="shared" si="240"/>
        <v>2.0262500000000001</v>
      </c>
      <c r="P3870">
        <f t="shared" si="241"/>
        <v>47.676470588235297</v>
      </c>
      <c r="Q3870" s="8" t="s">
        <v>8315</v>
      </c>
      <c r="R3870" s="8" t="s">
        <v>8330</v>
      </c>
      <c r="S3870" s="12">
        <f t="shared" si="242"/>
        <v>41274.5</v>
      </c>
      <c r="T3870" s="12">
        <f t="shared" si="243"/>
        <v>41226.398576388892</v>
      </c>
    </row>
    <row r="3871" spans="1:20" x14ac:dyDescent="0.25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8218</v>
      </c>
      <c r="G3871" t="s">
        <v>8224</v>
      </c>
      <c r="H3871" t="s">
        <v>8246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8275</v>
      </c>
      <c r="O3871" s="5">
        <f t="shared" si="240"/>
        <v>2.0335000000000001</v>
      </c>
      <c r="P3871">
        <f t="shared" si="241"/>
        <v>30.578947368421051</v>
      </c>
      <c r="Q3871" s="8" t="s">
        <v>8315</v>
      </c>
      <c r="R3871" s="8" t="s">
        <v>8350</v>
      </c>
      <c r="S3871" s="12">
        <f t="shared" si="242"/>
        <v>42583.509375000001</v>
      </c>
      <c r="T3871" s="12">
        <f t="shared" si="243"/>
        <v>42568.509375000001</v>
      </c>
    </row>
    <row r="3872" spans="1:20" ht="60" x14ac:dyDescent="0.25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8275</v>
      </c>
      <c r="O3872" s="5">
        <f t="shared" si="240"/>
        <v>2.03505</v>
      </c>
      <c r="P3872">
        <f t="shared" si="241"/>
        <v>59.85441176470588</v>
      </c>
      <c r="Q3872" s="8" t="s">
        <v>8315</v>
      </c>
      <c r="R3872" s="8" t="s">
        <v>8350</v>
      </c>
      <c r="S3872" s="12">
        <f t="shared" si="242"/>
        <v>41096.915972222225</v>
      </c>
      <c r="T3872" s="12">
        <f t="shared" si="243"/>
        <v>41058.756805555553</v>
      </c>
    </row>
    <row r="3873" spans="1:20" ht="60" x14ac:dyDescent="0.25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8273</v>
      </c>
      <c r="O3873" s="5">
        <f t="shared" si="240"/>
        <v>2.0419999999999998</v>
      </c>
      <c r="P3873">
        <f t="shared" si="241"/>
        <v>59.360465116279073</v>
      </c>
      <c r="Q3873" s="8" t="s">
        <v>8318</v>
      </c>
      <c r="R3873" s="8" t="s">
        <v>8352</v>
      </c>
      <c r="S3873" s="12">
        <f t="shared" si="242"/>
        <v>42354.040972222225</v>
      </c>
      <c r="T3873" s="12">
        <f t="shared" si="243"/>
        <v>42317.08258101852</v>
      </c>
    </row>
    <row r="3874" spans="1:20" ht="45" x14ac:dyDescent="0.25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8218</v>
      </c>
      <c r="G3874" t="s">
        <v>8223</v>
      </c>
      <c r="H3874" t="s">
        <v>8245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8275</v>
      </c>
      <c r="O3874" s="5">
        <f t="shared" si="240"/>
        <v>2.0529999999999999</v>
      </c>
      <c r="P3874">
        <f t="shared" si="241"/>
        <v>45.62222222222222</v>
      </c>
      <c r="Q3874" s="8" t="s">
        <v>8315</v>
      </c>
      <c r="R3874" s="8" t="s">
        <v>8350</v>
      </c>
      <c r="S3874" s="12">
        <f t="shared" si="242"/>
        <v>42644.472013888888</v>
      </c>
      <c r="T3874" s="12">
        <f t="shared" si="243"/>
        <v>42614.472013888888</v>
      </c>
    </row>
    <row r="3875" spans="1:20" ht="30" x14ac:dyDescent="0.25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8218</v>
      </c>
      <c r="G3875" t="s">
        <v>8223</v>
      </c>
      <c r="H3875" t="s">
        <v>8245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8284</v>
      </c>
      <c r="O3875" s="5">
        <f t="shared" si="240"/>
        <v>2.0536666666666665</v>
      </c>
      <c r="P3875">
        <f t="shared" si="241"/>
        <v>130.52966101694915</v>
      </c>
      <c r="Q3875" s="8" t="s">
        <v>8334</v>
      </c>
      <c r="R3875" s="8" t="s">
        <v>8338</v>
      </c>
      <c r="S3875" s="12">
        <f t="shared" si="242"/>
        <v>41790.5700462963</v>
      </c>
      <c r="T3875" s="12">
        <f t="shared" si="243"/>
        <v>41760.5700462963</v>
      </c>
    </row>
    <row r="3876" spans="1:20" ht="60" x14ac:dyDescent="0.25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8279</v>
      </c>
      <c r="O3876" s="5">
        <f t="shared" si="240"/>
        <v>2.0554838709677421</v>
      </c>
      <c r="P3876">
        <f t="shared" si="241"/>
        <v>106.2</v>
      </c>
      <c r="Q3876" s="8" t="s">
        <v>8315</v>
      </c>
      <c r="R3876" s="8" t="s">
        <v>8354</v>
      </c>
      <c r="S3876" s="12">
        <f t="shared" si="242"/>
        <v>42156.782638888893</v>
      </c>
      <c r="T3876" s="12">
        <f t="shared" si="243"/>
        <v>42126.819548611107</v>
      </c>
    </row>
    <row r="3877" spans="1:20" ht="60" x14ac:dyDescent="0.25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8268</v>
      </c>
      <c r="O3877" s="5">
        <f t="shared" si="240"/>
        <v>2.0670670670670672</v>
      </c>
      <c r="P3877">
        <f t="shared" si="241"/>
        <v>43.020833333333336</v>
      </c>
      <c r="Q3877" s="8" t="s">
        <v>8309</v>
      </c>
      <c r="R3877" s="8" t="s">
        <v>8349</v>
      </c>
      <c r="S3877" s="12">
        <f t="shared" si="242"/>
        <v>41777.867581018516</v>
      </c>
      <c r="T3877" s="12">
        <f t="shared" si="243"/>
        <v>41754.867581018516</v>
      </c>
    </row>
    <row r="3878" spans="1:20" ht="60" x14ac:dyDescent="0.25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8218</v>
      </c>
      <c r="G3878" t="s">
        <v>8223</v>
      </c>
      <c r="H3878" t="s">
        <v>8245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8294</v>
      </c>
      <c r="O3878" s="5">
        <f t="shared" si="240"/>
        <v>2.0674309000000002</v>
      </c>
      <c r="P3878">
        <f t="shared" si="241"/>
        <v>136.6444745538665</v>
      </c>
      <c r="Q3878" s="8" t="s">
        <v>8311</v>
      </c>
      <c r="R3878" s="8" t="s">
        <v>8357</v>
      </c>
      <c r="S3878" s="12">
        <f t="shared" si="242"/>
        <v>41865.290486111109</v>
      </c>
      <c r="T3878" s="12">
        <f t="shared" si="243"/>
        <v>41835.290486111109</v>
      </c>
    </row>
    <row r="3879" spans="1:20" ht="45" x14ac:dyDescent="0.25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8218</v>
      </c>
      <c r="G3879" t="s">
        <v>8234</v>
      </c>
      <c r="H3879" t="s">
        <v>8254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8284</v>
      </c>
      <c r="O3879" s="5">
        <f t="shared" si="240"/>
        <v>2.0699999999999998</v>
      </c>
      <c r="P3879">
        <f t="shared" si="241"/>
        <v>221.78571428571428</v>
      </c>
      <c r="Q3879" s="8" t="s">
        <v>8334</v>
      </c>
      <c r="R3879" s="8" t="s">
        <v>8338</v>
      </c>
      <c r="S3879" s="12">
        <f t="shared" si="242"/>
        <v>42786.251041666663</v>
      </c>
      <c r="T3879" s="12">
        <f t="shared" si="243"/>
        <v>42756.251041666663</v>
      </c>
    </row>
    <row r="3880" spans="1:20" ht="30" x14ac:dyDescent="0.25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8294</v>
      </c>
      <c r="O3880" s="5">
        <f t="shared" si="240"/>
        <v>2.0870837499999997</v>
      </c>
      <c r="P3880">
        <f t="shared" si="241"/>
        <v>131.98948616600788</v>
      </c>
      <c r="Q3880" s="8" t="s">
        <v>8311</v>
      </c>
      <c r="R3880" s="8" t="s">
        <v>8357</v>
      </c>
      <c r="S3880" s="12">
        <f t="shared" si="242"/>
        <v>41343.505219907405</v>
      </c>
      <c r="T3880" s="12">
        <f t="shared" si="243"/>
        <v>41313.505219907405</v>
      </c>
    </row>
    <row r="3881" spans="1:20" ht="30" x14ac:dyDescent="0.25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8270</v>
      </c>
      <c r="O3881" s="5">
        <f t="shared" si="240"/>
        <v>2.1</v>
      </c>
      <c r="P3881">
        <f t="shared" si="241"/>
        <v>105</v>
      </c>
      <c r="Q3881" s="8" t="s">
        <v>8323</v>
      </c>
      <c r="R3881" s="8" t="s">
        <v>8343</v>
      </c>
      <c r="S3881" s="12">
        <f t="shared" si="242"/>
        <v>42177.479930555557</v>
      </c>
      <c r="T3881" s="12">
        <f t="shared" si="243"/>
        <v>42147.479930555557</v>
      </c>
    </row>
    <row r="3882" spans="1:20" ht="60" x14ac:dyDescent="0.25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8218</v>
      </c>
      <c r="G3882" t="s">
        <v>8224</v>
      </c>
      <c r="H3882" t="s">
        <v>8246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8270</v>
      </c>
      <c r="O3882" s="5">
        <f t="shared" si="240"/>
        <v>2.1074999999999999</v>
      </c>
      <c r="P3882">
        <f t="shared" si="241"/>
        <v>29.068965517241381</v>
      </c>
      <c r="Q3882" s="8" t="s">
        <v>8323</v>
      </c>
      <c r="R3882" s="8" t="s">
        <v>8343</v>
      </c>
      <c r="S3882" s="12">
        <f t="shared" si="242"/>
        <v>42132.586805555555</v>
      </c>
      <c r="T3882" s="12">
        <f t="shared" si="243"/>
        <v>42105.017488425925</v>
      </c>
    </row>
    <row r="3883" spans="1:20" ht="45" x14ac:dyDescent="0.25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8218</v>
      </c>
      <c r="G3883" t="s">
        <v>8223</v>
      </c>
      <c r="H3883" t="s">
        <v>8245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8270</v>
      </c>
      <c r="O3883" s="5">
        <f t="shared" si="240"/>
        <v>2.11</v>
      </c>
      <c r="P3883">
        <f t="shared" si="241"/>
        <v>58.611111111111114</v>
      </c>
      <c r="Q3883" s="8" t="s">
        <v>8323</v>
      </c>
      <c r="R3883" s="8" t="s">
        <v>8343</v>
      </c>
      <c r="S3883" s="12">
        <f t="shared" si="242"/>
        <v>41838.741944444446</v>
      </c>
      <c r="T3883" s="12">
        <f t="shared" si="243"/>
        <v>41808.741944444446</v>
      </c>
    </row>
    <row r="3884" spans="1:20" ht="60" x14ac:dyDescent="0.25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8218</v>
      </c>
      <c r="G3884" t="s">
        <v>8223</v>
      </c>
      <c r="H3884" t="s">
        <v>8245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8294</v>
      </c>
      <c r="O3884" s="5">
        <f t="shared" si="240"/>
        <v>2.1103642500000004</v>
      </c>
      <c r="P3884">
        <f t="shared" si="241"/>
        <v>262.15704968944101</v>
      </c>
      <c r="Q3884" s="8" t="s">
        <v>8311</v>
      </c>
      <c r="R3884" s="8" t="s">
        <v>8357</v>
      </c>
      <c r="S3884" s="12">
        <f t="shared" si="242"/>
        <v>42356.791666666672</v>
      </c>
      <c r="T3884" s="12">
        <f t="shared" si="243"/>
        <v>42311.375081018516</v>
      </c>
    </row>
    <row r="3885" spans="1:20" ht="45" x14ac:dyDescent="0.25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8218</v>
      </c>
      <c r="G3885" t="s">
        <v>8223</v>
      </c>
      <c r="H3885" t="s">
        <v>8245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8275</v>
      </c>
      <c r="O3885" s="5">
        <f t="shared" si="240"/>
        <v>2.1105</v>
      </c>
      <c r="P3885">
        <f t="shared" si="241"/>
        <v>95.931818181818187</v>
      </c>
      <c r="Q3885" s="8" t="s">
        <v>8315</v>
      </c>
      <c r="R3885" s="8" t="s">
        <v>8350</v>
      </c>
      <c r="S3885" s="12">
        <f t="shared" si="242"/>
        <v>41343.916666666664</v>
      </c>
      <c r="T3885" s="12">
        <f t="shared" si="243"/>
        <v>41320.467465277776</v>
      </c>
    </row>
    <row r="3886" spans="1:20" ht="60" x14ac:dyDescent="0.25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8218</v>
      </c>
      <c r="G3886" t="s">
        <v>8223</v>
      </c>
      <c r="H3886" t="s">
        <v>8245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8297</v>
      </c>
      <c r="O3886" s="5">
        <f t="shared" si="240"/>
        <v>2.1216666666666666</v>
      </c>
      <c r="P3886">
        <f t="shared" si="241"/>
        <v>13.542553191489361</v>
      </c>
      <c r="Q3886" s="8" t="s">
        <v>8321</v>
      </c>
      <c r="R3886" s="8" t="s">
        <v>8346</v>
      </c>
      <c r="S3886" s="12">
        <f t="shared" si="242"/>
        <v>41788.493055555555</v>
      </c>
      <c r="T3886" s="12">
        <f t="shared" si="243"/>
        <v>41767.400347222225</v>
      </c>
    </row>
    <row r="3887" spans="1:20" ht="60" x14ac:dyDescent="0.25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8218</v>
      </c>
      <c r="G3887" t="s">
        <v>8228</v>
      </c>
      <c r="H3887" t="s">
        <v>8250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8275</v>
      </c>
      <c r="O3887" s="5">
        <f t="shared" si="240"/>
        <v>2.124090909090909</v>
      </c>
      <c r="P3887">
        <f t="shared" si="241"/>
        <v>50.247311827956992</v>
      </c>
      <c r="Q3887" s="8" t="s">
        <v>8315</v>
      </c>
      <c r="R3887" s="8" t="s">
        <v>8350</v>
      </c>
      <c r="S3887" s="12">
        <f t="shared" si="242"/>
        <v>42726.824976851851</v>
      </c>
      <c r="T3887" s="12">
        <f t="shared" si="243"/>
        <v>42706.824976851851</v>
      </c>
    </row>
    <row r="3888" spans="1:20" ht="60" x14ac:dyDescent="0.25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8218</v>
      </c>
      <c r="G3888" t="s">
        <v>8223</v>
      </c>
      <c r="H3888" t="s">
        <v>8245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8294</v>
      </c>
      <c r="O3888" s="5">
        <f t="shared" si="240"/>
        <v>2.1244399999999999</v>
      </c>
      <c r="P3888">
        <f t="shared" si="241"/>
        <v>127.36450839328538</v>
      </c>
      <c r="Q3888" s="8" t="s">
        <v>8311</v>
      </c>
      <c r="R3888" s="8" t="s">
        <v>8357</v>
      </c>
      <c r="S3888" s="12">
        <f t="shared" si="242"/>
        <v>42681.212233796294</v>
      </c>
      <c r="T3888" s="12">
        <f t="shared" si="243"/>
        <v>42651.170567129629</v>
      </c>
    </row>
    <row r="3889" spans="1:20" ht="45" x14ac:dyDescent="0.25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8275</v>
      </c>
      <c r="O3889" s="5">
        <f t="shared" si="240"/>
        <v>2.1314633333333335</v>
      </c>
      <c r="P3889">
        <f t="shared" si="241"/>
        <v>38.175462686567165</v>
      </c>
      <c r="Q3889" s="8" t="s">
        <v>8315</v>
      </c>
      <c r="R3889" s="8" t="s">
        <v>8350</v>
      </c>
      <c r="S3889" s="12">
        <f t="shared" si="242"/>
        <v>41517.361250000002</v>
      </c>
      <c r="T3889" s="12">
        <f t="shared" si="243"/>
        <v>41487.361250000002</v>
      </c>
    </row>
    <row r="3890" spans="1:20" ht="60" x14ac:dyDescent="0.25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8302</v>
      </c>
      <c r="O3890" s="5">
        <f t="shared" si="240"/>
        <v>2.1320000000000001</v>
      </c>
      <c r="P3890">
        <f t="shared" si="241"/>
        <v>33.3125</v>
      </c>
      <c r="Q3890" s="8" t="s">
        <v>8323</v>
      </c>
      <c r="R3890" s="8" t="s">
        <v>8324</v>
      </c>
      <c r="S3890" s="12">
        <f t="shared" si="242"/>
        <v>40452.957638888889</v>
      </c>
      <c r="T3890" s="12">
        <f t="shared" si="243"/>
        <v>40378.643206018518</v>
      </c>
    </row>
    <row r="3891" spans="1:20" ht="60" x14ac:dyDescent="0.25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8218</v>
      </c>
      <c r="G3891" t="s">
        <v>8223</v>
      </c>
      <c r="H3891" t="s">
        <v>8245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8272</v>
      </c>
      <c r="O3891" s="5">
        <f t="shared" si="240"/>
        <v>2.1356000000000002</v>
      </c>
      <c r="P3891">
        <f t="shared" si="241"/>
        <v>122.73563218390805</v>
      </c>
      <c r="Q3891" s="8" t="s">
        <v>8311</v>
      </c>
      <c r="R3891" s="8" t="s">
        <v>8317</v>
      </c>
      <c r="S3891" s="12">
        <f t="shared" si="242"/>
        <v>42477.51295138889</v>
      </c>
      <c r="T3891" s="12">
        <f t="shared" si="243"/>
        <v>42417.554618055554</v>
      </c>
    </row>
    <row r="3892" spans="1:20" ht="60" x14ac:dyDescent="0.25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8218</v>
      </c>
      <c r="G3892" t="s">
        <v>8223</v>
      </c>
      <c r="H3892" t="s">
        <v>8245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8268</v>
      </c>
      <c r="O3892" s="5">
        <f t="shared" si="240"/>
        <v>2.1398947368421051</v>
      </c>
      <c r="P3892">
        <f t="shared" si="241"/>
        <v>144.69039145907473</v>
      </c>
      <c r="Q3892" s="8" t="s">
        <v>8309</v>
      </c>
      <c r="R3892" s="8" t="s">
        <v>8349</v>
      </c>
      <c r="S3892" s="12">
        <f t="shared" si="242"/>
        <v>42231</v>
      </c>
      <c r="T3892" s="12">
        <f t="shared" si="243"/>
        <v>42200.42659722222</v>
      </c>
    </row>
    <row r="3893" spans="1:20" ht="60" x14ac:dyDescent="0.25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8218</v>
      </c>
      <c r="G3893" t="s">
        <v>8224</v>
      </c>
      <c r="H3893" t="s">
        <v>8246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8270</v>
      </c>
      <c r="O3893" s="5">
        <f t="shared" si="240"/>
        <v>2.1459999999999999</v>
      </c>
      <c r="P3893">
        <f t="shared" si="241"/>
        <v>35.766666666666666</v>
      </c>
      <c r="Q3893" s="8" t="s">
        <v>8323</v>
      </c>
      <c r="R3893" s="8" t="s">
        <v>8343</v>
      </c>
      <c r="S3893" s="12">
        <f t="shared" si="242"/>
        <v>41882.583333333336</v>
      </c>
      <c r="T3893" s="12">
        <f t="shared" si="243"/>
        <v>41841.570486111115</v>
      </c>
    </row>
    <row r="3894" spans="1:20" ht="60" x14ac:dyDescent="0.25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8218</v>
      </c>
      <c r="G3894" t="s">
        <v>8223</v>
      </c>
      <c r="H3894" t="s">
        <v>8245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8284</v>
      </c>
      <c r="O3894" s="5">
        <f t="shared" si="240"/>
        <v>2.15</v>
      </c>
      <c r="P3894">
        <f t="shared" si="241"/>
        <v>78.181818181818187</v>
      </c>
      <c r="Q3894" s="8" t="s">
        <v>8334</v>
      </c>
      <c r="R3894" s="8" t="s">
        <v>8338</v>
      </c>
      <c r="S3894" s="12">
        <f t="shared" si="242"/>
        <v>40313.090277777781</v>
      </c>
      <c r="T3894" s="12">
        <f t="shared" si="243"/>
        <v>40254.200335648144</v>
      </c>
    </row>
    <row r="3895" spans="1:20" ht="45" x14ac:dyDescent="0.25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8294</v>
      </c>
      <c r="O3895" s="5">
        <f t="shared" si="240"/>
        <v>2.1679422000000002</v>
      </c>
      <c r="P3895">
        <f t="shared" si="241"/>
        <v>78.834261818181815</v>
      </c>
      <c r="Q3895" s="8" t="s">
        <v>8311</v>
      </c>
      <c r="R3895" s="8" t="s">
        <v>8357</v>
      </c>
      <c r="S3895" s="12">
        <f t="shared" si="242"/>
        <v>42758.46230324074</v>
      </c>
      <c r="T3895" s="12">
        <f t="shared" si="243"/>
        <v>42728.46230324074</v>
      </c>
    </row>
    <row r="3896" spans="1:20" ht="60" x14ac:dyDescent="0.25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8276</v>
      </c>
      <c r="O3896" s="5">
        <f t="shared" si="240"/>
        <v>2.1800000000000002</v>
      </c>
      <c r="P3896">
        <f t="shared" si="241"/>
        <v>19.464285714285715</v>
      </c>
      <c r="Q3896" s="8" t="s">
        <v>8315</v>
      </c>
      <c r="R3896" s="8" t="s">
        <v>8351</v>
      </c>
      <c r="S3896" s="12">
        <f t="shared" si="242"/>
        <v>42668.541666666672</v>
      </c>
      <c r="T3896" s="12">
        <f t="shared" si="243"/>
        <v>42609.061990740738</v>
      </c>
    </row>
    <row r="3897" spans="1:20" ht="45" x14ac:dyDescent="0.25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8270</v>
      </c>
      <c r="O3897" s="5">
        <f t="shared" si="240"/>
        <v>2.1800000000000002</v>
      </c>
      <c r="P3897">
        <f t="shared" si="241"/>
        <v>54.5</v>
      </c>
      <c r="Q3897" s="8" t="s">
        <v>8323</v>
      </c>
      <c r="R3897" s="8" t="s">
        <v>8343</v>
      </c>
      <c r="S3897" s="12">
        <f t="shared" si="242"/>
        <v>42069.954861111109</v>
      </c>
      <c r="T3897" s="12">
        <f t="shared" si="243"/>
        <v>42055.841631944444</v>
      </c>
    </row>
    <row r="3898" spans="1:20" ht="45" x14ac:dyDescent="0.25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8218</v>
      </c>
      <c r="G3898" t="s">
        <v>8223</v>
      </c>
      <c r="H3898" t="s">
        <v>8245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8294</v>
      </c>
      <c r="O3898" s="5">
        <f t="shared" si="240"/>
        <v>2.1859999999999999</v>
      </c>
      <c r="P3898">
        <f t="shared" si="241"/>
        <v>67.261538461538464</v>
      </c>
      <c r="Q3898" s="8" t="s">
        <v>8311</v>
      </c>
      <c r="R3898" s="8" t="s">
        <v>8357</v>
      </c>
      <c r="S3898" s="12">
        <f t="shared" si="242"/>
        <v>41874.521793981483</v>
      </c>
      <c r="T3898" s="12">
        <f t="shared" si="243"/>
        <v>41844.521793981483</v>
      </c>
    </row>
    <row r="3899" spans="1:20" ht="30" x14ac:dyDescent="0.25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8218</v>
      </c>
      <c r="G3899" t="s">
        <v>8223</v>
      </c>
      <c r="H3899" t="s">
        <v>8245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8275</v>
      </c>
      <c r="O3899" s="5">
        <f t="shared" si="240"/>
        <v>2.1875</v>
      </c>
      <c r="P3899">
        <f t="shared" si="241"/>
        <v>62.5</v>
      </c>
      <c r="Q3899" s="8" t="s">
        <v>8315</v>
      </c>
      <c r="R3899" s="8" t="s">
        <v>8350</v>
      </c>
      <c r="S3899" s="12">
        <f t="shared" si="242"/>
        <v>42214.396863425922</v>
      </c>
      <c r="T3899" s="12">
        <f t="shared" si="243"/>
        <v>42184.396863425922</v>
      </c>
    </row>
    <row r="3900" spans="1:20" ht="45" x14ac:dyDescent="0.25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8265</v>
      </c>
      <c r="O3900" s="5">
        <f t="shared" si="240"/>
        <v>2.1949999999999998</v>
      </c>
      <c r="P3900">
        <f t="shared" si="241"/>
        <v>46.702127659574465</v>
      </c>
      <c r="Q3900" s="8" t="s">
        <v>8309</v>
      </c>
      <c r="R3900" s="8" t="s">
        <v>8348</v>
      </c>
      <c r="S3900" s="12">
        <f t="shared" si="242"/>
        <v>40599.775810185187</v>
      </c>
      <c r="T3900" s="12">
        <f t="shared" si="243"/>
        <v>40569.775810185187</v>
      </c>
    </row>
    <row r="3901" spans="1:20" ht="60" x14ac:dyDescent="0.25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8296</v>
      </c>
      <c r="O3901" s="5">
        <f t="shared" si="240"/>
        <v>2.2035999999999998</v>
      </c>
      <c r="P3901">
        <f t="shared" si="241"/>
        <v>37.476190476190474</v>
      </c>
      <c r="Q3901" s="8" t="s">
        <v>8331</v>
      </c>
      <c r="R3901" s="8" t="s">
        <v>8356</v>
      </c>
      <c r="S3901" s="12">
        <f t="shared" si="242"/>
        <v>42806.257430555561</v>
      </c>
      <c r="T3901" s="12">
        <f t="shared" si="243"/>
        <v>42781.299097222218</v>
      </c>
    </row>
    <row r="3902" spans="1:20" ht="45" x14ac:dyDescent="0.25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8270</v>
      </c>
      <c r="O3902" s="5">
        <f t="shared" si="240"/>
        <v>2.21</v>
      </c>
      <c r="P3902">
        <f t="shared" si="241"/>
        <v>61.388888888888886</v>
      </c>
      <c r="Q3902" s="8" t="s">
        <v>8323</v>
      </c>
      <c r="R3902" s="8" t="s">
        <v>8343</v>
      </c>
      <c r="S3902" s="12">
        <f t="shared" si="242"/>
        <v>42136.817557870367</v>
      </c>
      <c r="T3902" s="12">
        <f t="shared" si="243"/>
        <v>42106.817557870367</v>
      </c>
    </row>
    <row r="3903" spans="1:20" ht="45" x14ac:dyDescent="0.25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8296</v>
      </c>
      <c r="O3903" s="5">
        <f t="shared" si="240"/>
        <v>2.2270833333333333</v>
      </c>
      <c r="P3903">
        <f t="shared" si="241"/>
        <v>21.38</v>
      </c>
      <c r="Q3903" s="8" t="s">
        <v>8331</v>
      </c>
      <c r="R3903" s="8" t="s">
        <v>8356</v>
      </c>
      <c r="S3903" s="12">
        <f t="shared" si="242"/>
        <v>42696.201921296291</v>
      </c>
      <c r="T3903" s="12">
        <f t="shared" si="243"/>
        <v>42682.201921296291</v>
      </c>
    </row>
    <row r="3904" spans="1:20" ht="60" x14ac:dyDescent="0.25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8270</v>
      </c>
      <c r="O3904" s="5">
        <f t="shared" si="240"/>
        <v>2.23</v>
      </c>
      <c r="P3904">
        <f t="shared" si="241"/>
        <v>61.944444444444443</v>
      </c>
      <c r="Q3904" s="8" t="s">
        <v>8323</v>
      </c>
      <c r="R3904" s="8" t="s">
        <v>8343</v>
      </c>
      <c r="S3904" s="12">
        <f t="shared" si="242"/>
        <v>41859.686111111107</v>
      </c>
      <c r="T3904" s="12">
        <f t="shared" si="243"/>
        <v>41830.295694444445</v>
      </c>
    </row>
    <row r="3905" spans="1:20" ht="45" x14ac:dyDescent="0.25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8300</v>
      </c>
      <c r="O3905" s="5">
        <f t="shared" si="240"/>
        <v>2.2392500000000002</v>
      </c>
      <c r="P3905">
        <f t="shared" si="241"/>
        <v>58.92763157894737</v>
      </c>
      <c r="Q3905" s="8" t="s">
        <v>8311</v>
      </c>
      <c r="R3905" s="8" t="s">
        <v>8341</v>
      </c>
      <c r="S3905" s="12">
        <f t="shared" si="242"/>
        <v>42808.75</v>
      </c>
      <c r="T3905" s="12">
        <f t="shared" si="243"/>
        <v>42767.551712962959</v>
      </c>
    </row>
    <row r="3906" spans="1:20" ht="45" x14ac:dyDescent="0.25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8270</v>
      </c>
      <c r="O3906" s="5">
        <f t="shared" ref="O3906:O3969" si="244">E3906/D3906</f>
        <v>2.25</v>
      </c>
      <c r="P3906">
        <f t="shared" si="241"/>
        <v>75</v>
      </c>
      <c r="Q3906" s="8" t="s">
        <v>8323</v>
      </c>
      <c r="R3906" s="8" t="s">
        <v>8343</v>
      </c>
      <c r="S3906" s="12">
        <f t="shared" si="242"/>
        <v>42517.490868055553</v>
      </c>
      <c r="T3906" s="12">
        <f t="shared" si="243"/>
        <v>42503.490868055553</v>
      </c>
    </row>
    <row r="3907" spans="1:20" ht="45" x14ac:dyDescent="0.25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8218</v>
      </c>
      <c r="G3907" t="s">
        <v>8223</v>
      </c>
      <c r="H3907" t="s">
        <v>8245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8278</v>
      </c>
      <c r="O3907" s="5">
        <f t="shared" si="244"/>
        <v>2.2566666666666668</v>
      </c>
      <c r="P3907">
        <f t="shared" ref="P3907:P3970" si="245">E3907/L3907</f>
        <v>94.027777777777771</v>
      </c>
      <c r="Q3907" s="8" t="s">
        <v>8315</v>
      </c>
      <c r="R3907" s="8" t="s">
        <v>8330</v>
      </c>
      <c r="S3907" s="12">
        <f t="shared" ref="S3907:S3970" si="246">(I3907/86400)+25569+(-6/24)</f>
        <v>40593.831030092595</v>
      </c>
      <c r="T3907" s="12">
        <f t="shared" ref="T3907:T3970" si="247">(J3907/86400)+25569+(-6/24)</f>
        <v>40563.831030092595</v>
      </c>
    </row>
    <row r="3908" spans="1:20" ht="45" x14ac:dyDescent="0.25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8218</v>
      </c>
      <c r="G3908" t="s">
        <v>8223</v>
      </c>
      <c r="H3908" t="s">
        <v>8245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8294</v>
      </c>
      <c r="O3908" s="5">
        <f t="shared" si="244"/>
        <v>2.2594666666666665</v>
      </c>
      <c r="P3908">
        <f t="shared" si="245"/>
        <v>230.55782312925169</v>
      </c>
      <c r="Q3908" s="8" t="s">
        <v>8311</v>
      </c>
      <c r="R3908" s="8" t="s">
        <v>8357</v>
      </c>
      <c r="S3908" s="12">
        <f t="shared" si="246"/>
        <v>40969.875</v>
      </c>
      <c r="T3908" s="12">
        <f t="shared" si="247"/>
        <v>40940.949826388889</v>
      </c>
    </row>
    <row r="3909" spans="1:20" ht="45" x14ac:dyDescent="0.25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8218</v>
      </c>
      <c r="G3909" t="s">
        <v>8224</v>
      </c>
      <c r="H3909" t="s">
        <v>8246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8294</v>
      </c>
      <c r="O3909" s="5">
        <f t="shared" si="244"/>
        <v>2.26239013671875</v>
      </c>
      <c r="P3909">
        <f t="shared" si="245"/>
        <v>118.6144</v>
      </c>
      <c r="Q3909" s="8" t="s">
        <v>8311</v>
      </c>
      <c r="R3909" s="8" t="s">
        <v>8357</v>
      </c>
      <c r="S3909" s="12">
        <f t="shared" si="246"/>
        <v>41242.746481481481</v>
      </c>
      <c r="T3909" s="12">
        <f t="shared" si="247"/>
        <v>41212.746481481481</v>
      </c>
    </row>
    <row r="3910" spans="1:20" ht="45" x14ac:dyDescent="0.25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8270</v>
      </c>
      <c r="O3910" s="5">
        <f t="shared" si="244"/>
        <v>2.2799999999999998</v>
      </c>
      <c r="P3910">
        <f t="shared" si="245"/>
        <v>57</v>
      </c>
      <c r="Q3910" s="8" t="s">
        <v>8323</v>
      </c>
      <c r="R3910" s="8" t="s">
        <v>8343</v>
      </c>
      <c r="S3910" s="12">
        <f t="shared" si="246"/>
        <v>42075.550717592589</v>
      </c>
      <c r="T3910" s="12">
        <f t="shared" si="247"/>
        <v>42045.59238425926</v>
      </c>
    </row>
    <row r="3911" spans="1:20" ht="45" x14ac:dyDescent="0.25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8268</v>
      </c>
      <c r="O3911" s="5">
        <f t="shared" si="244"/>
        <v>2.2882507142857142</v>
      </c>
      <c r="P3911">
        <f t="shared" si="245"/>
        <v>56.901438721136763</v>
      </c>
      <c r="Q3911" s="8" t="s">
        <v>8309</v>
      </c>
      <c r="R3911" s="8" t="s">
        <v>8349</v>
      </c>
      <c r="S3911" s="12">
        <f t="shared" si="246"/>
        <v>41536.506111111114</v>
      </c>
      <c r="T3911" s="12">
        <f t="shared" si="247"/>
        <v>41506.506111111114</v>
      </c>
    </row>
    <row r="3912" spans="1:20" ht="30" x14ac:dyDescent="0.25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8268</v>
      </c>
      <c r="O3912" s="5">
        <f t="shared" si="244"/>
        <v>2.3164705882352941</v>
      </c>
      <c r="P3912">
        <f t="shared" si="245"/>
        <v>106.43243243243244</v>
      </c>
      <c r="Q3912" s="8" t="s">
        <v>8309</v>
      </c>
      <c r="R3912" s="8" t="s">
        <v>8349</v>
      </c>
      <c r="S3912" s="12">
        <f t="shared" si="246"/>
        <v>41152.833333333336</v>
      </c>
      <c r="T3912" s="12">
        <f t="shared" si="247"/>
        <v>41113.844872685186</v>
      </c>
    </row>
    <row r="3913" spans="1:20" ht="45" x14ac:dyDescent="0.25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8218</v>
      </c>
      <c r="G3913" t="s">
        <v>8224</v>
      </c>
      <c r="H3913" t="s">
        <v>8246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8302</v>
      </c>
      <c r="O3913" s="5">
        <f t="shared" si="244"/>
        <v>2.3321535</v>
      </c>
      <c r="P3913">
        <f t="shared" si="245"/>
        <v>44.464318398474738</v>
      </c>
      <c r="Q3913" s="8" t="s">
        <v>8323</v>
      </c>
      <c r="R3913" s="8" t="s">
        <v>8324</v>
      </c>
      <c r="S3913" s="12">
        <f t="shared" si="246"/>
        <v>42572.448217592595</v>
      </c>
      <c r="T3913" s="12">
        <f t="shared" si="247"/>
        <v>42512.448217592595</v>
      </c>
    </row>
    <row r="3914" spans="1:20" ht="45" x14ac:dyDescent="0.25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8218</v>
      </c>
      <c r="G3914" t="s">
        <v>8223</v>
      </c>
      <c r="H3914" t="s">
        <v>8245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8275</v>
      </c>
      <c r="O3914" s="5">
        <f t="shared" si="244"/>
        <v>2.3333333333333335</v>
      </c>
      <c r="P3914">
        <f t="shared" si="245"/>
        <v>175</v>
      </c>
      <c r="Q3914" s="8" t="s">
        <v>8315</v>
      </c>
      <c r="R3914" s="8" t="s">
        <v>8350</v>
      </c>
      <c r="S3914" s="12">
        <f t="shared" si="246"/>
        <v>41026.396921296298</v>
      </c>
      <c r="T3914" s="12">
        <f t="shared" si="247"/>
        <v>40996.396921296298</v>
      </c>
    </row>
    <row r="3915" spans="1:20" ht="60" x14ac:dyDescent="0.25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8294</v>
      </c>
      <c r="O3915" s="5">
        <f t="shared" si="244"/>
        <v>2.3442048</v>
      </c>
      <c r="P3915">
        <f t="shared" si="245"/>
        <v>331.10237288135596</v>
      </c>
      <c r="Q3915" s="8" t="s">
        <v>8311</v>
      </c>
      <c r="R3915" s="8" t="s">
        <v>8357</v>
      </c>
      <c r="S3915" s="12">
        <f t="shared" si="246"/>
        <v>41830.354895833334</v>
      </c>
      <c r="T3915" s="12">
        <f t="shared" si="247"/>
        <v>41800.354895833334</v>
      </c>
    </row>
    <row r="3916" spans="1:20" ht="45" x14ac:dyDescent="0.25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8294</v>
      </c>
      <c r="O3916" s="5">
        <f t="shared" si="244"/>
        <v>2.3490000000000002</v>
      </c>
      <c r="P3916">
        <f t="shared" si="245"/>
        <v>64.180327868852459</v>
      </c>
      <c r="Q3916" s="8" t="s">
        <v>8311</v>
      </c>
      <c r="R3916" s="8" t="s">
        <v>8357</v>
      </c>
      <c r="S3916" s="12">
        <f t="shared" si="246"/>
        <v>42040.572233796294</v>
      </c>
      <c r="T3916" s="12">
        <f t="shared" si="247"/>
        <v>42010.572233796294</v>
      </c>
    </row>
    <row r="3917" spans="1:20" ht="45" x14ac:dyDescent="0.25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8279</v>
      </c>
      <c r="O3917" s="5">
        <f t="shared" si="244"/>
        <v>2.3715000000000002</v>
      </c>
      <c r="P3917">
        <f t="shared" si="245"/>
        <v>36.206106870229007</v>
      </c>
      <c r="Q3917" s="8" t="s">
        <v>8315</v>
      </c>
      <c r="R3917" s="8" t="s">
        <v>8354</v>
      </c>
      <c r="S3917" s="12">
        <f t="shared" si="246"/>
        <v>42175.669687500005</v>
      </c>
      <c r="T3917" s="12">
        <f t="shared" si="247"/>
        <v>42145.669687500005</v>
      </c>
    </row>
    <row r="3918" spans="1:20" ht="60" x14ac:dyDescent="0.25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8273</v>
      </c>
      <c r="O3918" s="5">
        <f t="shared" si="244"/>
        <v>2.38</v>
      </c>
      <c r="P3918">
        <f t="shared" si="245"/>
        <v>33.055555555555557</v>
      </c>
      <c r="Q3918" s="8" t="s">
        <v>8318</v>
      </c>
      <c r="R3918" s="8" t="s">
        <v>8352</v>
      </c>
      <c r="S3918" s="12">
        <f t="shared" si="246"/>
        <v>41248.804560185185</v>
      </c>
      <c r="T3918" s="12">
        <f t="shared" si="247"/>
        <v>41234.804560185185</v>
      </c>
    </row>
    <row r="3919" spans="1:20" ht="45" x14ac:dyDescent="0.25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8270</v>
      </c>
      <c r="O3919" s="5">
        <f t="shared" si="244"/>
        <v>2.3940000000000001</v>
      </c>
      <c r="P3919">
        <f t="shared" si="245"/>
        <v>26.021739130434781</v>
      </c>
      <c r="Q3919" s="8" t="s">
        <v>8323</v>
      </c>
      <c r="R3919" s="8" t="s">
        <v>8343</v>
      </c>
      <c r="S3919" s="12">
        <f t="shared" si="246"/>
        <v>42062.466145833328</v>
      </c>
      <c r="T3919" s="12">
        <f t="shared" si="247"/>
        <v>42032.466145833328</v>
      </c>
    </row>
    <row r="3920" spans="1:20" ht="30" x14ac:dyDescent="0.25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8268</v>
      </c>
      <c r="O3920" s="5">
        <f t="shared" si="244"/>
        <v>2.4</v>
      </c>
      <c r="P3920">
        <f t="shared" si="245"/>
        <v>41.379310344827587</v>
      </c>
      <c r="Q3920" s="8" t="s">
        <v>8309</v>
      </c>
      <c r="R3920" s="8" t="s">
        <v>8349</v>
      </c>
      <c r="S3920" s="12">
        <f t="shared" si="246"/>
        <v>40599.99800925926</v>
      </c>
      <c r="T3920" s="12">
        <f t="shared" si="247"/>
        <v>40554.99800925926</v>
      </c>
    </row>
    <row r="3921" spans="1:20" ht="45" x14ac:dyDescent="0.25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8278</v>
      </c>
      <c r="O3921" s="5">
        <f t="shared" si="244"/>
        <v>2.4079999999999999</v>
      </c>
      <c r="P3921">
        <f t="shared" si="245"/>
        <v>23.153846153846153</v>
      </c>
      <c r="Q3921" s="8" t="s">
        <v>8315</v>
      </c>
      <c r="R3921" s="8" t="s">
        <v>8330</v>
      </c>
      <c r="S3921" s="12">
        <f t="shared" si="246"/>
        <v>40812.957638888889</v>
      </c>
      <c r="T3921" s="12">
        <f t="shared" si="247"/>
        <v>40772.598749999997</v>
      </c>
    </row>
    <row r="3922" spans="1:20" ht="90" x14ac:dyDescent="0.25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8270</v>
      </c>
      <c r="O3922" s="5">
        <f t="shared" si="244"/>
        <v>2.42</v>
      </c>
      <c r="P3922">
        <f t="shared" si="245"/>
        <v>24.2</v>
      </c>
      <c r="Q3922" s="8" t="s">
        <v>8323</v>
      </c>
      <c r="R3922" s="8" t="s">
        <v>8343</v>
      </c>
      <c r="S3922" s="12">
        <f t="shared" si="246"/>
        <v>42167.371018518519</v>
      </c>
      <c r="T3922" s="12">
        <f t="shared" si="247"/>
        <v>42107.371018518519</v>
      </c>
    </row>
    <row r="3923" spans="1:20" ht="45" x14ac:dyDescent="0.25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8270</v>
      </c>
      <c r="O3923" s="5">
        <f t="shared" si="244"/>
        <v>2.42</v>
      </c>
      <c r="P3923">
        <f t="shared" si="245"/>
        <v>43.214285714285715</v>
      </c>
      <c r="Q3923" s="8" t="s">
        <v>8323</v>
      </c>
      <c r="R3923" s="8" t="s">
        <v>8343</v>
      </c>
      <c r="S3923" s="12">
        <f t="shared" si="246"/>
        <v>42589.526724537034</v>
      </c>
      <c r="T3923" s="12">
        <f t="shared" si="247"/>
        <v>42559.526724537034</v>
      </c>
    </row>
    <row r="3924" spans="1:20" ht="60" x14ac:dyDescent="0.25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8296</v>
      </c>
      <c r="O3924" s="5">
        <f t="shared" si="244"/>
        <v>2.4315000000000002</v>
      </c>
      <c r="P3924">
        <f t="shared" si="245"/>
        <v>82.145270270270274</v>
      </c>
      <c r="Q3924" s="8" t="s">
        <v>8331</v>
      </c>
      <c r="R3924" s="8" t="s">
        <v>8356</v>
      </c>
      <c r="S3924" s="12">
        <f t="shared" si="246"/>
        <v>42672.541666666672</v>
      </c>
      <c r="T3924" s="12">
        <f t="shared" si="247"/>
        <v>42644.417534722219</v>
      </c>
    </row>
    <row r="3925" spans="1:20" ht="60" x14ac:dyDescent="0.25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8294</v>
      </c>
      <c r="O3925" s="5">
        <f t="shared" si="244"/>
        <v>2.4606080000000001</v>
      </c>
      <c r="P3925">
        <f t="shared" si="245"/>
        <v>161.88210526315791</v>
      </c>
      <c r="Q3925" s="8" t="s">
        <v>8311</v>
      </c>
      <c r="R3925" s="8" t="s">
        <v>8357</v>
      </c>
      <c r="S3925" s="12">
        <f t="shared" si="246"/>
        <v>41654.541666666664</v>
      </c>
      <c r="T3925" s="12">
        <f t="shared" si="247"/>
        <v>41611.667673611111</v>
      </c>
    </row>
    <row r="3926" spans="1:20" ht="60" x14ac:dyDescent="0.25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8302</v>
      </c>
      <c r="O3926" s="5">
        <f t="shared" si="244"/>
        <v>2.4641999999999999</v>
      </c>
      <c r="P3926">
        <f t="shared" si="245"/>
        <v>67.697802197802204</v>
      </c>
      <c r="Q3926" s="8" t="s">
        <v>8323</v>
      </c>
      <c r="R3926" s="8" t="s">
        <v>8324</v>
      </c>
      <c r="S3926" s="12">
        <f t="shared" si="246"/>
        <v>41188.743923611109</v>
      </c>
      <c r="T3926" s="12">
        <f t="shared" si="247"/>
        <v>41158.743923611109</v>
      </c>
    </row>
    <row r="3927" spans="1:20" ht="45" x14ac:dyDescent="0.25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8265</v>
      </c>
      <c r="O3927" s="5">
        <f t="shared" si="244"/>
        <v>2.4666666666666668</v>
      </c>
      <c r="P3927">
        <f t="shared" si="245"/>
        <v>78.723404255319153</v>
      </c>
      <c r="Q3927" s="8" t="s">
        <v>8309</v>
      </c>
      <c r="R3927" s="8" t="s">
        <v>8348</v>
      </c>
      <c r="S3927" s="12">
        <f t="shared" si="246"/>
        <v>41425.363078703704</v>
      </c>
      <c r="T3927" s="12">
        <f t="shared" si="247"/>
        <v>41365.363078703704</v>
      </c>
    </row>
    <row r="3928" spans="1:20" ht="60" x14ac:dyDescent="0.25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8294</v>
      </c>
      <c r="O3928" s="5">
        <f t="shared" si="244"/>
        <v>2.4784000000000002</v>
      </c>
      <c r="P3928">
        <f t="shared" si="245"/>
        <v>408.97689768976898</v>
      </c>
      <c r="Q3928" s="8" t="s">
        <v>8311</v>
      </c>
      <c r="R3928" s="8" t="s">
        <v>8357</v>
      </c>
      <c r="S3928" s="12">
        <f t="shared" si="246"/>
        <v>41976.292187500003</v>
      </c>
      <c r="T3928" s="12">
        <f t="shared" si="247"/>
        <v>41941.250520833331</v>
      </c>
    </row>
    <row r="3929" spans="1:20" ht="30" x14ac:dyDescent="0.25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8294</v>
      </c>
      <c r="O3929" s="5">
        <f t="shared" si="244"/>
        <v>2.4817133333333334</v>
      </c>
      <c r="P3929">
        <f t="shared" si="245"/>
        <v>27.472841328413285</v>
      </c>
      <c r="Q3929" s="8" t="s">
        <v>8311</v>
      </c>
      <c r="R3929" s="8" t="s">
        <v>8357</v>
      </c>
      <c r="S3929" s="12">
        <f t="shared" si="246"/>
        <v>41593.718784722223</v>
      </c>
      <c r="T3929" s="12">
        <f t="shared" si="247"/>
        <v>41578.677118055552</v>
      </c>
    </row>
    <row r="3930" spans="1:20" ht="60" x14ac:dyDescent="0.25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8218</v>
      </c>
      <c r="G3930" t="s">
        <v>8223</v>
      </c>
      <c r="H3930" t="s">
        <v>8245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8275</v>
      </c>
      <c r="O3930" s="5">
        <f t="shared" si="244"/>
        <v>2.5</v>
      </c>
      <c r="P3930">
        <f t="shared" si="245"/>
        <v>67.307692307692307</v>
      </c>
      <c r="Q3930" s="8" t="s">
        <v>8315</v>
      </c>
      <c r="R3930" s="8" t="s">
        <v>8350</v>
      </c>
      <c r="S3930" s="12">
        <f t="shared" si="246"/>
        <v>42571.759097222224</v>
      </c>
      <c r="T3930" s="12">
        <f t="shared" si="247"/>
        <v>42564.759097222224</v>
      </c>
    </row>
    <row r="3931" spans="1:20" ht="60" x14ac:dyDescent="0.25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8218</v>
      </c>
      <c r="G3931" t="s">
        <v>8223</v>
      </c>
      <c r="H3931" t="s">
        <v>8245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8284</v>
      </c>
      <c r="O3931" s="5">
        <f t="shared" si="244"/>
        <v>2.5030841666666666</v>
      </c>
      <c r="P3931">
        <f t="shared" si="245"/>
        <v>66.015406593406595</v>
      </c>
      <c r="Q3931" s="8" t="s">
        <v>8334</v>
      </c>
      <c r="R3931" s="8" t="s">
        <v>8338</v>
      </c>
      <c r="S3931" s="12">
        <f t="shared" si="246"/>
        <v>42243.552199074074</v>
      </c>
      <c r="T3931" s="12">
        <f t="shared" si="247"/>
        <v>42213.552199074074</v>
      </c>
    </row>
    <row r="3932" spans="1:20" ht="60" x14ac:dyDescent="0.25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8270</v>
      </c>
      <c r="O3932" s="5">
        <f t="shared" si="244"/>
        <v>2.5066666666666668</v>
      </c>
      <c r="P3932">
        <f t="shared" si="245"/>
        <v>44.235294117647058</v>
      </c>
      <c r="Q3932" s="8" t="s">
        <v>8323</v>
      </c>
      <c r="R3932" s="8" t="s">
        <v>8343</v>
      </c>
      <c r="S3932" s="12">
        <f t="shared" si="246"/>
        <v>42606.915972222225</v>
      </c>
      <c r="T3932" s="12">
        <f t="shared" si="247"/>
        <v>42596.394699074073</v>
      </c>
    </row>
    <row r="3933" spans="1:20" ht="30" x14ac:dyDescent="0.25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8275</v>
      </c>
      <c r="O3933" s="5">
        <f t="shared" si="244"/>
        <v>2.5248648648648651</v>
      </c>
      <c r="P3933">
        <f t="shared" si="245"/>
        <v>55.607142857142854</v>
      </c>
      <c r="Q3933" s="8" t="s">
        <v>8315</v>
      </c>
      <c r="R3933" s="8" t="s">
        <v>8350</v>
      </c>
      <c r="S3933" s="12">
        <f t="shared" si="246"/>
        <v>42707.460717592592</v>
      </c>
      <c r="T3933" s="12">
        <f t="shared" si="247"/>
        <v>42677.419050925921</v>
      </c>
    </row>
    <row r="3934" spans="1:20" ht="60" x14ac:dyDescent="0.25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8218</v>
      </c>
      <c r="G3934" t="s">
        <v>8223</v>
      </c>
      <c r="H3934" t="s">
        <v>8245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8294</v>
      </c>
      <c r="O3934" s="5">
        <f t="shared" si="244"/>
        <v>2.5253999999999999</v>
      </c>
      <c r="P3934">
        <f t="shared" si="245"/>
        <v>68.254054054054052</v>
      </c>
      <c r="Q3934" s="8" t="s">
        <v>8311</v>
      </c>
      <c r="R3934" s="8" t="s">
        <v>8357</v>
      </c>
      <c r="S3934" s="12">
        <f t="shared" si="246"/>
        <v>42764.607094907406</v>
      </c>
      <c r="T3934" s="12">
        <f t="shared" si="247"/>
        <v>42704.607094907406</v>
      </c>
    </row>
    <row r="3935" spans="1:20" ht="60" x14ac:dyDescent="0.25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8218</v>
      </c>
      <c r="G3935" t="s">
        <v>8223</v>
      </c>
      <c r="H3935" t="s">
        <v>8245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8284</v>
      </c>
      <c r="O3935" s="5">
        <f t="shared" si="244"/>
        <v>2.5329333333333333</v>
      </c>
      <c r="P3935">
        <f t="shared" si="245"/>
        <v>121</v>
      </c>
      <c r="Q3935" s="8" t="s">
        <v>8334</v>
      </c>
      <c r="R3935" s="8" t="s">
        <v>8338</v>
      </c>
      <c r="S3935" s="12">
        <f t="shared" si="246"/>
        <v>42533.999305555553</v>
      </c>
      <c r="T3935" s="12">
        <f t="shared" si="247"/>
        <v>42503.41474537037</v>
      </c>
    </row>
    <row r="3936" spans="1:20" ht="45" x14ac:dyDescent="0.25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8218</v>
      </c>
      <c r="G3936" t="s">
        <v>8223</v>
      </c>
      <c r="H3936" t="s">
        <v>8245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8278</v>
      </c>
      <c r="O3936" s="5">
        <f t="shared" si="244"/>
        <v>2.54</v>
      </c>
      <c r="P3936">
        <f t="shared" si="245"/>
        <v>51.313131313131315</v>
      </c>
      <c r="Q3936" s="8" t="s">
        <v>8315</v>
      </c>
      <c r="R3936" s="8" t="s">
        <v>8330</v>
      </c>
      <c r="S3936" s="12">
        <f t="shared" si="246"/>
        <v>41963.916666666672</v>
      </c>
      <c r="T3936" s="12">
        <f t="shared" si="247"/>
        <v>41951.538807870369</v>
      </c>
    </row>
    <row r="3937" spans="1:20" ht="30" x14ac:dyDescent="0.25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8218</v>
      </c>
      <c r="G3937" t="s">
        <v>8234</v>
      </c>
      <c r="H3937" t="s">
        <v>8254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8284</v>
      </c>
      <c r="O3937" s="5">
        <f t="shared" si="244"/>
        <v>2.5431499999999998</v>
      </c>
      <c r="P3937">
        <f t="shared" si="245"/>
        <v>493.81553398058253</v>
      </c>
      <c r="Q3937" s="8" t="s">
        <v>8334</v>
      </c>
      <c r="R3937" s="8" t="s">
        <v>8338</v>
      </c>
      <c r="S3937" s="12">
        <f t="shared" si="246"/>
        <v>42155.625</v>
      </c>
      <c r="T3937" s="12">
        <f t="shared" si="247"/>
        <v>42132.691805555558</v>
      </c>
    </row>
    <row r="3938" spans="1:20" ht="60" x14ac:dyDescent="0.25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8297</v>
      </c>
      <c r="O3938" s="5">
        <f t="shared" si="244"/>
        <v>2.5445000000000002</v>
      </c>
      <c r="P3938">
        <f t="shared" si="245"/>
        <v>47.383612662942269</v>
      </c>
      <c r="Q3938" s="8" t="s">
        <v>8321</v>
      </c>
      <c r="R3938" s="8" t="s">
        <v>8346</v>
      </c>
      <c r="S3938" s="12">
        <f t="shared" si="246"/>
        <v>42169.531678240739</v>
      </c>
      <c r="T3938" s="12">
        <f t="shared" si="247"/>
        <v>42139.531678240739</v>
      </c>
    </row>
    <row r="3939" spans="1:20" ht="60" x14ac:dyDescent="0.25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8268</v>
      </c>
      <c r="O3939" s="5">
        <f t="shared" si="244"/>
        <v>2.5583333333333331</v>
      </c>
      <c r="P3939">
        <f t="shared" si="245"/>
        <v>69.772727272727266</v>
      </c>
      <c r="Q3939" s="8" t="s">
        <v>8309</v>
      </c>
      <c r="R3939" s="8" t="s">
        <v>8349</v>
      </c>
      <c r="S3939" s="12">
        <f t="shared" si="246"/>
        <v>41158.459490740745</v>
      </c>
      <c r="T3939" s="12">
        <f t="shared" si="247"/>
        <v>41144.459490740745</v>
      </c>
    </row>
    <row r="3940" spans="1:20" ht="60" x14ac:dyDescent="0.25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8294</v>
      </c>
      <c r="O3940" s="5">
        <f t="shared" si="244"/>
        <v>2.5683081313131315</v>
      </c>
      <c r="P3940">
        <f t="shared" si="245"/>
        <v>247.94003412969283</v>
      </c>
      <c r="Q3940" s="8" t="s">
        <v>8311</v>
      </c>
      <c r="R3940" s="8" t="s">
        <v>8357</v>
      </c>
      <c r="S3940" s="12">
        <f t="shared" si="246"/>
        <v>42588.041666666672</v>
      </c>
      <c r="T3940" s="12">
        <f t="shared" si="247"/>
        <v>42549.472962962958</v>
      </c>
    </row>
    <row r="3941" spans="1:20" ht="45" x14ac:dyDescent="0.25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8218</v>
      </c>
      <c r="G3941" t="s">
        <v>8236</v>
      </c>
      <c r="H3941" t="s">
        <v>8248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8294</v>
      </c>
      <c r="O3941" s="5">
        <f t="shared" si="244"/>
        <v>2.5957748878923765</v>
      </c>
      <c r="P3941">
        <f t="shared" si="245"/>
        <v>180.75185011709601</v>
      </c>
      <c r="Q3941" s="8" t="s">
        <v>8311</v>
      </c>
      <c r="R3941" s="8" t="s">
        <v>8357</v>
      </c>
      <c r="S3941" s="12">
        <f t="shared" si="246"/>
        <v>42482.022824074069</v>
      </c>
      <c r="T3941" s="12">
        <f t="shared" si="247"/>
        <v>42452.022824074069</v>
      </c>
    </row>
    <row r="3942" spans="1:20" ht="45" x14ac:dyDescent="0.25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8218</v>
      </c>
      <c r="G3942" t="s">
        <v>8224</v>
      </c>
      <c r="H3942" t="s">
        <v>8246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8284</v>
      </c>
      <c r="O3942" s="5">
        <f t="shared" si="244"/>
        <v>2.6016666666666666</v>
      </c>
      <c r="P3942">
        <f t="shared" si="245"/>
        <v>34.68888888888889</v>
      </c>
      <c r="Q3942" s="8" t="s">
        <v>8334</v>
      </c>
      <c r="R3942" s="8" t="s">
        <v>8338</v>
      </c>
      <c r="S3942" s="12">
        <f t="shared" si="246"/>
        <v>42657.003263888888</v>
      </c>
      <c r="T3942" s="12">
        <f t="shared" si="247"/>
        <v>42627.003263888888</v>
      </c>
    </row>
    <row r="3943" spans="1:20" ht="60" x14ac:dyDescent="0.25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8284</v>
      </c>
      <c r="O3943" s="5">
        <f t="shared" si="244"/>
        <v>2.6059999999999999</v>
      </c>
      <c r="P3943">
        <f t="shared" si="245"/>
        <v>54.616766467065865</v>
      </c>
      <c r="Q3943" s="8" t="s">
        <v>8334</v>
      </c>
      <c r="R3943" s="8" t="s">
        <v>8338</v>
      </c>
      <c r="S3943" s="12">
        <f t="shared" si="246"/>
        <v>42368.875</v>
      </c>
      <c r="T3943" s="12">
        <f t="shared" si="247"/>
        <v>42333.369050925925</v>
      </c>
    </row>
    <row r="3944" spans="1:20" ht="45" x14ac:dyDescent="0.25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8294</v>
      </c>
      <c r="O3944" s="5">
        <f t="shared" si="244"/>
        <v>2.6227999999999998</v>
      </c>
      <c r="P3944">
        <f t="shared" si="245"/>
        <v>127.32038834951456</v>
      </c>
      <c r="Q3944" s="8" t="s">
        <v>8311</v>
      </c>
      <c r="R3944" s="8" t="s">
        <v>8357</v>
      </c>
      <c r="S3944" s="12">
        <f t="shared" si="246"/>
        <v>40919.791666666664</v>
      </c>
      <c r="T3944" s="12">
        <f t="shared" si="247"/>
        <v>40897.839236111111</v>
      </c>
    </row>
    <row r="3945" spans="1:20" ht="60" x14ac:dyDescent="0.25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8275</v>
      </c>
      <c r="O3945" s="5">
        <f t="shared" si="244"/>
        <v>2.625</v>
      </c>
      <c r="P3945">
        <f t="shared" si="245"/>
        <v>42</v>
      </c>
      <c r="Q3945" s="8" t="s">
        <v>8315</v>
      </c>
      <c r="R3945" s="8" t="s">
        <v>8350</v>
      </c>
      <c r="S3945" s="12">
        <f t="shared" si="246"/>
        <v>41335.082638888889</v>
      </c>
      <c r="T3945" s="12">
        <f t="shared" si="247"/>
        <v>41302.794016203705</v>
      </c>
    </row>
    <row r="3946" spans="1:20" ht="60" x14ac:dyDescent="0.25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8294</v>
      </c>
      <c r="O3946" s="5">
        <f t="shared" si="244"/>
        <v>2.6302771750000002</v>
      </c>
      <c r="P3946">
        <f t="shared" si="245"/>
        <v>272.35590732591254</v>
      </c>
      <c r="Q3946" s="8" t="s">
        <v>8311</v>
      </c>
      <c r="R3946" s="8" t="s">
        <v>8357</v>
      </c>
      <c r="S3946" s="12">
        <f t="shared" si="246"/>
        <v>41592.916666666664</v>
      </c>
      <c r="T3946" s="12">
        <f t="shared" si="247"/>
        <v>41561.250706018516</v>
      </c>
    </row>
    <row r="3947" spans="1:20" ht="60" x14ac:dyDescent="0.25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8218</v>
      </c>
      <c r="G3947" t="s">
        <v>8223</v>
      </c>
      <c r="H3947" t="s">
        <v>8245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8302</v>
      </c>
      <c r="O3947" s="5">
        <f t="shared" si="244"/>
        <v>2.6462241666666664</v>
      </c>
      <c r="P3947">
        <f t="shared" si="245"/>
        <v>57.631016333938291</v>
      </c>
      <c r="Q3947" s="8" t="s">
        <v>8323</v>
      </c>
      <c r="R3947" s="8" t="s">
        <v>8324</v>
      </c>
      <c r="S3947" s="12">
        <f t="shared" si="246"/>
        <v>42421.148472222223</v>
      </c>
      <c r="T3947" s="12">
        <f t="shared" si="247"/>
        <v>42387.148472222223</v>
      </c>
    </row>
    <row r="3948" spans="1:20" ht="60" x14ac:dyDescent="0.25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8218</v>
      </c>
      <c r="G3948" t="s">
        <v>8223</v>
      </c>
      <c r="H3948" t="s">
        <v>8245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8275</v>
      </c>
      <c r="O3948" s="5">
        <f t="shared" si="244"/>
        <v>2.6524999999999999</v>
      </c>
      <c r="P3948">
        <f t="shared" si="245"/>
        <v>84.206349206349202</v>
      </c>
      <c r="Q3948" s="8" t="s">
        <v>8315</v>
      </c>
      <c r="R3948" s="8" t="s">
        <v>8350</v>
      </c>
      <c r="S3948" s="12">
        <f t="shared" si="246"/>
        <v>40970.040972222225</v>
      </c>
      <c r="T3948" s="12">
        <f t="shared" si="247"/>
        <v>40939.587673611109</v>
      </c>
    </row>
    <row r="3949" spans="1:20" ht="60" x14ac:dyDescent="0.25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8278</v>
      </c>
      <c r="O3949" s="5">
        <f t="shared" si="244"/>
        <v>2.6566666666666667</v>
      </c>
      <c r="P3949">
        <f t="shared" si="245"/>
        <v>26.566666666666666</v>
      </c>
      <c r="Q3949" s="8" t="s">
        <v>8315</v>
      </c>
      <c r="R3949" s="8" t="s">
        <v>8330</v>
      </c>
      <c r="S3949" s="12">
        <f t="shared" si="246"/>
        <v>41021.458055555559</v>
      </c>
      <c r="T3949" s="12">
        <f t="shared" si="247"/>
        <v>40991.458055555559</v>
      </c>
    </row>
    <row r="3950" spans="1:20" ht="60" x14ac:dyDescent="0.25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8218</v>
      </c>
      <c r="G3950" t="s">
        <v>8223</v>
      </c>
      <c r="H3950" t="s">
        <v>8245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8276</v>
      </c>
      <c r="O3950" s="5">
        <f t="shared" si="244"/>
        <v>2.6713333333333331</v>
      </c>
      <c r="P3950">
        <f t="shared" si="245"/>
        <v>63.102362204724407</v>
      </c>
      <c r="Q3950" s="8" t="s">
        <v>8315</v>
      </c>
      <c r="R3950" s="8" t="s">
        <v>8351</v>
      </c>
      <c r="S3950" s="12">
        <f t="shared" si="246"/>
        <v>42712.083333333328</v>
      </c>
      <c r="T3950" s="12">
        <f t="shared" si="247"/>
        <v>42695.007870370369</v>
      </c>
    </row>
    <row r="3951" spans="1:20" ht="60" x14ac:dyDescent="0.25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8218</v>
      </c>
      <c r="G3951" t="s">
        <v>8223</v>
      </c>
      <c r="H3951" t="s">
        <v>8245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8272</v>
      </c>
      <c r="O3951" s="5">
        <f t="shared" si="244"/>
        <v>2.6729166666666666</v>
      </c>
      <c r="P3951">
        <f t="shared" si="245"/>
        <v>31.663376110562684</v>
      </c>
      <c r="Q3951" s="8" t="s">
        <v>8311</v>
      </c>
      <c r="R3951" s="8" t="s">
        <v>8317</v>
      </c>
      <c r="S3951" s="12">
        <f t="shared" si="246"/>
        <v>42193.707326388889</v>
      </c>
      <c r="T3951" s="12">
        <f t="shared" si="247"/>
        <v>42163.707326388889</v>
      </c>
    </row>
    <row r="3952" spans="1:20" ht="30" x14ac:dyDescent="0.25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8284</v>
      </c>
      <c r="O3952" s="5">
        <f t="shared" si="244"/>
        <v>2.6991034482758622</v>
      </c>
      <c r="P3952">
        <f t="shared" si="245"/>
        <v>76.439453125</v>
      </c>
      <c r="Q3952" s="8" t="s">
        <v>8334</v>
      </c>
      <c r="R3952" s="8" t="s">
        <v>8338</v>
      </c>
      <c r="S3952" s="12">
        <f t="shared" si="246"/>
        <v>42356.568738425922</v>
      </c>
      <c r="T3952" s="12">
        <f t="shared" si="247"/>
        <v>42326.568738425922</v>
      </c>
    </row>
    <row r="3953" spans="1:20" ht="45" x14ac:dyDescent="0.25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8296</v>
      </c>
      <c r="O3953" s="5">
        <f t="shared" si="244"/>
        <v>2.7067999999999999</v>
      </c>
      <c r="P3953">
        <f t="shared" si="245"/>
        <v>140.97916666666666</v>
      </c>
      <c r="Q3953" s="8" t="s">
        <v>8331</v>
      </c>
      <c r="R3953" s="8" t="s">
        <v>8356</v>
      </c>
      <c r="S3953" s="12">
        <f t="shared" si="246"/>
        <v>42482.575740740736</v>
      </c>
      <c r="T3953" s="12">
        <f t="shared" si="247"/>
        <v>42452.575740740736</v>
      </c>
    </row>
    <row r="3954" spans="1:20" ht="45" x14ac:dyDescent="0.25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8296</v>
      </c>
      <c r="O3954" s="5">
        <f t="shared" si="244"/>
        <v>2.7069999999999999</v>
      </c>
      <c r="P3954">
        <f t="shared" si="245"/>
        <v>53.078431372549019</v>
      </c>
      <c r="Q3954" s="8" t="s">
        <v>8331</v>
      </c>
      <c r="R3954" s="8" t="s">
        <v>8356</v>
      </c>
      <c r="S3954" s="12">
        <f t="shared" si="246"/>
        <v>42372.707638888889</v>
      </c>
      <c r="T3954" s="12">
        <f t="shared" si="247"/>
        <v>42338.459108796298</v>
      </c>
    </row>
    <row r="3955" spans="1:20" ht="30" x14ac:dyDescent="0.25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8275</v>
      </c>
      <c r="O3955" s="5">
        <f t="shared" si="244"/>
        <v>2.7185000000000001</v>
      </c>
      <c r="P3955">
        <f t="shared" si="245"/>
        <v>48.544642857142854</v>
      </c>
      <c r="Q3955" s="8" t="s">
        <v>8315</v>
      </c>
      <c r="R3955" s="8" t="s">
        <v>8350</v>
      </c>
      <c r="S3955" s="12">
        <f t="shared" si="246"/>
        <v>41258.674884259257</v>
      </c>
      <c r="T3955" s="12">
        <f t="shared" si="247"/>
        <v>41228.674884259257</v>
      </c>
    </row>
    <row r="3956" spans="1:20" ht="60" x14ac:dyDescent="0.25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8296</v>
      </c>
      <c r="O3956" s="5">
        <f t="shared" si="244"/>
        <v>2.722777777777778</v>
      </c>
      <c r="P3956">
        <f t="shared" si="245"/>
        <v>98.413654618473899</v>
      </c>
      <c r="Q3956" s="8" t="s">
        <v>8331</v>
      </c>
      <c r="R3956" s="8" t="s">
        <v>8356</v>
      </c>
      <c r="S3956" s="12">
        <f t="shared" si="246"/>
        <v>42588.077986111108</v>
      </c>
      <c r="T3956" s="12">
        <f t="shared" si="247"/>
        <v>42573.077986111108</v>
      </c>
    </row>
    <row r="3957" spans="1:20" ht="45" x14ac:dyDescent="0.25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8284</v>
      </c>
      <c r="O3957" s="5">
        <f t="shared" si="244"/>
        <v>2.7793846153846156</v>
      </c>
      <c r="P3957">
        <f t="shared" si="245"/>
        <v>67.159851301115239</v>
      </c>
      <c r="Q3957" s="8" t="s">
        <v>8334</v>
      </c>
      <c r="R3957" s="8" t="s">
        <v>8338</v>
      </c>
      <c r="S3957" s="12">
        <f t="shared" si="246"/>
        <v>41800.106249999997</v>
      </c>
      <c r="T3957" s="12">
        <f t="shared" si="247"/>
        <v>41772.407685185186</v>
      </c>
    </row>
    <row r="3958" spans="1:20" ht="30" x14ac:dyDescent="0.25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8272</v>
      </c>
      <c r="O3958" s="5">
        <f t="shared" si="244"/>
        <v>2.7869999999999999</v>
      </c>
      <c r="P3958">
        <f t="shared" si="245"/>
        <v>23.518987341772153</v>
      </c>
      <c r="Q3958" s="8" t="s">
        <v>8311</v>
      </c>
      <c r="R3958" s="8" t="s">
        <v>8317</v>
      </c>
      <c r="S3958" s="12">
        <f t="shared" si="246"/>
        <v>42593.776319444441</v>
      </c>
      <c r="T3958" s="12">
        <f t="shared" si="247"/>
        <v>42563.776319444441</v>
      </c>
    </row>
    <row r="3959" spans="1:20" ht="30" x14ac:dyDescent="0.25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8284</v>
      </c>
      <c r="O3959" s="5">
        <f t="shared" si="244"/>
        <v>2.80375</v>
      </c>
      <c r="P3959">
        <f t="shared" si="245"/>
        <v>81.268115942028984</v>
      </c>
      <c r="Q3959" s="8" t="s">
        <v>8334</v>
      </c>
      <c r="R3959" s="8" t="s">
        <v>8338</v>
      </c>
      <c r="S3959" s="12">
        <f t="shared" si="246"/>
        <v>42460.916666666672</v>
      </c>
      <c r="T3959" s="12">
        <f t="shared" si="247"/>
        <v>42430.470451388886</v>
      </c>
    </row>
    <row r="3960" spans="1:20" ht="60" x14ac:dyDescent="0.25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8218</v>
      </c>
      <c r="G3960" t="s">
        <v>8223</v>
      </c>
      <c r="H3960" t="s">
        <v>8245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8294</v>
      </c>
      <c r="O3960" s="5">
        <f t="shared" si="244"/>
        <v>2.8073000000000001</v>
      </c>
      <c r="P3960">
        <f t="shared" si="245"/>
        <v>201.96402877697841</v>
      </c>
      <c r="Q3960" s="8" t="s">
        <v>8311</v>
      </c>
      <c r="R3960" s="8" t="s">
        <v>8357</v>
      </c>
      <c r="S3960" s="12">
        <f t="shared" si="246"/>
        <v>42645.028749999998</v>
      </c>
      <c r="T3960" s="12">
        <f t="shared" si="247"/>
        <v>42600.028749999998</v>
      </c>
    </row>
    <row r="3961" spans="1:20" ht="60" x14ac:dyDescent="0.25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8218</v>
      </c>
      <c r="G3961" t="s">
        <v>8223</v>
      </c>
      <c r="H3961" t="s">
        <v>8245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8294</v>
      </c>
      <c r="O3961" s="5">
        <f t="shared" si="244"/>
        <v>2.8109999999999999</v>
      </c>
      <c r="P3961">
        <f t="shared" si="245"/>
        <v>147.94736842105263</v>
      </c>
      <c r="Q3961" s="8" t="s">
        <v>8311</v>
      </c>
      <c r="R3961" s="8" t="s">
        <v>8357</v>
      </c>
      <c r="S3961" s="12">
        <f t="shared" si="246"/>
        <v>41905.820567129631</v>
      </c>
      <c r="T3961" s="12">
        <f t="shared" si="247"/>
        <v>41860.820567129631</v>
      </c>
    </row>
    <row r="3962" spans="1:20" ht="30" x14ac:dyDescent="0.25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8284</v>
      </c>
      <c r="O3962" s="5">
        <f t="shared" si="244"/>
        <v>2.8156666666666665</v>
      </c>
      <c r="P3962">
        <f t="shared" si="245"/>
        <v>52.793750000000003</v>
      </c>
      <c r="Q3962" s="8" t="s">
        <v>8334</v>
      </c>
      <c r="R3962" s="8" t="s">
        <v>8338</v>
      </c>
      <c r="S3962" s="12">
        <f t="shared" si="246"/>
        <v>42766.75</v>
      </c>
      <c r="T3962" s="12">
        <f t="shared" si="247"/>
        <v>42736.482893518521</v>
      </c>
    </row>
    <row r="3963" spans="1:20" ht="60" x14ac:dyDescent="0.25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8218</v>
      </c>
      <c r="G3963" t="s">
        <v>8223</v>
      </c>
      <c r="H3963" t="s">
        <v>8245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8296</v>
      </c>
      <c r="O3963" s="5">
        <f t="shared" si="244"/>
        <v>2.8309000000000002</v>
      </c>
      <c r="P3963">
        <f t="shared" si="245"/>
        <v>42.63403614457831</v>
      </c>
      <c r="Q3963" s="8" t="s">
        <v>8331</v>
      </c>
      <c r="R3963" s="8" t="s">
        <v>8356</v>
      </c>
      <c r="S3963" s="12">
        <f t="shared" si="246"/>
        <v>42713.750046296293</v>
      </c>
      <c r="T3963" s="12">
        <f t="shared" si="247"/>
        <v>42683.750046296293</v>
      </c>
    </row>
    <row r="3964" spans="1:20" ht="45" x14ac:dyDescent="0.25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8218</v>
      </c>
      <c r="G3964" t="s">
        <v>8223</v>
      </c>
      <c r="H3964" t="s">
        <v>8245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8268</v>
      </c>
      <c r="O3964" s="5">
        <f t="shared" si="244"/>
        <v>2.8332000000000002</v>
      </c>
      <c r="P3964">
        <f t="shared" si="245"/>
        <v>49.880281690140848</v>
      </c>
      <c r="Q3964" s="8" t="s">
        <v>8309</v>
      </c>
      <c r="R3964" s="8" t="s">
        <v>8349</v>
      </c>
      <c r="S3964" s="12">
        <f t="shared" si="246"/>
        <v>41359.747118055559</v>
      </c>
      <c r="T3964" s="12">
        <f t="shared" si="247"/>
        <v>41329.788784722223</v>
      </c>
    </row>
    <row r="3965" spans="1:20" ht="60" x14ac:dyDescent="0.25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8218</v>
      </c>
      <c r="G3965" t="s">
        <v>8223</v>
      </c>
      <c r="H3965" t="s">
        <v>8245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8296</v>
      </c>
      <c r="O3965" s="5">
        <f t="shared" si="244"/>
        <v>2.8473999999999999</v>
      </c>
      <c r="P3965">
        <f t="shared" si="245"/>
        <v>107.04511278195488</v>
      </c>
      <c r="Q3965" s="8" t="s">
        <v>8331</v>
      </c>
      <c r="R3965" s="8" t="s">
        <v>8356</v>
      </c>
      <c r="S3965" s="12">
        <f t="shared" si="246"/>
        <v>42394.416666666672</v>
      </c>
      <c r="T3965" s="12">
        <f t="shared" si="247"/>
        <v>42380.440289351856</v>
      </c>
    </row>
    <row r="3966" spans="1:20" ht="30" x14ac:dyDescent="0.25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8218</v>
      </c>
      <c r="G3966" t="s">
        <v>8223</v>
      </c>
      <c r="H3966" t="s">
        <v>8245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8294</v>
      </c>
      <c r="O3966" s="5">
        <f t="shared" si="244"/>
        <v>2.8496600000000001</v>
      </c>
      <c r="P3966">
        <f t="shared" si="245"/>
        <v>279.37843137254902</v>
      </c>
      <c r="Q3966" s="8" t="s">
        <v>8311</v>
      </c>
      <c r="R3966" s="8" t="s">
        <v>8357</v>
      </c>
      <c r="S3966" s="12">
        <f t="shared" si="246"/>
        <v>42707.378645833334</v>
      </c>
      <c r="T3966" s="12">
        <f t="shared" si="247"/>
        <v>42676.336979166663</v>
      </c>
    </row>
    <row r="3967" spans="1:20" ht="45" x14ac:dyDescent="0.25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8270</v>
      </c>
      <c r="O3967" s="5">
        <f t="shared" si="244"/>
        <v>2.8613861386138613</v>
      </c>
      <c r="P3967">
        <f t="shared" si="245"/>
        <v>19.266666666666666</v>
      </c>
      <c r="Q3967" s="8" t="s">
        <v>8323</v>
      </c>
      <c r="R3967" s="8" t="s">
        <v>8343</v>
      </c>
      <c r="S3967" s="12">
        <f t="shared" si="246"/>
        <v>42342.561898148153</v>
      </c>
      <c r="T3967" s="12">
        <f t="shared" si="247"/>
        <v>42282.520231481481</v>
      </c>
    </row>
    <row r="3968" spans="1:20" ht="30" x14ac:dyDescent="0.25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8296</v>
      </c>
      <c r="O3968" s="5">
        <f t="shared" si="244"/>
        <v>2.8665822784810127</v>
      </c>
      <c r="P3968">
        <f t="shared" si="245"/>
        <v>41.782287822878232</v>
      </c>
      <c r="Q3968" s="8" t="s">
        <v>8331</v>
      </c>
      <c r="R3968" s="8" t="s">
        <v>8356</v>
      </c>
      <c r="S3968" s="12">
        <f t="shared" si="246"/>
        <v>42497.701979166668</v>
      </c>
      <c r="T3968" s="12">
        <f t="shared" si="247"/>
        <v>42467.701979166668</v>
      </c>
    </row>
    <row r="3969" spans="1:20" ht="45" x14ac:dyDescent="0.25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8270</v>
      </c>
      <c r="O3969" s="5">
        <f t="shared" si="244"/>
        <v>2.87</v>
      </c>
      <c r="P3969">
        <f t="shared" si="245"/>
        <v>58.571428571428569</v>
      </c>
      <c r="Q3969" s="8" t="s">
        <v>8323</v>
      </c>
      <c r="R3969" s="8" t="s">
        <v>8343</v>
      </c>
      <c r="S3969" s="12">
        <f t="shared" si="246"/>
        <v>42464.845856481479</v>
      </c>
      <c r="T3969" s="12">
        <f t="shared" si="247"/>
        <v>42450.845856481479</v>
      </c>
    </row>
    <row r="3970" spans="1:20" ht="60" x14ac:dyDescent="0.25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8294</v>
      </c>
      <c r="O3970" s="5">
        <f t="shared" ref="O3970:O4033" si="248">E3970/D3970</f>
        <v>2.8816999999999999</v>
      </c>
      <c r="P3970">
        <f t="shared" si="245"/>
        <v>47.474464579901152</v>
      </c>
      <c r="Q3970" s="8" t="s">
        <v>8311</v>
      </c>
      <c r="R3970" s="8" t="s">
        <v>8357</v>
      </c>
      <c r="S3970" s="12">
        <f t="shared" si="246"/>
        <v>42180.541666666672</v>
      </c>
      <c r="T3970" s="12">
        <f t="shared" si="247"/>
        <v>42150.46056712963</v>
      </c>
    </row>
    <row r="3971" spans="1:20" ht="60" x14ac:dyDescent="0.25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8270</v>
      </c>
      <c r="O3971" s="5">
        <f t="shared" si="248"/>
        <v>2.89</v>
      </c>
      <c r="P3971">
        <f t="shared" ref="P3971:P4034" si="249">E3971/L3971</f>
        <v>43.35</v>
      </c>
      <c r="Q3971" s="8" t="s">
        <v>8323</v>
      </c>
      <c r="R3971" s="8" t="s">
        <v>8343</v>
      </c>
      <c r="S3971" s="12">
        <f t="shared" ref="S3971:S4034" si="250">(I3971/86400)+25569+(-6/24)</f>
        <v>42529.332638888889</v>
      </c>
      <c r="T3971" s="12">
        <f t="shared" ref="T3971:T4034" si="251">(J3971/86400)+25569+(-6/24)</f>
        <v>42521.041504629626</v>
      </c>
    </row>
    <row r="3972" spans="1:20" ht="30" x14ac:dyDescent="0.25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8284</v>
      </c>
      <c r="O3972" s="5">
        <f t="shared" si="248"/>
        <v>2.9</v>
      </c>
      <c r="P3972">
        <f t="shared" si="249"/>
        <v>19.333333333333332</v>
      </c>
      <c r="Q3972" s="8" t="s">
        <v>8334</v>
      </c>
      <c r="R3972" s="8" t="s">
        <v>8338</v>
      </c>
      <c r="S3972" s="12">
        <f t="shared" si="250"/>
        <v>42777.256689814814</v>
      </c>
      <c r="T3972" s="12">
        <f t="shared" si="251"/>
        <v>42747.256689814814</v>
      </c>
    </row>
    <row r="3973" spans="1:20" ht="45" x14ac:dyDescent="0.25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8218</v>
      </c>
      <c r="G3973" t="s">
        <v>8223</v>
      </c>
      <c r="H3973" t="s">
        <v>8245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8279</v>
      </c>
      <c r="O3973" s="5">
        <f t="shared" si="248"/>
        <v>2.9250166666666666</v>
      </c>
      <c r="P3973">
        <f t="shared" si="249"/>
        <v>73.125416666666666</v>
      </c>
      <c r="Q3973" s="8" t="s">
        <v>8315</v>
      </c>
      <c r="R3973" s="8" t="s">
        <v>8354</v>
      </c>
      <c r="S3973" s="12">
        <f t="shared" si="250"/>
        <v>41676.542222222226</v>
      </c>
      <c r="T3973" s="12">
        <f t="shared" si="251"/>
        <v>41646.542222222226</v>
      </c>
    </row>
    <row r="3974" spans="1:20" ht="30" x14ac:dyDescent="0.25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8218</v>
      </c>
      <c r="G3974" t="s">
        <v>8223</v>
      </c>
      <c r="H3974" t="s">
        <v>8245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8268</v>
      </c>
      <c r="O3974" s="5">
        <f t="shared" si="248"/>
        <v>2.9289999999999998</v>
      </c>
      <c r="P3974">
        <f t="shared" si="249"/>
        <v>36.612499999999997</v>
      </c>
      <c r="Q3974" s="8" t="s">
        <v>8309</v>
      </c>
      <c r="R3974" s="8" t="s">
        <v>8349</v>
      </c>
      <c r="S3974" s="12">
        <f t="shared" si="250"/>
        <v>41353.54552083333</v>
      </c>
      <c r="T3974" s="12">
        <f t="shared" si="251"/>
        <v>41333.587187500001</v>
      </c>
    </row>
    <row r="3975" spans="1:20" ht="60" x14ac:dyDescent="0.25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8294</v>
      </c>
      <c r="O3975" s="5">
        <f t="shared" si="248"/>
        <v>2.9403333333333332</v>
      </c>
      <c r="P3975">
        <f t="shared" si="249"/>
        <v>483.34246575342468</v>
      </c>
      <c r="Q3975" s="8" t="s">
        <v>8311</v>
      </c>
      <c r="R3975" s="8" t="s">
        <v>8357</v>
      </c>
      <c r="S3975" s="12">
        <f t="shared" si="250"/>
        <v>42112.632002314815</v>
      </c>
      <c r="T3975" s="12">
        <f t="shared" si="251"/>
        <v>42067.673668981486</v>
      </c>
    </row>
    <row r="3976" spans="1:20" ht="60" x14ac:dyDescent="0.25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8297</v>
      </c>
      <c r="O3976" s="5">
        <f t="shared" si="248"/>
        <v>2.9420799999999998</v>
      </c>
      <c r="P3976">
        <f t="shared" si="249"/>
        <v>66.623188405797094</v>
      </c>
      <c r="Q3976" s="8" t="s">
        <v>8321</v>
      </c>
      <c r="R3976" s="8" t="s">
        <v>8346</v>
      </c>
      <c r="S3976" s="12">
        <f t="shared" si="250"/>
        <v>42723.082638888889</v>
      </c>
      <c r="T3976" s="12">
        <f t="shared" si="251"/>
        <v>42692.54987268518</v>
      </c>
    </row>
    <row r="3977" spans="1:20" ht="60" x14ac:dyDescent="0.25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8275</v>
      </c>
      <c r="O3977" s="5">
        <f t="shared" si="248"/>
        <v>2.9472727272727273</v>
      </c>
      <c r="P3977">
        <f t="shared" si="249"/>
        <v>92.102272727272734</v>
      </c>
      <c r="Q3977" s="8" t="s">
        <v>8315</v>
      </c>
      <c r="R3977" s="8" t="s">
        <v>8350</v>
      </c>
      <c r="S3977" s="12">
        <f t="shared" si="250"/>
        <v>40635.793865740743</v>
      </c>
      <c r="T3977" s="12">
        <f t="shared" si="251"/>
        <v>40586.835532407407</v>
      </c>
    </row>
    <row r="3978" spans="1:20" ht="60" x14ac:dyDescent="0.25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8294</v>
      </c>
      <c r="O3978" s="5">
        <f t="shared" si="248"/>
        <v>2.9687520259319289</v>
      </c>
      <c r="P3978">
        <f t="shared" si="249"/>
        <v>7.1902649656526005</v>
      </c>
      <c r="Q3978" s="8" t="s">
        <v>8311</v>
      </c>
      <c r="R3978" s="8" t="s">
        <v>8357</v>
      </c>
      <c r="S3978" s="12">
        <f t="shared" si="250"/>
        <v>42231.07707175926</v>
      </c>
      <c r="T3978" s="12">
        <f t="shared" si="251"/>
        <v>42199.07707175926</v>
      </c>
    </row>
    <row r="3979" spans="1:20" ht="60" x14ac:dyDescent="0.25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8296</v>
      </c>
      <c r="O3979" s="5">
        <f t="shared" si="248"/>
        <v>2.9849999999999999</v>
      </c>
      <c r="P3979">
        <f t="shared" si="249"/>
        <v>35.117647058823529</v>
      </c>
      <c r="Q3979" s="8" t="s">
        <v>8331</v>
      </c>
      <c r="R3979" s="8" t="s">
        <v>8356</v>
      </c>
      <c r="S3979" s="12">
        <f t="shared" si="250"/>
        <v>42696.603090277778</v>
      </c>
      <c r="T3979" s="12">
        <f t="shared" si="251"/>
        <v>42689.603090277778</v>
      </c>
    </row>
    <row r="3980" spans="1:20" ht="60" x14ac:dyDescent="0.25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8218</v>
      </c>
      <c r="G3980" t="s">
        <v>8223</v>
      </c>
      <c r="H3980" t="s">
        <v>8245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8270</v>
      </c>
      <c r="O3980" s="5">
        <f t="shared" si="248"/>
        <v>3</v>
      </c>
      <c r="P3980">
        <f t="shared" si="249"/>
        <v>53.846153846153847</v>
      </c>
      <c r="Q3980" s="8" t="s">
        <v>8323</v>
      </c>
      <c r="R3980" s="8" t="s">
        <v>8343</v>
      </c>
      <c r="S3980" s="12">
        <f t="shared" si="250"/>
        <v>41823.892199074078</v>
      </c>
      <c r="T3980" s="12">
        <f t="shared" si="251"/>
        <v>41809.892199074078</v>
      </c>
    </row>
    <row r="3981" spans="1:20" ht="60" x14ac:dyDescent="0.25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8218</v>
      </c>
      <c r="G3981" t="s">
        <v>8223</v>
      </c>
      <c r="H3981" t="s">
        <v>8245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8272</v>
      </c>
      <c r="O3981" s="5">
        <f t="shared" si="248"/>
        <v>3.0011791999999997</v>
      </c>
      <c r="P3981">
        <f t="shared" si="249"/>
        <v>73.486268364348675</v>
      </c>
      <c r="Q3981" s="8" t="s">
        <v>8311</v>
      </c>
      <c r="R3981" s="8" t="s">
        <v>8317</v>
      </c>
      <c r="S3981" s="12">
        <f t="shared" si="250"/>
        <v>41940.791666666664</v>
      </c>
      <c r="T3981" s="12">
        <f t="shared" si="251"/>
        <v>41898.415960648148</v>
      </c>
    </row>
    <row r="3982" spans="1:20" ht="45" x14ac:dyDescent="0.25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8218</v>
      </c>
      <c r="G3982" t="s">
        <v>8223</v>
      </c>
      <c r="H3982" t="s">
        <v>8245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8294</v>
      </c>
      <c r="O3982" s="5">
        <f t="shared" si="248"/>
        <v>3.0047639999999998</v>
      </c>
      <c r="P3982">
        <f t="shared" si="249"/>
        <v>70.041118881118877</v>
      </c>
      <c r="Q3982" s="8" t="s">
        <v>8311</v>
      </c>
      <c r="R3982" s="8" t="s">
        <v>8357</v>
      </c>
      <c r="S3982" s="12">
        <f t="shared" si="250"/>
        <v>41638.001770833333</v>
      </c>
      <c r="T3982" s="12">
        <f t="shared" si="251"/>
        <v>41577.960104166668</v>
      </c>
    </row>
    <row r="3983" spans="1:20" ht="45" x14ac:dyDescent="0.25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8218</v>
      </c>
      <c r="G3983" t="s">
        <v>8224</v>
      </c>
      <c r="H3983" t="s">
        <v>8246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8302</v>
      </c>
      <c r="O3983" s="5">
        <f t="shared" si="248"/>
        <v>3.0219999999999998</v>
      </c>
      <c r="P3983">
        <f t="shared" si="249"/>
        <v>52.103448275862071</v>
      </c>
      <c r="Q3983" s="8" t="s">
        <v>8323</v>
      </c>
      <c r="R3983" s="8" t="s">
        <v>8324</v>
      </c>
      <c r="S3983" s="12">
        <f t="shared" si="250"/>
        <v>41789.416666666664</v>
      </c>
      <c r="T3983" s="12">
        <f t="shared" si="251"/>
        <v>41761.259409722225</v>
      </c>
    </row>
    <row r="3984" spans="1:20" ht="60" x14ac:dyDescent="0.25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8218</v>
      </c>
      <c r="G3984" t="s">
        <v>8223</v>
      </c>
      <c r="H3984" t="s">
        <v>8245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8270</v>
      </c>
      <c r="O3984" s="5">
        <f t="shared" si="248"/>
        <v>3.0242</v>
      </c>
      <c r="P3984">
        <f t="shared" si="249"/>
        <v>252.01666666666668</v>
      </c>
      <c r="Q3984" s="8" t="s">
        <v>8323</v>
      </c>
      <c r="R3984" s="8" t="s">
        <v>8343</v>
      </c>
      <c r="S3984" s="12">
        <f t="shared" si="250"/>
        <v>42503.544710648144</v>
      </c>
      <c r="T3984" s="12">
        <f t="shared" si="251"/>
        <v>42473.544710648144</v>
      </c>
    </row>
    <row r="3985" spans="1:20" ht="60" x14ac:dyDescent="0.25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8218</v>
      </c>
      <c r="G3985" t="s">
        <v>8223</v>
      </c>
      <c r="H3985" t="s">
        <v>8245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8300</v>
      </c>
      <c r="O3985" s="5">
        <f t="shared" si="248"/>
        <v>3.038011142857143</v>
      </c>
      <c r="P3985">
        <f t="shared" si="249"/>
        <v>157.29347633136095</v>
      </c>
      <c r="Q3985" s="8" t="s">
        <v>8311</v>
      </c>
      <c r="R3985" s="8" t="s">
        <v>8341</v>
      </c>
      <c r="S3985" s="12">
        <f t="shared" si="250"/>
        <v>41104.987858796296</v>
      </c>
      <c r="T3985" s="12">
        <f t="shared" si="251"/>
        <v>41074.987858796296</v>
      </c>
    </row>
    <row r="3986" spans="1:20" ht="60" x14ac:dyDescent="0.25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8218</v>
      </c>
      <c r="G3986" t="s">
        <v>8223</v>
      </c>
      <c r="H3986" t="s">
        <v>8245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8294</v>
      </c>
      <c r="O3986" s="5">
        <f t="shared" si="248"/>
        <v>3.0418799999999999</v>
      </c>
      <c r="P3986">
        <f t="shared" si="249"/>
        <v>143.21468926553672</v>
      </c>
      <c r="Q3986" s="8" t="s">
        <v>8311</v>
      </c>
      <c r="R3986" s="8" t="s">
        <v>8357</v>
      </c>
      <c r="S3986" s="12">
        <f t="shared" si="250"/>
        <v>42718.958333333328</v>
      </c>
      <c r="T3986" s="12">
        <f t="shared" si="251"/>
        <v>42689.315671296295</v>
      </c>
    </row>
    <row r="3987" spans="1:20" ht="60" x14ac:dyDescent="0.25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8218</v>
      </c>
      <c r="G3987" t="s">
        <v>8235</v>
      </c>
      <c r="H3987" t="s">
        <v>8248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8294</v>
      </c>
      <c r="O3987" s="5">
        <f t="shared" si="248"/>
        <v>3.05158</v>
      </c>
      <c r="P3987">
        <f t="shared" si="249"/>
        <v>383.3643216080402</v>
      </c>
      <c r="Q3987" s="8" t="s">
        <v>8311</v>
      </c>
      <c r="R3987" s="8" t="s">
        <v>8357</v>
      </c>
      <c r="S3987" s="12">
        <f t="shared" si="250"/>
        <v>42697.115081018521</v>
      </c>
      <c r="T3987" s="12">
        <f t="shared" si="251"/>
        <v>42661.073414351849</v>
      </c>
    </row>
    <row r="3988" spans="1:20" ht="45" x14ac:dyDescent="0.25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8218</v>
      </c>
      <c r="G3988" t="s">
        <v>8223</v>
      </c>
      <c r="H3988" t="s">
        <v>8245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8268</v>
      </c>
      <c r="O3988" s="5">
        <f t="shared" si="248"/>
        <v>3.0546000000000002</v>
      </c>
      <c r="P3988">
        <f t="shared" si="249"/>
        <v>68.488789237668158</v>
      </c>
      <c r="Q3988" s="8" t="s">
        <v>8309</v>
      </c>
      <c r="R3988" s="8" t="s">
        <v>8349</v>
      </c>
      <c r="S3988" s="12">
        <f t="shared" si="250"/>
        <v>40530.155150462961</v>
      </c>
      <c r="T3988" s="12">
        <f t="shared" si="251"/>
        <v>40480.113483796296</v>
      </c>
    </row>
    <row r="3989" spans="1:20" ht="60" x14ac:dyDescent="0.25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8275</v>
      </c>
      <c r="O3989" s="5">
        <f t="shared" si="248"/>
        <v>3.0683333333333334</v>
      </c>
      <c r="P3989">
        <f t="shared" si="249"/>
        <v>61.366666666666667</v>
      </c>
      <c r="Q3989" s="8" t="s">
        <v>8315</v>
      </c>
      <c r="R3989" s="8" t="s">
        <v>8350</v>
      </c>
      <c r="S3989" s="12">
        <f t="shared" si="250"/>
        <v>40985.756192129629</v>
      </c>
      <c r="T3989" s="12">
        <f t="shared" si="251"/>
        <v>40925.797858796301</v>
      </c>
    </row>
    <row r="3990" spans="1:20" ht="60" x14ac:dyDescent="0.25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8264</v>
      </c>
      <c r="O3990" s="5">
        <f t="shared" si="248"/>
        <v>3.0865999999999998</v>
      </c>
      <c r="P3990">
        <f t="shared" si="249"/>
        <v>117.36121673003802</v>
      </c>
      <c r="Q3990" s="8" t="s">
        <v>8309</v>
      </c>
      <c r="R3990" s="8" t="s">
        <v>8347</v>
      </c>
      <c r="S3990" s="12">
        <f t="shared" si="250"/>
        <v>41832.75</v>
      </c>
      <c r="T3990" s="12">
        <f t="shared" si="251"/>
        <v>41802.540347222224</v>
      </c>
    </row>
    <row r="3991" spans="1:20" ht="60" x14ac:dyDescent="0.25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8294</v>
      </c>
      <c r="O3991" s="5">
        <f t="shared" si="248"/>
        <v>3.12</v>
      </c>
      <c r="P3991">
        <f t="shared" si="249"/>
        <v>91.764705882352942</v>
      </c>
      <c r="Q3991" s="8" t="s">
        <v>8311</v>
      </c>
      <c r="R3991" s="8" t="s">
        <v>8357</v>
      </c>
      <c r="S3991" s="12">
        <f t="shared" si="250"/>
        <v>40361.708333333336</v>
      </c>
      <c r="T3991" s="12">
        <f t="shared" si="251"/>
        <v>40346.875601851854</v>
      </c>
    </row>
    <row r="3992" spans="1:20" ht="60" x14ac:dyDescent="0.25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8218</v>
      </c>
      <c r="G3992" t="s">
        <v>8224</v>
      </c>
      <c r="H3992" t="s">
        <v>8246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8270</v>
      </c>
      <c r="O3992" s="5">
        <f t="shared" si="248"/>
        <v>3.15</v>
      </c>
      <c r="P3992">
        <f t="shared" si="249"/>
        <v>35.795454545454547</v>
      </c>
      <c r="Q3992" s="8" t="s">
        <v>8323</v>
      </c>
      <c r="R3992" s="8" t="s">
        <v>8343</v>
      </c>
      <c r="S3992" s="12">
        <f t="shared" si="250"/>
        <v>42492.708333333328</v>
      </c>
      <c r="T3992" s="12">
        <f t="shared" si="251"/>
        <v>42479.182291666672</v>
      </c>
    </row>
    <row r="3993" spans="1:20" ht="60" x14ac:dyDescent="0.25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8218</v>
      </c>
      <c r="G3993" t="s">
        <v>8223</v>
      </c>
      <c r="H3993" t="s">
        <v>8245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8273</v>
      </c>
      <c r="O3993" s="5">
        <f t="shared" si="248"/>
        <v>3.151388888888889</v>
      </c>
      <c r="P3993">
        <f t="shared" si="249"/>
        <v>105.04629629629629</v>
      </c>
      <c r="Q3993" s="8" t="s">
        <v>8318</v>
      </c>
      <c r="R3993" s="8" t="s">
        <v>8352</v>
      </c>
      <c r="S3993" s="12">
        <f t="shared" si="250"/>
        <v>41598.957638888889</v>
      </c>
      <c r="T3993" s="12">
        <f t="shared" si="251"/>
        <v>41579.484259259261</v>
      </c>
    </row>
    <row r="3994" spans="1:20" ht="60" x14ac:dyDescent="0.25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8294</v>
      </c>
      <c r="O3994" s="5">
        <f t="shared" si="248"/>
        <v>3.1732719999999999</v>
      </c>
      <c r="P3994">
        <f t="shared" si="249"/>
        <v>259.25424836601309</v>
      </c>
      <c r="Q3994" s="8" t="s">
        <v>8311</v>
      </c>
      <c r="R3994" s="8" t="s">
        <v>8357</v>
      </c>
      <c r="S3994" s="12">
        <f t="shared" si="250"/>
        <v>42549.4065162037</v>
      </c>
      <c r="T3994" s="12">
        <f t="shared" si="251"/>
        <v>42519.4065162037</v>
      </c>
    </row>
    <row r="3995" spans="1:20" ht="45" x14ac:dyDescent="0.25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8302</v>
      </c>
      <c r="O3995" s="5">
        <f t="shared" si="248"/>
        <v>3.1869988910451896</v>
      </c>
      <c r="P3995">
        <f t="shared" si="249"/>
        <v>131.37719999999999</v>
      </c>
      <c r="Q3995" s="8" t="s">
        <v>8323</v>
      </c>
      <c r="R3995" s="8" t="s">
        <v>8324</v>
      </c>
      <c r="S3995" s="12">
        <f t="shared" si="250"/>
        <v>42564.645625000005</v>
      </c>
      <c r="T3995" s="12">
        <f t="shared" si="251"/>
        <v>42534.645625000005</v>
      </c>
    </row>
    <row r="3996" spans="1:20" ht="30" x14ac:dyDescent="0.25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8294</v>
      </c>
      <c r="O3996" s="5">
        <f t="shared" si="248"/>
        <v>3.2005299999999997</v>
      </c>
      <c r="P3996">
        <f t="shared" si="249"/>
        <v>55.276856649395505</v>
      </c>
      <c r="Q3996" s="8" t="s">
        <v>8311</v>
      </c>
      <c r="R3996" s="8" t="s">
        <v>8357</v>
      </c>
      <c r="S3996" s="12">
        <f t="shared" si="250"/>
        <v>42600.746423611112</v>
      </c>
      <c r="T3996" s="12">
        <f t="shared" si="251"/>
        <v>42570.746423611112</v>
      </c>
    </row>
    <row r="3997" spans="1:20" ht="45" x14ac:dyDescent="0.25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8296</v>
      </c>
      <c r="O3997" s="5">
        <f t="shared" si="248"/>
        <v>3.2026666666666666</v>
      </c>
      <c r="P3997">
        <f t="shared" si="249"/>
        <v>24.762886597938145</v>
      </c>
      <c r="Q3997" s="8" t="s">
        <v>8331</v>
      </c>
      <c r="R3997" s="8" t="s">
        <v>8356</v>
      </c>
      <c r="S3997" s="12">
        <f t="shared" si="250"/>
        <v>42486.833333333328</v>
      </c>
      <c r="T3997" s="12">
        <f t="shared" si="251"/>
        <v>42469.624907407408</v>
      </c>
    </row>
    <row r="3998" spans="1:20" ht="60" x14ac:dyDescent="0.25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8284</v>
      </c>
      <c r="O3998" s="5">
        <f t="shared" si="248"/>
        <v>3.2223999999999999</v>
      </c>
      <c r="P3998">
        <f t="shared" si="249"/>
        <v>56.414565826330531</v>
      </c>
      <c r="Q3998" s="8" t="s">
        <v>8334</v>
      </c>
      <c r="R3998" s="8" t="s">
        <v>8338</v>
      </c>
      <c r="S3998" s="12">
        <f t="shared" si="250"/>
        <v>42102.238182870366</v>
      </c>
      <c r="T3998" s="12">
        <f t="shared" si="251"/>
        <v>42072.238182870366</v>
      </c>
    </row>
    <row r="3999" spans="1:20" ht="45" x14ac:dyDescent="0.25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8300</v>
      </c>
      <c r="O3999" s="5">
        <f t="shared" si="248"/>
        <v>3.2609166666666667</v>
      </c>
      <c r="P3999">
        <f t="shared" si="249"/>
        <v>80.022494887525568</v>
      </c>
      <c r="Q3999" s="8" t="s">
        <v>8311</v>
      </c>
      <c r="R3999" s="8" t="s">
        <v>8341</v>
      </c>
      <c r="S3999" s="12">
        <f t="shared" si="250"/>
        <v>41955.638888888891</v>
      </c>
      <c r="T3999" s="12">
        <f t="shared" si="251"/>
        <v>41915.497314814813</v>
      </c>
    </row>
    <row r="4000" spans="1:20" ht="60" x14ac:dyDescent="0.25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8296</v>
      </c>
      <c r="O4000" s="5">
        <f t="shared" si="248"/>
        <v>3.2692000000000001</v>
      </c>
      <c r="P4000">
        <f t="shared" si="249"/>
        <v>97.297619047619051</v>
      </c>
      <c r="Q4000" s="8" t="s">
        <v>8331</v>
      </c>
      <c r="R4000" s="8" t="s">
        <v>8356</v>
      </c>
      <c r="S4000" s="12">
        <f t="shared" si="250"/>
        <v>41724.725115740745</v>
      </c>
      <c r="T4000" s="12">
        <f t="shared" si="251"/>
        <v>41694.766782407409</v>
      </c>
    </row>
    <row r="4001" spans="1:20" ht="60" x14ac:dyDescent="0.25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8270</v>
      </c>
      <c r="O4001" s="5">
        <f t="shared" si="248"/>
        <v>3.3</v>
      </c>
      <c r="P4001">
        <f t="shared" si="249"/>
        <v>43.421052631578945</v>
      </c>
      <c r="Q4001" s="8" t="s">
        <v>8323</v>
      </c>
      <c r="R4001" s="8" t="s">
        <v>8343</v>
      </c>
      <c r="S4001" s="12">
        <f t="shared" si="250"/>
        <v>42521.208333333328</v>
      </c>
      <c r="T4001" s="12">
        <f t="shared" si="251"/>
        <v>42487.37700231481</v>
      </c>
    </row>
    <row r="4002" spans="1:20" ht="45" x14ac:dyDescent="0.25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8296</v>
      </c>
      <c r="O4002" s="5">
        <f t="shared" si="248"/>
        <v>3.3203999999999998</v>
      </c>
      <c r="P4002">
        <f t="shared" si="249"/>
        <v>21.230179028132991</v>
      </c>
      <c r="Q4002" s="8" t="s">
        <v>8331</v>
      </c>
      <c r="R4002" s="8" t="s">
        <v>8356</v>
      </c>
      <c r="S4002" s="12">
        <f t="shared" si="250"/>
        <v>42351.75</v>
      </c>
      <c r="T4002" s="12">
        <f t="shared" si="251"/>
        <v>42331.128923611112</v>
      </c>
    </row>
    <row r="4003" spans="1:20" ht="45" x14ac:dyDescent="0.25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8270</v>
      </c>
      <c r="O4003" s="5">
        <f t="shared" si="248"/>
        <v>3.3558333333333334</v>
      </c>
      <c r="P4003">
        <f t="shared" si="249"/>
        <v>41.773858921161825</v>
      </c>
      <c r="Q4003" s="8" t="s">
        <v>8323</v>
      </c>
      <c r="R4003" s="8" t="s">
        <v>8343</v>
      </c>
      <c r="S4003" s="12">
        <f t="shared" si="250"/>
        <v>40663.957638888889</v>
      </c>
      <c r="T4003" s="12">
        <f t="shared" si="251"/>
        <v>40632.904363425929</v>
      </c>
    </row>
    <row r="4004" spans="1:20" ht="45" x14ac:dyDescent="0.25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8270</v>
      </c>
      <c r="O4004" s="5">
        <f t="shared" si="248"/>
        <v>3.3870588235294119</v>
      </c>
      <c r="P4004">
        <f t="shared" si="249"/>
        <v>62.586956521739133</v>
      </c>
      <c r="Q4004" s="8" t="s">
        <v>8323</v>
      </c>
      <c r="R4004" s="8" t="s">
        <v>8343</v>
      </c>
      <c r="S4004" s="12">
        <f t="shared" si="250"/>
        <v>42489.625</v>
      </c>
      <c r="T4004" s="12">
        <f t="shared" si="251"/>
        <v>42461.890868055554</v>
      </c>
    </row>
    <row r="4005" spans="1:20" ht="30" x14ac:dyDescent="0.25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8279</v>
      </c>
      <c r="O4005" s="5">
        <f t="shared" si="248"/>
        <v>3.4209999999999998</v>
      </c>
      <c r="P4005">
        <f t="shared" si="249"/>
        <v>43.031446540880502</v>
      </c>
      <c r="Q4005" s="8" t="s">
        <v>8315</v>
      </c>
      <c r="R4005" s="8" t="s">
        <v>8354</v>
      </c>
      <c r="S4005" s="12">
        <f t="shared" si="250"/>
        <v>42625.233206018514</v>
      </c>
      <c r="T4005" s="12">
        <f t="shared" si="251"/>
        <v>42611.233206018514</v>
      </c>
    </row>
    <row r="4006" spans="1:20" ht="30" x14ac:dyDescent="0.25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8294</v>
      </c>
      <c r="O4006" s="5">
        <f t="shared" si="248"/>
        <v>3.4660000000000002</v>
      </c>
      <c r="P4006">
        <f t="shared" si="249"/>
        <v>29.310782241014799</v>
      </c>
      <c r="Q4006" s="8" t="s">
        <v>8311</v>
      </c>
      <c r="R4006" s="8" t="s">
        <v>8357</v>
      </c>
      <c r="S4006" s="12">
        <f t="shared" si="250"/>
        <v>41468.649594907409</v>
      </c>
      <c r="T4006" s="12">
        <f t="shared" si="251"/>
        <v>41438.649594907409</v>
      </c>
    </row>
    <row r="4007" spans="1:20" ht="45" x14ac:dyDescent="0.25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8294</v>
      </c>
      <c r="O4007" s="5">
        <f t="shared" si="248"/>
        <v>3.4801799999999998</v>
      </c>
      <c r="P4007">
        <f t="shared" si="249"/>
        <v>511.79117647058825</v>
      </c>
      <c r="Q4007" s="8" t="s">
        <v>8311</v>
      </c>
      <c r="R4007" s="8" t="s">
        <v>8357</v>
      </c>
      <c r="S4007" s="12">
        <f t="shared" si="250"/>
        <v>42197.001828703702</v>
      </c>
      <c r="T4007" s="12">
        <f t="shared" si="251"/>
        <v>42157.001828703702</v>
      </c>
    </row>
    <row r="4008" spans="1:20" ht="45" x14ac:dyDescent="0.25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8275</v>
      </c>
      <c r="O4008" s="5">
        <f t="shared" si="248"/>
        <v>3.5016666666666665</v>
      </c>
      <c r="P4008">
        <f t="shared" si="249"/>
        <v>75.035714285714292</v>
      </c>
      <c r="Q4008" s="8" t="s">
        <v>8315</v>
      </c>
      <c r="R4008" s="8" t="s">
        <v>8350</v>
      </c>
      <c r="S4008" s="12">
        <f t="shared" si="250"/>
        <v>40579.782511574071</v>
      </c>
      <c r="T4008" s="12">
        <f t="shared" si="251"/>
        <v>40564.782511574071</v>
      </c>
    </row>
    <row r="4009" spans="1:20" ht="45" x14ac:dyDescent="0.25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8302</v>
      </c>
      <c r="O4009" s="5">
        <f t="shared" si="248"/>
        <v>3.50844625</v>
      </c>
      <c r="P4009">
        <f t="shared" si="249"/>
        <v>71.237487309644663</v>
      </c>
      <c r="Q4009" s="8" t="s">
        <v>8323</v>
      </c>
      <c r="R4009" s="8" t="s">
        <v>8324</v>
      </c>
      <c r="S4009" s="12">
        <f t="shared" si="250"/>
        <v>41421.040972222225</v>
      </c>
      <c r="T4009" s="12">
        <f t="shared" si="251"/>
        <v>41391.532905092594</v>
      </c>
    </row>
    <row r="4010" spans="1:20" ht="45" x14ac:dyDescent="0.25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8279</v>
      </c>
      <c r="O4010" s="5">
        <f t="shared" si="248"/>
        <v>3.5180366666666667</v>
      </c>
      <c r="P4010">
        <f t="shared" si="249"/>
        <v>22.079728033472804</v>
      </c>
      <c r="Q4010" s="8" t="s">
        <v>8315</v>
      </c>
      <c r="R4010" s="8" t="s">
        <v>8354</v>
      </c>
      <c r="S4010" s="12">
        <f t="shared" si="250"/>
        <v>42293.916666666672</v>
      </c>
      <c r="T4010" s="12">
        <f t="shared" si="251"/>
        <v>42271.001979166671</v>
      </c>
    </row>
    <row r="4011" spans="1:20" ht="60" x14ac:dyDescent="0.25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8218</v>
      </c>
      <c r="G4011" t="s">
        <v>8223</v>
      </c>
      <c r="H4011" t="s">
        <v>8245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8296</v>
      </c>
      <c r="O4011" s="5">
        <f t="shared" si="248"/>
        <v>3.5292777777777777</v>
      </c>
      <c r="P4011">
        <f t="shared" si="249"/>
        <v>64.625635808748726</v>
      </c>
      <c r="Q4011" s="8" t="s">
        <v>8331</v>
      </c>
      <c r="R4011" s="8" t="s">
        <v>8356</v>
      </c>
      <c r="S4011" s="12">
        <f t="shared" si="250"/>
        <v>41955.082638888889</v>
      </c>
      <c r="T4011" s="12">
        <f t="shared" si="251"/>
        <v>41914.753275462965</v>
      </c>
    </row>
    <row r="4012" spans="1:20" ht="60" x14ac:dyDescent="0.25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8218</v>
      </c>
      <c r="G4012" t="s">
        <v>8223</v>
      </c>
      <c r="H4012" t="s">
        <v>8245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8294</v>
      </c>
      <c r="O4012" s="5">
        <f t="shared" si="248"/>
        <v>3.5304799999999998</v>
      </c>
      <c r="P4012">
        <f t="shared" si="249"/>
        <v>326.29205175600737</v>
      </c>
      <c r="Q4012" s="8" t="s">
        <v>8311</v>
      </c>
      <c r="R4012" s="8" t="s">
        <v>8357</v>
      </c>
      <c r="S4012" s="12">
        <f t="shared" si="250"/>
        <v>42419.83394675926</v>
      </c>
      <c r="T4012" s="12">
        <f t="shared" si="251"/>
        <v>42374.83394675926</v>
      </c>
    </row>
    <row r="4013" spans="1:20" ht="60" x14ac:dyDescent="0.25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8218</v>
      </c>
      <c r="G4013" t="s">
        <v>8223</v>
      </c>
      <c r="H4013" t="s">
        <v>8245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8300</v>
      </c>
      <c r="O4013" s="5">
        <f t="shared" si="248"/>
        <v>3.5461999999999998</v>
      </c>
      <c r="P4013">
        <f t="shared" si="249"/>
        <v>89.100502512562812</v>
      </c>
      <c r="Q4013" s="8" t="s">
        <v>8311</v>
      </c>
      <c r="R4013" s="8" t="s">
        <v>8341</v>
      </c>
      <c r="S4013" s="12">
        <f t="shared" si="250"/>
        <v>41697.708333333336</v>
      </c>
      <c r="T4013" s="12">
        <f t="shared" si="251"/>
        <v>41667.573287037041</v>
      </c>
    </row>
    <row r="4014" spans="1:20" ht="30" x14ac:dyDescent="0.25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8218</v>
      </c>
      <c r="G4014" t="s">
        <v>8235</v>
      </c>
      <c r="H4014" t="s">
        <v>8248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8294</v>
      </c>
      <c r="O4014" s="5">
        <f t="shared" si="248"/>
        <v>3.5482402000000004</v>
      </c>
      <c r="P4014">
        <f t="shared" si="249"/>
        <v>91.214401028277635</v>
      </c>
      <c r="Q4014" s="8" t="s">
        <v>8311</v>
      </c>
      <c r="R4014" s="8" t="s">
        <v>8357</v>
      </c>
      <c r="S4014" s="12">
        <f t="shared" si="250"/>
        <v>42463.250717592593</v>
      </c>
      <c r="T4014" s="12">
        <f t="shared" si="251"/>
        <v>42423.292384259257</v>
      </c>
    </row>
    <row r="4015" spans="1:20" ht="45" x14ac:dyDescent="0.25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8294</v>
      </c>
      <c r="O4015" s="5">
        <f t="shared" si="248"/>
        <v>3.6120000000000001</v>
      </c>
      <c r="P4015">
        <f t="shared" si="249"/>
        <v>96.063829787234042</v>
      </c>
      <c r="Q4015" s="8" t="s">
        <v>8311</v>
      </c>
      <c r="R4015" s="8" t="s">
        <v>8357</v>
      </c>
      <c r="S4015" s="12">
        <f t="shared" si="250"/>
        <v>41877.771770833337</v>
      </c>
      <c r="T4015" s="12">
        <f t="shared" si="251"/>
        <v>41847.771770833337</v>
      </c>
    </row>
    <row r="4016" spans="1:20" ht="60" x14ac:dyDescent="0.25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8294</v>
      </c>
      <c r="O4016" s="5">
        <f t="shared" si="248"/>
        <v>3.7012999999999998</v>
      </c>
      <c r="P4016">
        <f t="shared" si="249"/>
        <v>182.78024691358024</v>
      </c>
      <c r="Q4016" s="8" t="s">
        <v>8311</v>
      </c>
      <c r="R4016" s="8" t="s">
        <v>8357</v>
      </c>
      <c r="S4016" s="12">
        <f t="shared" si="250"/>
        <v>41760.413530092592</v>
      </c>
      <c r="T4016" s="12">
        <f t="shared" si="251"/>
        <v>41730.413530092592</v>
      </c>
    </row>
    <row r="4017" spans="1:20" ht="60" x14ac:dyDescent="0.25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8294</v>
      </c>
      <c r="O4017" s="5">
        <f t="shared" si="248"/>
        <v>3.7549600000000001</v>
      </c>
      <c r="P4017">
        <f t="shared" si="249"/>
        <v>186.81393034825871</v>
      </c>
      <c r="Q4017" s="8" t="s">
        <v>8311</v>
      </c>
      <c r="R4017" s="8" t="s">
        <v>8357</v>
      </c>
      <c r="S4017" s="12">
        <f t="shared" si="250"/>
        <v>41505.084131944444</v>
      </c>
      <c r="T4017" s="12">
        <f t="shared" si="251"/>
        <v>41445.084131944444</v>
      </c>
    </row>
    <row r="4018" spans="1:20" ht="45" x14ac:dyDescent="0.25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8296</v>
      </c>
      <c r="O4018" s="5">
        <f t="shared" si="248"/>
        <v>3.7702</v>
      </c>
      <c r="P4018">
        <f t="shared" si="249"/>
        <v>65.00344827586207</v>
      </c>
      <c r="Q4018" s="8" t="s">
        <v>8331</v>
      </c>
      <c r="R4018" s="8" t="s">
        <v>8356</v>
      </c>
      <c r="S4018" s="12">
        <f t="shared" si="250"/>
        <v>42659.604166666672</v>
      </c>
      <c r="T4018" s="12">
        <f t="shared" si="251"/>
        <v>42647.568819444445</v>
      </c>
    </row>
    <row r="4019" spans="1:20" ht="60" x14ac:dyDescent="0.25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8273</v>
      </c>
      <c r="O4019" s="5">
        <f t="shared" si="248"/>
        <v>3.7773333333333334</v>
      </c>
      <c r="P4019">
        <f t="shared" si="249"/>
        <v>40.762589928057551</v>
      </c>
      <c r="Q4019" s="8" t="s">
        <v>8318</v>
      </c>
      <c r="R4019" s="8" t="s">
        <v>8352</v>
      </c>
      <c r="S4019" s="12">
        <f t="shared" si="250"/>
        <v>42551.539803240739</v>
      </c>
      <c r="T4019" s="12">
        <f t="shared" si="251"/>
        <v>42522.539803240739</v>
      </c>
    </row>
    <row r="4020" spans="1:20" ht="60" x14ac:dyDescent="0.25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8296</v>
      </c>
      <c r="O4020" s="5">
        <f t="shared" si="248"/>
        <v>3.80525</v>
      </c>
      <c r="P4020">
        <f t="shared" si="249"/>
        <v>188.37871287128712</v>
      </c>
      <c r="Q4020" s="8" t="s">
        <v>8331</v>
      </c>
      <c r="R4020" s="8" t="s">
        <v>8356</v>
      </c>
      <c r="S4020" s="12">
        <f t="shared" si="250"/>
        <v>41993.791666666672</v>
      </c>
      <c r="T4020" s="12">
        <f t="shared" si="251"/>
        <v>41968.579826388886</v>
      </c>
    </row>
    <row r="4021" spans="1:20" ht="45" x14ac:dyDescent="0.25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8294</v>
      </c>
      <c r="O4021" s="5">
        <f t="shared" si="248"/>
        <v>3.8212909090909091</v>
      </c>
      <c r="P4021">
        <f t="shared" si="249"/>
        <v>128.38790470372632</v>
      </c>
      <c r="Q4021" s="8" t="s">
        <v>8311</v>
      </c>
      <c r="R4021" s="8" t="s">
        <v>8357</v>
      </c>
      <c r="S4021" s="12">
        <f t="shared" si="250"/>
        <v>42167.583333333328</v>
      </c>
      <c r="T4021" s="12">
        <f t="shared" si="251"/>
        <v>42135.959675925929</v>
      </c>
    </row>
    <row r="4022" spans="1:20" ht="60" x14ac:dyDescent="0.25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8279</v>
      </c>
      <c r="O4022" s="5">
        <f t="shared" si="248"/>
        <v>3.8271818181818182</v>
      </c>
      <c r="P4022">
        <f t="shared" si="249"/>
        <v>15.035357142857142</v>
      </c>
      <c r="Q4022" s="8" t="s">
        <v>8315</v>
      </c>
      <c r="R4022" s="8" t="s">
        <v>8354</v>
      </c>
      <c r="S4022" s="12">
        <f t="shared" si="250"/>
        <v>41290.596817129626</v>
      </c>
      <c r="T4022" s="12">
        <f t="shared" si="251"/>
        <v>41276.596817129626</v>
      </c>
    </row>
    <row r="4023" spans="1:20" ht="60" x14ac:dyDescent="0.25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8294</v>
      </c>
      <c r="O4023" s="5">
        <f t="shared" si="248"/>
        <v>3.8409090909090908</v>
      </c>
      <c r="P4023">
        <f t="shared" si="249"/>
        <v>22.120418848167539</v>
      </c>
      <c r="Q4023" s="8" t="s">
        <v>8311</v>
      </c>
      <c r="R4023" s="8" t="s">
        <v>8357</v>
      </c>
      <c r="S4023" s="12">
        <f t="shared" si="250"/>
        <v>41764.637928240743</v>
      </c>
      <c r="T4023" s="12">
        <f t="shared" si="251"/>
        <v>41719.637928240743</v>
      </c>
    </row>
    <row r="4024" spans="1:20" ht="60" x14ac:dyDescent="0.25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8268</v>
      </c>
      <c r="O4024" s="5">
        <f t="shared" si="248"/>
        <v>3.8515000000000001</v>
      </c>
      <c r="P4024">
        <f t="shared" si="249"/>
        <v>32.095833333333331</v>
      </c>
      <c r="Q4024" s="8" t="s">
        <v>8309</v>
      </c>
      <c r="R4024" s="8" t="s">
        <v>8349</v>
      </c>
      <c r="S4024" s="12">
        <f t="shared" si="250"/>
        <v>41334.583194444444</v>
      </c>
      <c r="T4024" s="12">
        <f t="shared" si="251"/>
        <v>41304.583194444444</v>
      </c>
    </row>
    <row r="4025" spans="1:20" ht="60" x14ac:dyDescent="0.25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8294</v>
      </c>
      <c r="O4025" s="5">
        <f t="shared" si="248"/>
        <v>3.868199871794872</v>
      </c>
      <c r="P4025">
        <f t="shared" si="249"/>
        <v>593.93620078740162</v>
      </c>
      <c r="Q4025" s="8" t="s">
        <v>8311</v>
      </c>
      <c r="R4025" s="8" t="s">
        <v>8357</v>
      </c>
      <c r="S4025" s="12">
        <f t="shared" si="250"/>
        <v>42131.040277777778</v>
      </c>
      <c r="T4025" s="12">
        <f t="shared" si="251"/>
        <v>42075.880011574074</v>
      </c>
    </row>
    <row r="4026" spans="1:20" ht="45" x14ac:dyDescent="0.25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8265</v>
      </c>
      <c r="O4026" s="5">
        <f t="shared" si="248"/>
        <v>3.9249999999999998</v>
      </c>
      <c r="P4026">
        <f t="shared" si="249"/>
        <v>60.384615384615387</v>
      </c>
      <c r="Q4026" s="8" t="s">
        <v>8309</v>
      </c>
      <c r="R4026" s="8" t="s">
        <v>8348</v>
      </c>
      <c r="S4026" s="12">
        <f t="shared" si="250"/>
        <v>41049.874305555553</v>
      </c>
      <c r="T4026" s="12">
        <f t="shared" si="251"/>
        <v>40996.894872685181</v>
      </c>
    </row>
    <row r="4027" spans="1:20" ht="60" x14ac:dyDescent="0.25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8294</v>
      </c>
      <c r="O4027" s="5">
        <f t="shared" si="248"/>
        <v>3.9859528571428569</v>
      </c>
      <c r="P4027">
        <f t="shared" si="249"/>
        <v>577.27593103448271</v>
      </c>
      <c r="Q4027" s="8" t="s">
        <v>8311</v>
      </c>
      <c r="R4027" s="8" t="s">
        <v>8357</v>
      </c>
      <c r="S4027" s="12">
        <f t="shared" si="250"/>
        <v>41052.541666666664</v>
      </c>
      <c r="T4027" s="12">
        <f t="shared" si="251"/>
        <v>41020.021770833337</v>
      </c>
    </row>
    <row r="4028" spans="1:20" ht="45" x14ac:dyDescent="0.25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8294</v>
      </c>
      <c r="O4028" s="5">
        <f t="shared" si="248"/>
        <v>4.0232999999999999</v>
      </c>
      <c r="P4028">
        <f t="shared" si="249"/>
        <v>245.02436053593178</v>
      </c>
      <c r="Q4028" s="8" t="s">
        <v>8311</v>
      </c>
      <c r="R4028" s="8" t="s">
        <v>8357</v>
      </c>
      <c r="S4028" s="12">
        <f t="shared" si="250"/>
        <v>42357.082638888889</v>
      </c>
      <c r="T4028" s="12">
        <f t="shared" si="251"/>
        <v>42310.966898148152</v>
      </c>
    </row>
    <row r="4029" spans="1:20" ht="60" x14ac:dyDescent="0.25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8296</v>
      </c>
      <c r="O4029" s="5">
        <f t="shared" si="248"/>
        <v>4.0357653061224488</v>
      </c>
      <c r="P4029">
        <f t="shared" si="249"/>
        <v>82.396874999999994</v>
      </c>
      <c r="Q4029" s="8" t="s">
        <v>8331</v>
      </c>
      <c r="R4029" s="8" t="s">
        <v>8356</v>
      </c>
      <c r="S4029" s="12">
        <f t="shared" si="250"/>
        <v>42264.374895833331</v>
      </c>
      <c r="T4029" s="12">
        <f t="shared" si="251"/>
        <v>42234.374895833331</v>
      </c>
    </row>
    <row r="4030" spans="1:20" ht="60" x14ac:dyDescent="0.25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8218</v>
      </c>
      <c r="G4030" t="s">
        <v>8223</v>
      </c>
      <c r="H4030" t="s">
        <v>8245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8300</v>
      </c>
      <c r="O4030" s="5">
        <f t="shared" si="248"/>
        <v>4.077</v>
      </c>
      <c r="P4030">
        <f t="shared" si="249"/>
        <v>81.949748743718587</v>
      </c>
      <c r="Q4030" s="8" t="s">
        <v>8311</v>
      </c>
      <c r="R4030" s="8" t="s">
        <v>8341</v>
      </c>
      <c r="S4030" s="12">
        <f t="shared" si="250"/>
        <v>42227.833333333328</v>
      </c>
      <c r="T4030" s="12">
        <f t="shared" si="251"/>
        <v>42184.624675925923</v>
      </c>
    </row>
    <row r="4031" spans="1:20" ht="45" x14ac:dyDescent="0.25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8218</v>
      </c>
      <c r="G4031" t="s">
        <v>8224</v>
      </c>
      <c r="H4031" t="s">
        <v>8246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8296</v>
      </c>
      <c r="O4031" s="5">
        <f t="shared" si="248"/>
        <v>4.0776923076923079</v>
      </c>
      <c r="P4031">
        <f t="shared" si="249"/>
        <v>33.550632911392405</v>
      </c>
      <c r="Q4031" s="8" t="s">
        <v>8331</v>
      </c>
      <c r="R4031" s="8" t="s">
        <v>8356</v>
      </c>
      <c r="S4031" s="12">
        <f t="shared" si="250"/>
        <v>41995.366655092592</v>
      </c>
      <c r="T4031" s="12">
        <f t="shared" si="251"/>
        <v>41965.366655092592</v>
      </c>
    </row>
    <row r="4032" spans="1:20" ht="45" x14ac:dyDescent="0.25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8296</v>
      </c>
      <c r="O4032" s="5">
        <f t="shared" si="248"/>
        <v>4.1217692027666546</v>
      </c>
      <c r="P4032">
        <f t="shared" si="249"/>
        <v>44.056420233463037</v>
      </c>
      <c r="Q4032" s="8" t="s">
        <v>8331</v>
      </c>
      <c r="R4032" s="8" t="s">
        <v>8356</v>
      </c>
      <c r="S4032" s="12">
        <f t="shared" si="250"/>
        <v>42668.458333333328</v>
      </c>
      <c r="T4032" s="12">
        <f t="shared" si="251"/>
        <v>42633.336122685185</v>
      </c>
    </row>
    <row r="4033" spans="1:20" ht="60" x14ac:dyDescent="0.25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8284</v>
      </c>
      <c r="O4033" s="5">
        <f t="shared" si="248"/>
        <v>4.1773333333333333</v>
      </c>
      <c r="P4033">
        <f t="shared" si="249"/>
        <v>84.905149051490511</v>
      </c>
      <c r="Q4033" s="8" t="s">
        <v>8334</v>
      </c>
      <c r="R4033" s="8" t="s">
        <v>8338</v>
      </c>
      <c r="S4033" s="12">
        <f t="shared" si="250"/>
        <v>42251.424328703702</v>
      </c>
      <c r="T4033" s="12">
        <f t="shared" si="251"/>
        <v>42221.424328703702</v>
      </c>
    </row>
    <row r="4034" spans="1:20" ht="60" x14ac:dyDescent="0.25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8294</v>
      </c>
      <c r="O4034" s="5">
        <f t="shared" ref="O4034:O4097" si="252">E4034/D4034</f>
        <v>4.2051249999999998</v>
      </c>
      <c r="P4034">
        <f t="shared" si="249"/>
        <v>164.90686274509804</v>
      </c>
      <c r="Q4034" s="8" t="s">
        <v>8311</v>
      </c>
      <c r="R4034" s="8" t="s">
        <v>8357</v>
      </c>
      <c r="S4034" s="12">
        <f t="shared" si="250"/>
        <v>41456.5</v>
      </c>
      <c r="T4034" s="12">
        <f t="shared" si="251"/>
        <v>41424.02107638889</v>
      </c>
    </row>
    <row r="4035" spans="1:20" ht="45" x14ac:dyDescent="0.25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8275</v>
      </c>
      <c r="O4035" s="5">
        <f t="shared" si="252"/>
        <v>4.24</v>
      </c>
      <c r="P4035">
        <f t="shared" ref="P4035:P4098" si="253">E4035/L4035</f>
        <v>21.2</v>
      </c>
      <c r="Q4035" s="8" t="s">
        <v>8315</v>
      </c>
      <c r="R4035" s="8" t="s">
        <v>8350</v>
      </c>
      <c r="S4035" s="12">
        <f t="shared" ref="S4035:S4098" si="254">(I4035/86400)+25569+(-6/24)</f>
        <v>42163.833333333328</v>
      </c>
      <c r="T4035" s="12">
        <f t="shared" ref="T4035:T4098" si="255">(J4035/86400)+25569+(-6/24)</f>
        <v>42141.512800925921</v>
      </c>
    </row>
    <row r="4036" spans="1:20" ht="60" x14ac:dyDescent="0.25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8297</v>
      </c>
      <c r="O4036" s="5">
        <f t="shared" si="252"/>
        <v>4.2720000000000002</v>
      </c>
      <c r="P4036">
        <f t="shared" si="253"/>
        <v>31.691394658753708</v>
      </c>
      <c r="Q4036" s="8" t="s">
        <v>8321</v>
      </c>
      <c r="R4036" s="8" t="s">
        <v>8346</v>
      </c>
      <c r="S4036" s="12">
        <f t="shared" si="254"/>
        <v>42685.916666666672</v>
      </c>
      <c r="T4036" s="12">
        <f t="shared" si="255"/>
        <v>42654.219826388886</v>
      </c>
    </row>
    <row r="4037" spans="1:20" ht="60" x14ac:dyDescent="0.25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8278</v>
      </c>
      <c r="O4037" s="5">
        <f t="shared" si="252"/>
        <v>4.288397837837838</v>
      </c>
      <c r="P4037">
        <f t="shared" si="253"/>
        <v>64.816470588235291</v>
      </c>
      <c r="Q4037" s="8" t="s">
        <v>8315</v>
      </c>
      <c r="R4037" s="8" t="s">
        <v>8330</v>
      </c>
      <c r="S4037" s="12">
        <f t="shared" si="254"/>
        <v>41354.502488425926</v>
      </c>
      <c r="T4037" s="12">
        <f t="shared" si="255"/>
        <v>41324.54415509259</v>
      </c>
    </row>
    <row r="4038" spans="1:20" ht="60" x14ac:dyDescent="0.25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8296</v>
      </c>
      <c r="O4038" s="5">
        <f t="shared" si="252"/>
        <v>4.5237333333333334</v>
      </c>
      <c r="P4038">
        <f t="shared" si="253"/>
        <v>75.647714604236342</v>
      </c>
      <c r="Q4038" s="8" t="s">
        <v>8331</v>
      </c>
      <c r="R4038" s="8" t="s">
        <v>8356</v>
      </c>
      <c r="S4038" s="12">
        <f t="shared" si="254"/>
        <v>42694.957638888889</v>
      </c>
      <c r="T4038" s="12">
        <f t="shared" si="255"/>
        <v>42664.155925925923</v>
      </c>
    </row>
    <row r="4039" spans="1:20" ht="60" x14ac:dyDescent="0.25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8287</v>
      </c>
      <c r="O4039" s="5">
        <f t="shared" si="252"/>
        <v>4.5641449999999999</v>
      </c>
      <c r="P4039">
        <f t="shared" si="253"/>
        <v>52.622732513451197</v>
      </c>
      <c r="Q4039" s="8" t="s">
        <v>8318</v>
      </c>
      <c r="R4039" s="8" t="s">
        <v>8358</v>
      </c>
      <c r="S4039" s="12">
        <f t="shared" si="254"/>
        <v>40989.875</v>
      </c>
      <c r="T4039" s="12">
        <f t="shared" si="255"/>
        <v>40959.484398148146</v>
      </c>
    </row>
    <row r="4040" spans="1:20" ht="45" x14ac:dyDescent="0.25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8302</v>
      </c>
      <c r="O4040" s="5">
        <f t="shared" si="252"/>
        <v>4.577466666666667</v>
      </c>
      <c r="P4040">
        <f t="shared" si="253"/>
        <v>23.275254237288134</v>
      </c>
      <c r="Q4040" s="8" t="s">
        <v>8323</v>
      </c>
      <c r="R4040" s="8" t="s">
        <v>8324</v>
      </c>
      <c r="S4040" s="12">
        <f t="shared" si="254"/>
        <v>41915.228842592594</v>
      </c>
      <c r="T4040" s="12">
        <f t="shared" si="255"/>
        <v>41885.228842592594</v>
      </c>
    </row>
    <row r="4041" spans="1:20" ht="45" x14ac:dyDescent="0.25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8296</v>
      </c>
      <c r="O4041" s="5">
        <f t="shared" si="252"/>
        <v>4.5979999999999999</v>
      </c>
      <c r="P4041">
        <f t="shared" si="253"/>
        <v>11.67005076142132</v>
      </c>
      <c r="Q4041" s="8" t="s">
        <v>8331</v>
      </c>
      <c r="R4041" s="8" t="s">
        <v>8356</v>
      </c>
      <c r="S4041" s="12">
        <f t="shared" si="254"/>
        <v>42759.397777777776</v>
      </c>
      <c r="T4041" s="12">
        <f t="shared" si="255"/>
        <v>42752.397777777776</v>
      </c>
    </row>
    <row r="4042" spans="1:20" ht="60" x14ac:dyDescent="0.25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8294</v>
      </c>
      <c r="O4042" s="5">
        <f t="shared" si="252"/>
        <v>4.7327000000000004</v>
      </c>
      <c r="P4042">
        <f t="shared" si="253"/>
        <v>278.39411764705881</v>
      </c>
      <c r="Q4042" s="8" t="s">
        <v>8311</v>
      </c>
      <c r="R4042" s="8" t="s">
        <v>8357</v>
      </c>
      <c r="S4042" s="12">
        <f t="shared" si="254"/>
        <v>42154.821504629625</v>
      </c>
      <c r="T4042" s="12">
        <f t="shared" si="255"/>
        <v>42114.821504629625</v>
      </c>
    </row>
    <row r="4043" spans="1:20" ht="60" x14ac:dyDescent="0.25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8284</v>
      </c>
      <c r="O4043" s="5">
        <f t="shared" si="252"/>
        <v>4.8402000000000003</v>
      </c>
      <c r="P4043">
        <f t="shared" si="253"/>
        <v>82.316326530612244</v>
      </c>
      <c r="Q4043" s="8" t="s">
        <v>8334</v>
      </c>
      <c r="R4043" s="8" t="s">
        <v>8338</v>
      </c>
      <c r="S4043" s="12">
        <f t="shared" si="254"/>
        <v>42415.375</v>
      </c>
      <c r="T4043" s="12">
        <f t="shared" si="255"/>
        <v>42391.225289351853</v>
      </c>
    </row>
    <row r="4044" spans="1:20" ht="60" x14ac:dyDescent="0.25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8294</v>
      </c>
      <c r="O4044" s="5">
        <f t="shared" si="252"/>
        <v>4.8490975000000001</v>
      </c>
      <c r="P4044">
        <f t="shared" si="253"/>
        <v>108.96848314606741</v>
      </c>
      <c r="Q4044" s="8" t="s">
        <v>8311</v>
      </c>
      <c r="R4044" s="8" t="s">
        <v>8357</v>
      </c>
      <c r="S4044" s="12">
        <f t="shared" si="254"/>
        <v>42635.45857638889</v>
      </c>
      <c r="T4044" s="12">
        <f t="shared" si="255"/>
        <v>42605.45857638889</v>
      </c>
    </row>
    <row r="4045" spans="1:20" ht="60" x14ac:dyDescent="0.25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8296</v>
      </c>
      <c r="O4045" s="5">
        <f t="shared" si="252"/>
        <v>4.8927777777777779</v>
      </c>
      <c r="P4045">
        <f t="shared" si="253"/>
        <v>31.566308243727597</v>
      </c>
      <c r="Q4045" s="8" t="s">
        <v>8331</v>
      </c>
      <c r="R4045" s="8" t="s">
        <v>8356</v>
      </c>
      <c r="S4045" s="12">
        <f t="shared" si="254"/>
        <v>42774.958333333328</v>
      </c>
      <c r="T4045" s="12">
        <f t="shared" si="255"/>
        <v>42745.115474537037</v>
      </c>
    </row>
    <row r="4046" spans="1:20" ht="45" x14ac:dyDescent="0.25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8294</v>
      </c>
      <c r="O4046" s="5">
        <f t="shared" si="252"/>
        <v>4.9321000000000002</v>
      </c>
      <c r="P4046">
        <f t="shared" si="253"/>
        <v>69.760961810466767</v>
      </c>
      <c r="Q4046" s="8" t="s">
        <v>8311</v>
      </c>
      <c r="R4046" s="8" t="s">
        <v>8357</v>
      </c>
      <c r="S4046" s="12">
        <f t="shared" si="254"/>
        <v>42223.426655092597</v>
      </c>
      <c r="T4046" s="12">
        <f t="shared" si="255"/>
        <v>42198.426655092597</v>
      </c>
    </row>
    <row r="4047" spans="1:20" ht="60" x14ac:dyDescent="0.25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8294</v>
      </c>
      <c r="O4047" s="5">
        <f t="shared" si="252"/>
        <v>4.9491375</v>
      </c>
      <c r="P4047">
        <f t="shared" si="253"/>
        <v>173.57781674704077</v>
      </c>
      <c r="Q4047" s="8" t="s">
        <v>8311</v>
      </c>
      <c r="R4047" s="8" t="s">
        <v>8357</v>
      </c>
      <c r="S4047" s="12">
        <f t="shared" si="254"/>
        <v>42559.710810185185</v>
      </c>
      <c r="T4047" s="12">
        <f t="shared" si="255"/>
        <v>42499.710810185185</v>
      </c>
    </row>
    <row r="4048" spans="1:20" ht="45" x14ac:dyDescent="0.25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8296</v>
      </c>
      <c r="O4048" s="5">
        <f t="shared" si="252"/>
        <v>4.9580000000000002</v>
      </c>
      <c r="P4048">
        <f t="shared" si="253"/>
        <v>25.091093117408906</v>
      </c>
      <c r="Q4048" s="8" t="s">
        <v>8331</v>
      </c>
      <c r="R4048" s="8" t="s">
        <v>8356</v>
      </c>
      <c r="S4048" s="12">
        <f t="shared" si="254"/>
        <v>41838.875</v>
      </c>
      <c r="T4048" s="12">
        <f t="shared" si="255"/>
        <v>41806.544074074074</v>
      </c>
    </row>
    <row r="4049" spans="1:20" ht="60" x14ac:dyDescent="0.25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8275</v>
      </c>
      <c r="O4049" s="5">
        <f t="shared" si="252"/>
        <v>4.9652000000000003</v>
      </c>
      <c r="P4049">
        <f t="shared" si="253"/>
        <v>51.720833333333331</v>
      </c>
      <c r="Q4049" s="8" t="s">
        <v>8315</v>
      </c>
      <c r="R4049" s="8" t="s">
        <v>8350</v>
      </c>
      <c r="S4049" s="12">
        <f t="shared" si="254"/>
        <v>41420.74622685185</v>
      </c>
      <c r="T4049" s="12">
        <f t="shared" si="255"/>
        <v>41399.74622685185</v>
      </c>
    </row>
    <row r="4050" spans="1:20" ht="60" x14ac:dyDescent="0.25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8296</v>
      </c>
      <c r="O4050" s="5">
        <f t="shared" si="252"/>
        <v>5.0324999999999998</v>
      </c>
      <c r="P4050">
        <f t="shared" si="253"/>
        <v>68.625</v>
      </c>
      <c r="Q4050" s="8" t="s">
        <v>8331</v>
      </c>
      <c r="R4050" s="8" t="s">
        <v>8356</v>
      </c>
      <c r="S4050" s="12">
        <f t="shared" si="254"/>
        <v>42481.666666666672</v>
      </c>
      <c r="T4050" s="12">
        <f t="shared" si="255"/>
        <v>42467.538194444445</v>
      </c>
    </row>
    <row r="4051" spans="1:20" ht="60" x14ac:dyDescent="0.25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8294</v>
      </c>
      <c r="O4051" s="5">
        <f t="shared" si="252"/>
        <v>5.0620938628158845</v>
      </c>
      <c r="P4051">
        <f t="shared" si="253"/>
        <v>36.326424870466319</v>
      </c>
      <c r="Q4051" s="8" t="s">
        <v>8311</v>
      </c>
      <c r="R4051" s="8" t="s">
        <v>8357</v>
      </c>
      <c r="S4051" s="12">
        <f t="shared" si="254"/>
        <v>42714.957638888889</v>
      </c>
      <c r="T4051" s="12">
        <f t="shared" si="255"/>
        <v>42660.926817129628</v>
      </c>
    </row>
    <row r="4052" spans="1:20" ht="60" x14ac:dyDescent="0.25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8294</v>
      </c>
      <c r="O4052" s="5">
        <f t="shared" si="252"/>
        <v>5.0780000000000003</v>
      </c>
      <c r="P4052">
        <f t="shared" si="253"/>
        <v>101.56</v>
      </c>
      <c r="Q4052" s="8" t="s">
        <v>8311</v>
      </c>
      <c r="R4052" s="8" t="s">
        <v>8357</v>
      </c>
      <c r="S4052" s="12">
        <f t="shared" si="254"/>
        <v>42319.748842592591</v>
      </c>
      <c r="T4052" s="12">
        <f t="shared" si="255"/>
        <v>42289.707175925927</v>
      </c>
    </row>
    <row r="4053" spans="1:20" ht="45" x14ac:dyDescent="0.25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8297</v>
      </c>
      <c r="O4053" s="5">
        <f t="shared" si="252"/>
        <v>5.2073254999999996</v>
      </c>
      <c r="P4053">
        <f t="shared" si="253"/>
        <v>48.104623556581984</v>
      </c>
      <c r="Q4053" s="8" t="s">
        <v>8321</v>
      </c>
      <c r="R4053" s="8" t="s">
        <v>8346</v>
      </c>
      <c r="S4053" s="12">
        <f t="shared" si="254"/>
        <v>41706.674710648149</v>
      </c>
      <c r="T4053" s="12">
        <f t="shared" si="255"/>
        <v>41666.674710648149</v>
      </c>
    </row>
    <row r="4054" spans="1:20" ht="45" x14ac:dyDescent="0.25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8296</v>
      </c>
      <c r="O4054" s="5">
        <f t="shared" si="252"/>
        <v>5.2416666666666663</v>
      </c>
      <c r="P4054">
        <f t="shared" si="253"/>
        <v>44.171348314606739</v>
      </c>
      <c r="Q4054" s="8" t="s">
        <v>8331</v>
      </c>
      <c r="R4054" s="8" t="s">
        <v>8356</v>
      </c>
      <c r="S4054" s="12">
        <f t="shared" si="254"/>
        <v>41914.650752314818</v>
      </c>
      <c r="T4054" s="12">
        <f t="shared" si="255"/>
        <v>41879.650752314818</v>
      </c>
    </row>
    <row r="4055" spans="1:20" ht="45" x14ac:dyDescent="0.25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8297</v>
      </c>
      <c r="O4055" s="5">
        <f t="shared" si="252"/>
        <v>5.2609431428571432</v>
      </c>
      <c r="P4055">
        <f t="shared" si="253"/>
        <v>54.883162444113267</v>
      </c>
      <c r="Q4055" s="8" t="s">
        <v>8321</v>
      </c>
      <c r="R4055" s="8" t="s">
        <v>8346</v>
      </c>
      <c r="S4055" s="12">
        <f t="shared" si="254"/>
        <v>41877.667129629626</v>
      </c>
      <c r="T4055" s="12">
        <f t="shared" si="255"/>
        <v>41842.667129629626</v>
      </c>
    </row>
    <row r="4056" spans="1:20" ht="45" x14ac:dyDescent="0.25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8218</v>
      </c>
      <c r="G4056" t="s">
        <v>8223</v>
      </c>
      <c r="H4056" t="s">
        <v>8245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8296</v>
      </c>
      <c r="O4056" s="5">
        <f t="shared" si="252"/>
        <v>5.3710714285714287</v>
      </c>
      <c r="P4056">
        <f t="shared" si="253"/>
        <v>22.116176470588236</v>
      </c>
      <c r="Q4056" s="8" t="s">
        <v>8331</v>
      </c>
      <c r="R4056" s="8" t="s">
        <v>8356</v>
      </c>
      <c r="S4056" s="12">
        <f t="shared" si="254"/>
        <v>42401.367164351846</v>
      </c>
      <c r="T4056" s="12">
        <f t="shared" si="255"/>
        <v>42371.367164351846</v>
      </c>
    </row>
    <row r="4057" spans="1:20" ht="60" x14ac:dyDescent="0.25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8218</v>
      </c>
      <c r="G4057" t="s">
        <v>8223</v>
      </c>
      <c r="H4057" t="s">
        <v>8245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8296</v>
      </c>
      <c r="O4057" s="5">
        <f t="shared" si="252"/>
        <v>5.3737000000000004</v>
      </c>
      <c r="P4057">
        <f t="shared" si="253"/>
        <v>61.203872437357631</v>
      </c>
      <c r="Q4057" s="8" t="s">
        <v>8331</v>
      </c>
      <c r="R4057" s="8" t="s">
        <v>8356</v>
      </c>
      <c r="S4057" s="12">
        <f t="shared" si="254"/>
        <v>42455.466319444444</v>
      </c>
      <c r="T4057" s="12">
        <f t="shared" si="255"/>
        <v>42425.507986111115</v>
      </c>
    </row>
    <row r="4058" spans="1:20" ht="60" x14ac:dyDescent="0.25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8296</v>
      </c>
      <c r="O4058" s="5">
        <f t="shared" si="252"/>
        <v>5.4215</v>
      </c>
      <c r="P4058">
        <f t="shared" si="253"/>
        <v>41.228136882129277</v>
      </c>
      <c r="Q4058" s="8" t="s">
        <v>8331</v>
      </c>
      <c r="R4058" s="8" t="s">
        <v>8356</v>
      </c>
      <c r="S4058" s="12">
        <f t="shared" si="254"/>
        <v>42190.875</v>
      </c>
      <c r="T4058" s="12">
        <f t="shared" si="255"/>
        <v>42163.375787037032</v>
      </c>
    </row>
    <row r="4059" spans="1:20" ht="30" x14ac:dyDescent="0.25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8294</v>
      </c>
      <c r="O4059" s="5">
        <f t="shared" si="252"/>
        <v>5.4334915642458101</v>
      </c>
      <c r="P4059">
        <f t="shared" si="253"/>
        <v>116.35303146309367</v>
      </c>
      <c r="Q4059" s="8" t="s">
        <v>8311</v>
      </c>
      <c r="R4059" s="8" t="s">
        <v>8357</v>
      </c>
      <c r="S4059" s="12">
        <f t="shared" si="254"/>
        <v>41843.630659722221</v>
      </c>
      <c r="T4059" s="12">
        <f t="shared" si="255"/>
        <v>41803.630659722221</v>
      </c>
    </row>
    <row r="4060" spans="1:20" ht="60" x14ac:dyDescent="0.25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8284</v>
      </c>
      <c r="O4060" s="5">
        <f t="shared" si="252"/>
        <v>5.5877142857142861</v>
      </c>
      <c r="P4060">
        <f t="shared" si="253"/>
        <v>58.379104477611939</v>
      </c>
      <c r="Q4060" s="8" t="s">
        <v>8334</v>
      </c>
      <c r="R4060" s="8" t="s">
        <v>8338</v>
      </c>
      <c r="S4060" s="12">
        <f t="shared" si="254"/>
        <v>42771.434479166666</v>
      </c>
      <c r="T4060" s="12">
        <f t="shared" si="255"/>
        <v>42741.434479166666</v>
      </c>
    </row>
    <row r="4061" spans="1:20" ht="60" x14ac:dyDescent="0.25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8294</v>
      </c>
      <c r="O4061" s="5">
        <f t="shared" si="252"/>
        <v>5.7907999999999999</v>
      </c>
      <c r="P4061">
        <f t="shared" si="253"/>
        <v>61.375728669846318</v>
      </c>
      <c r="Q4061" s="8" t="s">
        <v>8311</v>
      </c>
      <c r="R4061" s="8" t="s">
        <v>8357</v>
      </c>
      <c r="S4061" s="12">
        <f t="shared" si="254"/>
        <v>42587.542453703703</v>
      </c>
      <c r="T4061" s="12">
        <f t="shared" si="255"/>
        <v>42557.542453703703</v>
      </c>
    </row>
    <row r="4062" spans="1:20" ht="60" x14ac:dyDescent="0.25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8294</v>
      </c>
      <c r="O4062" s="5">
        <f t="shared" si="252"/>
        <v>5.8535000000000004</v>
      </c>
      <c r="P4062">
        <f t="shared" si="253"/>
        <v>222.99047619047619</v>
      </c>
      <c r="Q4062" s="8" t="s">
        <v>8311</v>
      </c>
      <c r="R4062" s="8" t="s">
        <v>8357</v>
      </c>
      <c r="S4062" s="12">
        <f t="shared" si="254"/>
        <v>41133.875</v>
      </c>
      <c r="T4062" s="12">
        <f t="shared" si="255"/>
        <v>41099.716944444444</v>
      </c>
    </row>
    <row r="4063" spans="1:20" ht="60" x14ac:dyDescent="0.25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8296</v>
      </c>
      <c r="O4063" s="5">
        <f t="shared" si="252"/>
        <v>6.3613999999999997</v>
      </c>
      <c r="P4063">
        <f t="shared" si="253"/>
        <v>94.103550295857985</v>
      </c>
      <c r="Q4063" s="8" t="s">
        <v>8331</v>
      </c>
      <c r="R4063" s="8" t="s">
        <v>8356</v>
      </c>
      <c r="S4063" s="12">
        <f t="shared" si="254"/>
        <v>42540.708333333328</v>
      </c>
      <c r="T4063" s="12">
        <f t="shared" si="255"/>
        <v>42505.686678240745</v>
      </c>
    </row>
    <row r="4064" spans="1:20" ht="60" x14ac:dyDescent="0.25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8300</v>
      </c>
      <c r="O4064" s="5">
        <f t="shared" si="252"/>
        <v>6.4666666666666668</v>
      </c>
      <c r="P4064">
        <f t="shared" si="253"/>
        <v>21.555555555555557</v>
      </c>
      <c r="Q4064" s="8" t="s">
        <v>8311</v>
      </c>
      <c r="R4064" s="8" t="s">
        <v>8341</v>
      </c>
      <c r="S4064" s="12">
        <f t="shared" si="254"/>
        <v>42334.621076388888</v>
      </c>
      <c r="T4064" s="12">
        <f t="shared" si="255"/>
        <v>42304.579409722224</v>
      </c>
    </row>
    <row r="4065" spans="1:20" ht="60" x14ac:dyDescent="0.25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8300</v>
      </c>
      <c r="O4065" s="5">
        <f t="shared" si="252"/>
        <v>6.6139999999999999</v>
      </c>
      <c r="P4065">
        <f t="shared" si="253"/>
        <v>21.900662251655628</v>
      </c>
      <c r="Q4065" s="8" t="s">
        <v>8311</v>
      </c>
      <c r="R4065" s="8" t="s">
        <v>8341</v>
      </c>
      <c r="S4065" s="12">
        <f t="shared" si="254"/>
        <v>41164.915972222225</v>
      </c>
      <c r="T4065" s="12">
        <f t="shared" si="255"/>
        <v>41150.652187500003</v>
      </c>
    </row>
    <row r="4066" spans="1:20" ht="45" x14ac:dyDescent="0.25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8287</v>
      </c>
      <c r="O4066" s="5">
        <f t="shared" si="252"/>
        <v>6.6155466666666669</v>
      </c>
      <c r="P4066">
        <f t="shared" si="253"/>
        <v>43.333275109170302</v>
      </c>
      <c r="Q4066" s="8" t="s">
        <v>8318</v>
      </c>
      <c r="R4066" s="8" t="s">
        <v>8358</v>
      </c>
      <c r="S4066" s="12">
        <f t="shared" si="254"/>
        <v>40795.791921296295</v>
      </c>
      <c r="T4066" s="12">
        <f t="shared" si="255"/>
        <v>40765.791921296295</v>
      </c>
    </row>
    <row r="4067" spans="1:20" ht="60" x14ac:dyDescent="0.25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8294</v>
      </c>
      <c r="O4067" s="5">
        <f t="shared" si="252"/>
        <v>6.7447999999999997</v>
      </c>
      <c r="P4067">
        <f t="shared" si="253"/>
        <v>70.848739495798313</v>
      </c>
      <c r="Q4067" s="8" t="s">
        <v>8311</v>
      </c>
      <c r="R4067" s="8" t="s">
        <v>8357</v>
      </c>
      <c r="S4067" s="12">
        <f t="shared" si="254"/>
        <v>41230.803749999999</v>
      </c>
      <c r="T4067" s="12">
        <f t="shared" si="255"/>
        <v>41200.762083333335</v>
      </c>
    </row>
    <row r="4068" spans="1:20" ht="30" x14ac:dyDescent="0.25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8294</v>
      </c>
      <c r="O4068" s="5">
        <f t="shared" si="252"/>
        <v>6.9894800000000004</v>
      </c>
      <c r="P4068">
        <f t="shared" si="253"/>
        <v>842.10602409638557</v>
      </c>
      <c r="Q4068" s="8" t="s">
        <v>8311</v>
      </c>
      <c r="R4068" s="8" t="s">
        <v>8357</v>
      </c>
      <c r="S4068" s="12">
        <f t="shared" si="254"/>
        <v>42440.958333333328</v>
      </c>
      <c r="T4068" s="12">
        <f t="shared" si="255"/>
        <v>42394.330740740741</v>
      </c>
    </row>
    <row r="4069" spans="1:20" ht="45" x14ac:dyDescent="0.25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8279</v>
      </c>
      <c r="O4069" s="5">
        <f t="shared" si="252"/>
        <v>7.0418124999999998</v>
      </c>
      <c r="P4069">
        <f t="shared" si="253"/>
        <v>39.066920943134534</v>
      </c>
      <c r="Q4069" s="8" t="s">
        <v>8315</v>
      </c>
      <c r="R4069" s="8" t="s">
        <v>8354</v>
      </c>
      <c r="S4069" s="12">
        <f t="shared" si="254"/>
        <v>41214.599166666667</v>
      </c>
      <c r="T4069" s="12">
        <f t="shared" si="255"/>
        <v>41184.599166666667</v>
      </c>
    </row>
    <row r="4070" spans="1:20" ht="45" x14ac:dyDescent="0.25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8296</v>
      </c>
      <c r="O4070" s="5">
        <f t="shared" si="252"/>
        <v>7.2024800000000004</v>
      </c>
      <c r="P4070">
        <f t="shared" si="253"/>
        <v>107.82155688622754</v>
      </c>
      <c r="Q4070" s="8" t="s">
        <v>8331</v>
      </c>
      <c r="R4070" s="8" t="s">
        <v>8356</v>
      </c>
      <c r="S4070" s="12">
        <f t="shared" si="254"/>
        <v>42745.665972222225</v>
      </c>
      <c r="T4070" s="12">
        <f t="shared" si="255"/>
        <v>42725.619363425925</v>
      </c>
    </row>
    <row r="4071" spans="1:20" ht="60" x14ac:dyDescent="0.25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8296</v>
      </c>
      <c r="O4071" s="5">
        <f t="shared" si="252"/>
        <v>7.7949999999999999</v>
      </c>
      <c r="P4071">
        <f t="shared" si="253"/>
        <v>37.11904761904762</v>
      </c>
      <c r="Q4071" s="8" t="s">
        <v>8331</v>
      </c>
      <c r="R4071" s="8" t="s">
        <v>8356</v>
      </c>
      <c r="S4071" s="12">
        <f t="shared" si="254"/>
        <v>42780.474768518514</v>
      </c>
      <c r="T4071" s="12">
        <f t="shared" si="255"/>
        <v>42759.474768518514</v>
      </c>
    </row>
    <row r="4072" spans="1:20" ht="60" x14ac:dyDescent="0.25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8284</v>
      </c>
      <c r="O4072" s="5">
        <f t="shared" si="252"/>
        <v>7.8608020000000005</v>
      </c>
      <c r="P4072">
        <f t="shared" si="253"/>
        <v>71.592003642987251</v>
      </c>
      <c r="Q4072" s="8" t="s">
        <v>8334</v>
      </c>
      <c r="R4072" s="8" t="s">
        <v>8338</v>
      </c>
      <c r="S4072" s="12">
        <f t="shared" si="254"/>
        <v>41789.673101851848</v>
      </c>
      <c r="T4072" s="12">
        <f t="shared" si="255"/>
        <v>41759.673101851848</v>
      </c>
    </row>
    <row r="4073" spans="1:20" ht="60" x14ac:dyDescent="0.25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8294</v>
      </c>
      <c r="O4073" s="5">
        <f t="shared" si="252"/>
        <v>7.8805550000000002</v>
      </c>
      <c r="P4073">
        <f t="shared" si="253"/>
        <v>176.200223588597</v>
      </c>
      <c r="Q4073" s="8" t="s">
        <v>8311</v>
      </c>
      <c r="R4073" s="8" t="s">
        <v>8357</v>
      </c>
      <c r="S4073" s="12">
        <f t="shared" si="254"/>
        <v>41760.334374999999</v>
      </c>
      <c r="T4073" s="12">
        <f t="shared" si="255"/>
        <v>41730.334374999999</v>
      </c>
    </row>
    <row r="4074" spans="1:20" ht="30" x14ac:dyDescent="0.25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8294</v>
      </c>
      <c r="O4074" s="5">
        <f t="shared" si="252"/>
        <v>8.0021100000000001</v>
      </c>
      <c r="P4074">
        <f t="shared" si="253"/>
        <v>188.50671378091872</v>
      </c>
      <c r="Q4074" s="8" t="s">
        <v>8311</v>
      </c>
      <c r="R4074" s="8" t="s">
        <v>8357</v>
      </c>
      <c r="S4074" s="12">
        <f t="shared" si="254"/>
        <v>42527.459722222222</v>
      </c>
      <c r="T4074" s="12">
        <f t="shared" si="255"/>
        <v>42473.354270833333</v>
      </c>
    </row>
    <row r="4075" spans="1:20" ht="60" x14ac:dyDescent="0.25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8296</v>
      </c>
      <c r="O4075" s="5">
        <f t="shared" si="252"/>
        <v>8.0640000000000001</v>
      </c>
      <c r="P4075">
        <f t="shared" si="253"/>
        <v>49.472392638036808</v>
      </c>
      <c r="Q4075" s="8" t="s">
        <v>8331</v>
      </c>
      <c r="R4075" s="8" t="s">
        <v>8356</v>
      </c>
      <c r="S4075" s="12">
        <f t="shared" si="254"/>
        <v>42796.577546296292</v>
      </c>
      <c r="T4075" s="12">
        <f t="shared" si="255"/>
        <v>42766.577546296292</v>
      </c>
    </row>
    <row r="4076" spans="1:20" ht="60" x14ac:dyDescent="0.25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8294</v>
      </c>
      <c r="O4076" s="5">
        <f t="shared" si="252"/>
        <v>8.1918387755102042</v>
      </c>
      <c r="P4076">
        <f t="shared" si="253"/>
        <v>152.62361216730039</v>
      </c>
      <c r="Q4076" s="8" t="s">
        <v>8311</v>
      </c>
      <c r="R4076" s="8" t="s">
        <v>8357</v>
      </c>
      <c r="S4076" s="12">
        <f t="shared" si="254"/>
        <v>41098.838506944448</v>
      </c>
      <c r="T4076" s="12">
        <f t="shared" si="255"/>
        <v>41068.838506944448</v>
      </c>
    </row>
    <row r="4077" spans="1:20" ht="45" x14ac:dyDescent="0.25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8294</v>
      </c>
      <c r="O4077" s="5">
        <f t="shared" si="252"/>
        <v>8.1956399999999991</v>
      </c>
      <c r="P4077">
        <f t="shared" si="253"/>
        <v>422.02059732234807</v>
      </c>
      <c r="Q4077" s="8" t="s">
        <v>8311</v>
      </c>
      <c r="R4077" s="8" t="s">
        <v>8357</v>
      </c>
      <c r="S4077" s="12">
        <f t="shared" si="254"/>
        <v>42380.708333333328</v>
      </c>
      <c r="T4077" s="12">
        <f t="shared" si="255"/>
        <v>42347.108483796299</v>
      </c>
    </row>
    <row r="4078" spans="1:20" ht="60" x14ac:dyDescent="0.25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8300</v>
      </c>
      <c r="O4078" s="5">
        <f t="shared" si="252"/>
        <v>8.7759999999999998</v>
      </c>
      <c r="P4078">
        <f t="shared" si="253"/>
        <v>27.59748427672956</v>
      </c>
      <c r="Q4078" s="8" t="s">
        <v>8311</v>
      </c>
      <c r="R4078" s="8" t="s">
        <v>8341</v>
      </c>
      <c r="S4078" s="12">
        <f t="shared" si="254"/>
        <v>41932.624432870369</v>
      </c>
      <c r="T4078" s="12">
        <f t="shared" si="255"/>
        <v>41902.624432870369</v>
      </c>
    </row>
    <row r="4079" spans="1:20" ht="30" x14ac:dyDescent="0.25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8284</v>
      </c>
      <c r="O4079" s="5">
        <f t="shared" si="252"/>
        <v>8.85</v>
      </c>
      <c r="P4079">
        <f t="shared" si="253"/>
        <v>35.4</v>
      </c>
      <c r="Q4079" s="8" t="s">
        <v>8334</v>
      </c>
      <c r="R4079" s="8" t="s">
        <v>8338</v>
      </c>
      <c r="S4079" s="12">
        <f t="shared" si="254"/>
        <v>42440.732002314813</v>
      </c>
      <c r="T4079" s="12">
        <f t="shared" si="255"/>
        <v>42410.732002314813</v>
      </c>
    </row>
    <row r="4080" spans="1:20" ht="30" x14ac:dyDescent="0.25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8294</v>
      </c>
      <c r="O4080" s="5">
        <f t="shared" si="252"/>
        <v>9.2154220000000002</v>
      </c>
      <c r="P4080">
        <f t="shared" si="253"/>
        <v>192.38876826722338</v>
      </c>
      <c r="Q4080" s="8" t="s">
        <v>8311</v>
      </c>
      <c r="R4080" s="8" t="s">
        <v>8357</v>
      </c>
      <c r="S4080" s="12">
        <f t="shared" si="254"/>
        <v>41342.630775462967</v>
      </c>
      <c r="T4080" s="12">
        <f t="shared" si="255"/>
        <v>41312.630775462967</v>
      </c>
    </row>
    <row r="4081" spans="1:20" ht="60" x14ac:dyDescent="0.25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8296</v>
      </c>
      <c r="O4081" s="5">
        <f t="shared" si="252"/>
        <v>9.4483338095238096</v>
      </c>
      <c r="P4081">
        <f t="shared" si="253"/>
        <v>164.79651993355483</v>
      </c>
      <c r="Q4081" s="8" t="s">
        <v>8331</v>
      </c>
      <c r="R4081" s="8" t="s">
        <v>8356</v>
      </c>
      <c r="S4081" s="12">
        <f t="shared" si="254"/>
        <v>41903.54184027778</v>
      </c>
      <c r="T4081" s="12">
        <f t="shared" si="255"/>
        <v>41873.54184027778</v>
      </c>
    </row>
    <row r="4082" spans="1:20" ht="45" x14ac:dyDescent="0.25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8296</v>
      </c>
      <c r="O4082" s="5">
        <f t="shared" si="252"/>
        <v>9.5103109999999997</v>
      </c>
      <c r="P4082">
        <f t="shared" si="253"/>
        <v>65.891300230946882</v>
      </c>
      <c r="Q4082" s="8" t="s">
        <v>8331</v>
      </c>
      <c r="R4082" s="8" t="s">
        <v>8356</v>
      </c>
      <c r="S4082" s="12">
        <f t="shared" si="254"/>
        <v>42063.334016203706</v>
      </c>
      <c r="T4082" s="12">
        <f t="shared" si="255"/>
        <v>42033.334016203706</v>
      </c>
    </row>
    <row r="4083" spans="1:20" ht="60" x14ac:dyDescent="0.25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8300</v>
      </c>
      <c r="O4083" s="5">
        <f t="shared" si="252"/>
        <v>9.56</v>
      </c>
      <c r="P4083">
        <f t="shared" si="253"/>
        <v>27.576923076923077</v>
      </c>
      <c r="Q4083" s="8" t="s">
        <v>8311</v>
      </c>
      <c r="R4083" s="8" t="s">
        <v>8341</v>
      </c>
      <c r="S4083" s="12">
        <f t="shared" si="254"/>
        <v>42683.601944444439</v>
      </c>
      <c r="T4083" s="12">
        <f t="shared" si="255"/>
        <v>42658.560277777782</v>
      </c>
    </row>
    <row r="4084" spans="1:20" ht="45" x14ac:dyDescent="0.25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8296</v>
      </c>
      <c r="O4084" s="5">
        <f t="shared" si="252"/>
        <v>9.7511200000000002</v>
      </c>
      <c r="P4084">
        <f t="shared" si="253"/>
        <v>426.93169877408059</v>
      </c>
      <c r="Q4084" s="8" t="s">
        <v>8331</v>
      </c>
      <c r="R4084" s="8" t="s">
        <v>8356</v>
      </c>
      <c r="S4084" s="12">
        <f t="shared" si="254"/>
        <v>42706.7971412037</v>
      </c>
      <c r="T4084" s="12">
        <f t="shared" si="255"/>
        <v>42676.755474537036</v>
      </c>
    </row>
    <row r="4085" spans="1:20" ht="60" x14ac:dyDescent="0.25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8294</v>
      </c>
      <c r="O4085" s="5">
        <f t="shared" si="252"/>
        <v>9.7813466666666677</v>
      </c>
      <c r="P4085">
        <f t="shared" si="253"/>
        <v>21.640147492625371</v>
      </c>
      <c r="Q4085" s="8" t="s">
        <v>8311</v>
      </c>
      <c r="R4085" s="8" t="s">
        <v>8357</v>
      </c>
      <c r="S4085" s="12">
        <f t="shared" si="254"/>
        <v>41346.583333333336</v>
      </c>
      <c r="T4085" s="12">
        <f t="shared" si="255"/>
        <v>41315.870949074073</v>
      </c>
    </row>
    <row r="4086" spans="1:20" ht="60" x14ac:dyDescent="0.25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8296</v>
      </c>
      <c r="O4086" s="5">
        <f t="shared" si="252"/>
        <v>10.146425000000001</v>
      </c>
      <c r="P4086">
        <f t="shared" si="253"/>
        <v>56.970381807973048</v>
      </c>
      <c r="Q4086" s="8" t="s">
        <v>8331</v>
      </c>
      <c r="R4086" s="8" t="s">
        <v>8356</v>
      </c>
      <c r="S4086" s="12">
        <f t="shared" si="254"/>
        <v>42096.915972222225</v>
      </c>
      <c r="T4086" s="12">
        <f t="shared" si="255"/>
        <v>42067.959097222221</v>
      </c>
    </row>
    <row r="4087" spans="1:20" ht="60" x14ac:dyDescent="0.25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8294</v>
      </c>
      <c r="O4087" s="5">
        <f t="shared" si="252"/>
        <v>10.2684514</v>
      </c>
      <c r="P4087">
        <f t="shared" si="253"/>
        <v>1323.2540463917526</v>
      </c>
      <c r="Q4087" s="8" t="s">
        <v>8311</v>
      </c>
      <c r="R4087" s="8" t="s">
        <v>8357</v>
      </c>
      <c r="S4087" s="12">
        <f t="shared" si="254"/>
        <v>41072.041666666664</v>
      </c>
      <c r="T4087" s="12">
        <f t="shared" si="255"/>
        <v>41038.975601851853</v>
      </c>
    </row>
    <row r="4088" spans="1:20" ht="60" x14ac:dyDescent="0.25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8296</v>
      </c>
      <c r="O4088" s="5">
        <f t="shared" si="252"/>
        <v>10.812401666666668</v>
      </c>
      <c r="P4088">
        <f t="shared" si="253"/>
        <v>40.070667078443485</v>
      </c>
      <c r="Q4088" s="8" t="s">
        <v>8331</v>
      </c>
      <c r="R4088" s="8" t="s">
        <v>8356</v>
      </c>
      <c r="S4088" s="12">
        <f t="shared" si="254"/>
        <v>42719.708333333328</v>
      </c>
      <c r="T4088" s="12">
        <f t="shared" si="255"/>
        <v>42691.6012037037</v>
      </c>
    </row>
    <row r="4089" spans="1:20" ht="45" x14ac:dyDescent="0.25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8294</v>
      </c>
      <c r="O4089" s="5">
        <f t="shared" si="252"/>
        <v>11.053811999999999</v>
      </c>
      <c r="P4089">
        <f t="shared" si="253"/>
        <v>67.690214329454989</v>
      </c>
      <c r="Q4089" s="8" t="s">
        <v>8311</v>
      </c>
      <c r="R4089" s="8" t="s">
        <v>8357</v>
      </c>
      <c r="S4089" s="12">
        <f t="shared" si="254"/>
        <v>41187.915972222225</v>
      </c>
      <c r="T4089" s="12">
        <f t="shared" si="255"/>
        <v>41147.944641203707</v>
      </c>
    </row>
    <row r="4090" spans="1:20" ht="45" x14ac:dyDescent="0.25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8294</v>
      </c>
      <c r="O4090" s="5">
        <f t="shared" si="252"/>
        <v>11.318</v>
      </c>
      <c r="P4090">
        <f t="shared" si="253"/>
        <v>80.727532097004286</v>
      </c>
      <c r="Q4090" s="8" t="s">
        <v>8311</v>
      </c>
      <c r="R4090" s="8" t="s">
        <v>8357</v>
      </c>
      <c r="S4090" s="12">
        <f t="shared" si="254"/>
        <v>41383.901631944442</v>
      </c>
      <c r="T4090" s="12">
        <f t="shared" si="255"/>
        <v>41323.943298611113</v>
      </c>
    </row>
    <row r="4091" spans="1:20" ht="45" x14ac:dyDescent="0.25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8296</v>
      </c>
      <c r="O4091" s="5">
        <f t="shared" si="252"/>
        <v>11.65</v>
      </c>
      <c r="P4091">
        <f t="shared" si="253"/>
        <v>41.607142857142854</v>
      </c>
      <c r="Q4091" s="8" t="s">
        <v>8331</v>
      </c>
      <c r="R4091" s="8" t="s">
        <v>8356</v>
      </c>
      <c r="S4091" s="12">
        <f t="shared" si="254"/>
        <v>42740.574618055558</v>
      </c>
      <c r="T4091" s="12">
        <f t="shared" si="255"/>
        <v>42710.574618055558</v>
      </c>
    </row>
    <row r="4092" spans="1:20" ht="60" x14ac:dyDescent="0.25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8296</v>
      </c>
      <c r="O4092" s="5">
        <f t="shared" si="252"/>
        <v>11.744899999999999</v>
      </c>
      <c r="P4092">
        <f t="shared" si="253"/>
        <v>81.561805555555551</v>
      </c>
      <c r="Q4092" s="8" t="s">
        <v>8331</v>
      </c>
      <c r="R4092" s="8" t="s">
        <v>8356</v>
      </c>
      <c r="S4092" s="12">
        <f t="shared" si="254"/>
        <v>42232.028194444443</v>
      </c>
      <c r="T4092" s="12">
        <f t="shared" si="255"/>
        <v>42202.028194444443</v>
      </c>
    </row>
    <row r="4093" spans="1:20" ht="60" x14ac:dyDescent="0.25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8287</v>
      </c>
      <c r="O4093" s="5">
        <f t="shared" si="252"/>
        <v>11.8161422</v>
      </c>
      <c r="P4093">
        <f t="shared" si="253"/>
        <v>29.187190495010373</v>
      </c>
      <c r="Q4093" s="8" t="s">
        <v>8318</v>
      </c>
      <c r="R4093" s="8" t="s">
        <v>8358</v>
      </c>
      <c r="S4093" s="12">
        <f t="shared" si="254"/>
        <v>41408.621678240743</v>
      </c>
      <c r="T4093" s="12">
        <f t="shared" si="255"/>
        <v>41394.621678240743</v>
      </c>
    </row>
    <row r="4094" spans="1:20" ht="60" x14ac:dyDescent="0.25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8296</v>
      </c>
      <c r="O4094" s="5">
        <f t="shared" si="252"/>
        <v>12.121296000000001</v>
      </c>
      <c r="P4094">
        <f t="shared" si="253"/>
        <v>27.226630727762803</v>
      </c>
      <c r="Q4094" s="8" t="s">
        <v>8331</v>
      </c>
      <c r="R4094" s="8" t="s">
        <v>8356</v>
      </c>
      <c r="S4094" s="12">
        <f t="shared" si="254"/>
        <v>41449.958333333336</v>
      </c>
      <c r="T4094" s="12">
        <f t="shared" si="255"/>
        <v>41423.660891203705</v>
      </c>
    </row>
    <row r="4095" spans="1:20" ht="60" x14ac:dyDescent="0.25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8291</v>
      </c>
      <c r="O4095" s="5">
        <f t="shared" si="252"/>
        <v>12.5375</v>
      </c>
      <c r="P4095">
        <f t="shared" si="253"/>
        <v>27.861111111111111</v>
      </c>
      <c r="Q4095" s="8" t="s">
        <v>8315</v>
      </c>
      <c r="R4095" s="8" t="s">
        <v>8353</v>
      </c>
      <c r="S4095" s="12">
        <f t="shared" si="254"/>
        <v>42490.665972222225</v>
      </c>
      <c r="T4095" s="12">
        <f t="shared" si="255"/>
        <v>42459.443865740745</v>
      </c>
    </row>
    <row r="4096" spans="1:20" ht="45" x14ac:dyDescent="0.25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8296</v>
      </c>
      <c r="O4096" s="5">
        <f t="shared" si="252"/>
        <v>13.566000000000001</v>
      </c>
      <c r="P4096">
        <f t="shared" si="253"/>
        <v>14.370762711864407</v>
      </c>
      <c r="Q4096" s="8" t="s">
        <v>8331</v>
      </c>
      <c r="R4096" s="8" t="s">
        <v>8356</v>
      </c>
      <c r="S4096" s="12">
        <f t="shared" si="254"/>
        <v>42345.449490740742</v>
      </c>
      <c r="T4096" s="12">
        <f t="shared" si="255"/>
        <v>42315.449490740742</v>
      </c>
    </row>
    <row r="4097" spans="1:20" ht="30" x14ac:dyDescent="0.25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8296</v>
      </c>
      <c r="O4097" s="5">
        <f t="shared" si="252"/>
        <v>13.600976000000001</v>
      </c>
      <c r="P4097">
        <f t="shared" si="253"/>
        <v>53.865251485148519</v>
      </c>
      <c r="Q4097" s="8" t="s">
        <v>8331</v>
      </c>
      <c r="R4097" s="8" t="s">
        <v>8356</v>
      </c>
      <c r="S4097" s="12">
        <f t="shared" si="254"/>
        <v>41604.876388888893</v>
      </c>
      <c r="T4097" s="12">
        <f t="shared" si="255"/>
        <v>41569.325613425928</v>
      </c>
    </row>
    <row r="4098" spans="1:20" ht="60" x14ac:dyDescent="0.25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8300</v>
      </c>
      <c r="O4098" s="5">
        <f t="shared" ref="O4098:O4115" si="256">E4098/D4098</f>
        <v>13.794206249999998</v>
      </c>
      <c r="P4098">
        <f t="shared" si="253"/>
        <v>31.820544982698959</v>
      </c>
      <c r="Q4098" s="8" t="s">
        <v>8311</v>
      </c>
      <c r="R4098" s="8" t="s">
        <v>8341</v>
      </c>
      <c r="S4098" s="12">
        <f t="shared" si="254"/>
        <v>41165.171550925923</v>
      </c>
      <c r="T4098" s="12">
        <f t="shared" si="255"/>
        <v>41144.171550925923</v>
      </c>
    </row>
    <row r="4099" spans="1:20" ht="60" x14ac:dyDescent="0.25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8294</v>
      </c>
      <c r="O4099" s="5">
        <f t="shared" si="256"/>
        <v>14.355717142857143</v>
      </c>
      <c r="P4099">
        <f t="shared" ref="P4099:P4115" si="257">E4099/L4099</f>
        <v>74.107684365781708</v>
      </c>
      <c r="Q4099" s="8" t="s">
        <v>8311</v>
      </c>
      <c r="R4099" s="8" t="s">
        <v>8357</v>
      </c>
      <c r="S4099" s="12">
        <f t="shared" ref="S4099:S4115" si="258">(I4099/86400)+25569+(-6/24)</f>
        <v>41356.69630787037</v>
      </c>
      <c r="T4099" s="12">
        <f t="shared" ref="T4099:T4115" si="259">(J4099/86400)+25569+(-6/24)</f>
        <v>41326.737974537034</v>
      </c>
    </row>
    <row r="4100" spans="1:20" ht="60" x14ac:dyDescent="0.25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8272</v>
      </c>
      <c r="O4100" s="5">
        <f t="shared" si="256"/>
        <v>14.604850000000001</v>
      </c>
      <c r="P4100">
        <f t="shared" si="257"/>
        <v>134.3592456301748</v>
      </c>
      <c r="Q4100" s="8" t="s">
        <v>8311</v>
      </c>
      <c r="R4100" s="8" t="s">
        <v>8317</v>
      </c>
      <c r="S4100" s="12">
        <f t="shared" si="258"/>
        <v>42235.401319444441</v>
      </c>
      <c r="T4100" s="12">
        <f t="shared" si="259"/>
        <v>42199.401319444441</v>
      </c>
    </row>
    <row r="4101" spans="1:20" ht="60" x14ac:dyDescent="0.25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8294</v>
      </c>
      <c r="O4101" s="5">
        <f t="shared" si="256"/>
        <v>14.62</v>
      </c>
      <c r="P4101">
        <f t="shared" si="257"/>
        <v>40.762081784386616</v>
      </c>
      <c r="Q4101" s="8" t="s">
        <v>8311</v>
      </c>
      <c r="R4101" s="8" t="s">
        <v>8357</v>
      </c>
      <c r="S4101" s="12">
        <f t="shared" si="258"/>
        <v>41523.541666666664</v>
      </c>
      <c r="T4101" s="12">
        <f t="shared" si="259"/>
        <v>41493.293958333335</v>
      </c>
    </row>
    <row r="4102" spans="1:20" ht="45" x14ac:dyDescent="0.25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8294</v>
      </c>
      <c r="O4102" s="5">
        <f t="shared" si="256"/>
        <v>16.783738373837384</v>
      </c>
      <c r="P4102">
        <f t="shared" si="257"/>
        <v>20.465926829268295</v>
      </c>
      <c r="Q4102" s="8" t="s">
        <v>8311</v>
      </c>
      <c r="R4102" s="8" t="s">
        <v>8357</v>
      </c>
      <c r="S4102" s="12">
        <f t="shared" si="258"/>
        <v>41480.431574074071</v>
      </c>
      <c r="T4102" s="12">
        <f t="shared" si="259"/>
        <v>41450.431574074071</v>
      </c>
    </row>
    <row r="4103" spans="1:20" ht="45" x14ac:dyDescent="0.25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8294</v>
      </c>
      <c r="O4103" s="5">
        <f t="shared" si="256"/>
        <v>17.052499999999998</v>
      </c>
      <c r="P4103">
        <f t="shared" si="257"/>
        <v>68.815577078288939</v>
      </c>
      <c r="Q4103" s="8" t="s">
        <v>8311</v>
      </c>
      <c r="R4103" s="8" t="s">
        <v>8357</v>
      </c>
      <c r="S4103" s="12">
        <f t="shared" si="258"/>
        <v>42593.019861111112</v>
      </c>
      <c r="T4103" s="12">
        <f t="shared" si="259"/>
        <v>42548.019861111112</v>
      </c>
    </row>
    <row r="4104" spans="1:20" ht="45" x14ac:dyDescent="0.25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8296</v>
      </c>
      <c r="O4104" s="5">
        <f t="shared" si="256"/>
        <v>18.016400000000001</v>
      </c>
      <c r="P4104">
        <f t="shared" si="257"/>
        <v>49.934589800443462</v>
      </c>
      <c r="Q4104" s="8" t="s">
        <v>8331</v>
      </c>
      <c r="R4104" s="8" t="s">
        <v>8356</v>
      </c>
      <c r="S4104" s="12">
        <f t="shared" si="258"/>
        <v>42800.958333333328</v>
      </c>
      <c r="T4104" s="12">
        <f t="shared" si="259"/>
        <v>42776.454432870371</v>
      </c>
    </row>
    <row r="4105" spans="1:20" ht="60" x14ac:dyDescent="0.25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8296</v>
      </c>
      <c r="O4105" s="5">
        <f t="shared" si="256"/>
        <v>18.569700000000001</v>
      </c>
      <c r="P4105">
        <f t="shared" si="257"/>
        <v>149.03451043338683</v>
      </c>
      <c r="Q4105" s="8" t="s">
        <v>8331</v>
      </c>
      <c r="R4105" s="8" t="s">
        <v>8356</v>
      </c>
      <c r="S4105" s="12">
        <f t="shared" si="258"/>
        <v>41359.099988425922</v>
      </c>
      <c r="T4105" s="12">
        <f t="shared" si="259"/>
        <v>41319.099988425922</v>
      </c>
    </row>
    <row r="4106" spans="1:20" ht="60" x14ac:dyDescent="0.25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8296</v>
      </c>
      <c r="O4106" s="5">
        <f t="shared" si="256"/>
        <v>18.670999999999999</v>
      </c>
      <c r="P4106">
        <f t="shared" si="257"/>
        <v>90.635922330097088</v>
      </c>
      <c r="Q4106" s="8" t="s">
        <v>8331</v>
      </c>
      <c r="R4106" s="8" t="s">
        <v>8356</v>
      </c>
      <c r="S4106" s="12">
        <f t="shared" si="258"/>
        <v>42712.554814814815</v>
      </c>
      <c r="T4106" s="12">
        <f t="shared" si="259"/>
        <v>42702.554814814815</v>
      </c>
    </row>
    <row r="4107" spans="1:20" ht="45" x14ac:dyDescent="0.25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8296</v>
      </c>
      <c r="O4107" s="5">
        <f t="shared" si="256"/>
        <v>26.47025</v>
      </c>
      <c r="P4107">
        <f t="shared" si="257"/>
        <v>53.475252525252522</v>
      </c>
      <c r="Q4107" s="8" t="s">
        <v>8331</v>
      </c>
      <c r="R4107" s="8" t="s">
        <v>8356</v>
      </c>
      <c r="S4107" s="12">
        <f t="shared" si="258"/>
        <v>41691.5</v>
      </c>
      <c r="T4107" s="12">
        <f t="shared" si="259"/>
        <v>41660.45853009259</v>
      </c>
    </row>
    <row r="4108" spans="1:20" ht="105" x14ac:dyDescent="0.25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8265</v>
      </c>
      <c r="O4108" s="5">
        <f t="shared" si="256"/>
        <v>27.02</v>
      </c>
      <c r="P4108">
        <f t="shared" si="257"/>
        <v>38.6</v>
      </c>
      <c r="Q4108" s="8" t="s">
        <v>8309</v>
      </c>
      <c r="R4108" s="8" t="s">
        <v>8348</v>
      </c>
      <c r="S4108" s="12">
        <f t="shared" si="258"/>
        <v>42614.480567129634</v>
      </c>
      <c r="T4108" s="12">
        <f t="shared" si="259"/>
        <v>42604.480567129634</v>
      </c>
    </row>
    <row r="4109" spans="1:20" ht="60" x14ac:dyDescent="0.25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8300</v>
      </c>
      <c r="O4109" s="5">
        <f t="shared" si="256"/>
        <v>27.906363636363636</v>
      </c>
      <c r="P4109">
        <f t="shared" si="257"/>
        <v>83.802893802893806</v>
      </c>
      <c r="Q4109" s="8" t="s">
        <v>8311</v>
      </c>
      <c r="R4109" s="8" t="s">
        <v>8341</v>
      </c>
      <c r="S4109" s="12">
        <f t="shared" si="258"/>
        <v>42737.707638888889</v>
      </c>
      <c r="T4109" s="12">
        <f t="shared" si="259"/>
        <v>42704.085810185185</v>
      </c>
    </row>
    <row r="4110" spans="1:20" ht="45" x14ac:dyDescent="0.25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8270</v>
      </c>
      <c r="O4110" s="5">
        <f t="shared" si="256"/>
        <v>65</v>
      </c>
      <c r="P4110">
        <f t="shared" si="257"/>
        <v>21.666666666666668</v>
      </c>
      <c r="Q4110" s="8" t="s">
        <v>8323</v>
      </c>
      <c r="R4110" s="8" t="s">
        <v>8343</v>
      </c>
      <c r="S4110" s="12">
        <f t="shared" si="258"/>
        <v>42457.410057870366</v>
      </c>
      <c r="T4110" s="12">
        <f t="shared" si="259"/>
        <v>42432.451724537037</v>
      </c>
    </row>
    <row r="4111" spans="1:20" ht="45" x14ac:dyDescent="0.25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8294</v>
      </c>
      <c r="O4111" s="5">
        <f t="shared" si="256"/>
        <v>78.137822333333332</v>
      </c>
      <c r="P4111">
        <f t="shared" si="257"/>
        <v>88.601680840609291</v>
      </c>
      <c r="Q4111" s="8" t="s">
        <v>8311</v>
      </c>
      <c r="R4111" s="8" t="s">
        <v>8357</v>
      </c>
      <c r="S4111" s="12">
        <f t="shared" si="258"/>
        <v>41357.922905092593</v>
      </c>
      <c r="T4111" s="12">
        <f t="shared" si="259"/>
        <v>41323.964571759258</v>
      </c>
    </row>
    <row r="4112" spans="1:20" ht="60" x14ac:dyDescent="0.25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8272</v>
      </c>
      <c r="O4112" s="5">
        <f t="shared" si="256"/>
        <v>215.35021</v>
      </c>
      <c r="P4112">
        <f t="shared" si="257"/>
        <v>1389.3561935483872</v>
      </c>
      <c r="Q4112" s="8" t="s">
        <v>8311</v>
      </c>
      <c r="R4112" s="8" t="s">
        <v>8317</v>
      </c>
      <c r="S4112" s="12">
        <f t="shared" si="258"/>
        <v>42759.190416666665</v>
      </c>
      <c r="T4112" s="12">
        <f t="shared" si="259"/>
        <v>42714.190416666665</v>
      </c>
    </row>
    <row r="4113" spans="1:20" ht="60" x14ac:dyDescent="0.25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8275</v>
      </c>
      <c r="O4113" s="5">
        <f t="shared" si="256"/>
        <v>3038.3319999999999</v>
      </c>
      <c r="P4113">
        <f t="shared" si="257"/>
        <v>42.73322081575246</v>
      </c>
      <c r="Q4113" s="8" t="s">
        <v>8315</v>
      </c>
      <c r="R4113" s="8" t="s">
        <v>8350</v>
      </c>
      <c r="S4113" s="12">
        <f t="shared" si="258"/>
        <v>41885.533645833333</v>
      </c>
      <c r="T4113" s="12">
        <f t="shared" si="259"/>
        <v>41855.533645833333</v>
      </c>
    </row>
    <row r="4114" spans="1:20" ht="60" x14ac:dyDescent="0.25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8296</v>
      </c>
      <c r="O4114" s="5">
        <f t="shared" si="256"/>
        <v>9302.5</v>
      </c>
      <c r="P4114">
        <f t="shared" si="257"/>
        <v>4.5712530712530715</v>
      </c>
      <c r="Q4114" s="8" t="s">
        <v>8331</v>
      </c>
      <c r="R4114" s="8" t="s">
        <v>8356</v>
      </c>
      <c r="S4114" s="12">
        <f t="shared" si="258"/>
        <v>42806.875</v>
      </c>
      <c r="T4114" s="12">
        <f t="shared" si="259"/>
        <v>42800.501041666663</v>
      </c>
    </row>
    <row r="4115" spans="1:20" ht="60" x14ac:dyDescent="0.25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8294</v>
      </c>
      <c r="O4115" s="5">
        <f t="shared" si="256"/>
        <v>22603</v>
      </c>
      <c r="P4115">
        <f t="shared" si="257"/>
        <v>138.66871165644173</v>
      </c>
      <c r="Q4115" s="8" t="s">
        <v>8311</v>
      </c>
      <c r="R4115" s="8" t="s">
        <v>8357</v>
      </c>
      <c r="S4115" s="12">
        <f t="shared" si="258"/>
        <v>42656.665972222225</v>
      </c>
      <c r="T4115" s="12">
        <f t="shared" si="259"/>
        <v>42626.418888888889</v>
      </c>
    </row>
  </sheetData>
  <autoFilter ref="A1:U1" xr:uid="{4F9AC1C4-1451-4EC1-AF0C-8BE614918B16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min"/>
        <cfvo type="num" val="100"/>
        <cfvo type="num" val="200"/>
        <color rgb="FFF8696B"/>
        <color rgb="FF00B050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DF03A-AAD1-40D9-8480-E10DB8B74812}">
  <dimension ref="A1:F14"/>
  <sheetViews>
    <sheetView workbookViewId="0">
      <selection activeCell="E14" sqref="E14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.140625" bestFit="1" customWidth="1"/>
    <col min="8" max="8" width="12.140625" bestFit="1" customWidth="1"/>
    <col min="9" max="9" width="12.7109375" bestFit="1" customWidth="1"/>
    <col min="10" max="10" width="9.42578125" bestFit="1" customWidth="1"/>
    <col min="11" max="11" width="11.28515625" bestFit="1" customWidth="1"/>
  </cols>
  <sheetData>
    <row r="1" spans="1:6" x14ac:dyDescent="0.25">
      <c r="A1" s="9" t="s">
        <v>8222</v>
      </c>
      <c r="B1" t="s">
        <v>8363</v>
      </c>
    </row>
    <row r="3" spans="1:6" x14ac:dyDescent="0.25">
      <c r="A3" s="9" t="s">
        <v>8361</v>
      </c>
      <c r="B3" s="9" t="s">
        <v>8362</v>
      </c>
    </row>
    <row r="4" spans="1:6" x14ac:dyDescent="0.25">
      <c r="A4" s="9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8321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8313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8334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8323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FD22A-3EEB-44A2-9218-6B040714ACC4}">
  <dimension ref="A1:F47"/>
  <sheetViews>
    <sheetView workbookViewId="0">
      <selection activeCell="A2" sqref="A2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8363</v>
      </c>
    </row>
    <row r="2" spans="1:6" x14ac:dyDescent="0.25">
      <c r="A2" s="9" t="s">
        <v>8307</v>
      </c>
      <c r="B2" t="s">
        <v>8363</v>
      </c>
    </row>
    <row r="4" spans="1:6" x14ac:dyDescent="0.25">
      <c r="A4" s="9" t="s">
        <v>8364</v>
      </c>
      <c r="B4" s="9" t="s">
        <v>8362</v>
      </c>
    </row>
    <row r="5" spans="1:6" x14ac:dyDescent="0.25">
      <c r="A5" s="9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0" t="s">
        <v>8327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8320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8342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8355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8349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8326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8354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8328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8322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8357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8329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8344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8351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8325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8335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8352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8339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8336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8343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8353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8358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8340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8350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8310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8348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8346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8341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8324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8356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8347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8319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8317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8312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8316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502D9-9E2D-4E0D-8131-349AD357D490}">
  <dimension ref="A1:F18"/>
  <sheetViews>
    <sheetView workbookViewId="0">
      <selection activeCell="M21" sqref="M21"/>
    </sheetView>
  </sheetViews>
  <sheetFormatPr defaultRowHeight="15" x14ac:dyDescent="0.25"/>
  <cols>
    <col min="1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8400</v>
      </c>
      <c r="B1" t="s">
        <v>8363</v>
      </c>
    </row>
    <row r="2" spans="1:6" x14ac:dyDescent="0.25">
      <c r="A2" s="9" t="s">
        <v>8377</v>
      </c>
      <c r="B2" t="s">
        <v>8363</v>
      </c>
    </row>
    <row r="4" spans="1:6" x14ac:dyDescent="0.25">
      <c r="A4" s="9" t="s">
        <v>8404</v>
      </c>
      <c r="B4" s="9" t="s">
        <v>8362</v>
      </c>
    </row>
    <row r="5" spans="1:6" x14ac:dyDescent="0.25">
      <c r="A5" s="9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8370</v>
      </c>
      <c r="B6" s="11">
        <v>34</v>
      </c>
      <c r="C6" s="11">
        <v>148</v>
      </c>
      <c r="D6" s="11">
        <v>2</v>
      </c>
      <c r="E6" s="11">
        <v>184</v>
      </c>
      <c r="F6" s="11">
        <v>368</v>
      </c>
    </row>
    <row r="7" spans="1:6" x14ac:dyDescent="0.25">
      <c r="A7" s="13" t="s">
        <v>8371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3" t="s">
        <v>8372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5">
      <c r="A9" s="13" t="s">
        <v>8373</v>
      </c>
      <c r="B9" s="11">
        <v>27</v>
      </c>
      <c r="C9" s="11">
        <v>102</v>
      </c>
      <c r="D9" s="11"/>
      <c r="E9" s="11">
        <v>193</v>
      </c>
      <c r="F9" s="11">
        <v>322</v>
      </c>
    </row>
    <row r="10" spans="1:6" x14ac:dyDescent="0.25">
      <c r="A10" s="13" t="s">
        <v>8374</v>
      </c>
      <c r="B10" s="11">
        <v>26</v>
      </c>
      <c r="C10" s="11">
        <v>126</v>
      </c>
      <c r="D10" s="11"/>
      <c r="E10" s="11">
        <v>232</v>
      </c>
      <c r="F10" s="11">
        <v>384</v>
      </c>
    </row>
    <row r="11" spans="1:6" x14ac:dyDescent="0.25">
      <c r="A11" s="13" t="s">
        <v>8375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5">
      <c r="A12" s="13" t="s">
        <v>8376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5">
      <c r="A13" s="13" t="s">
        <v>8365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5">
      <c r="A14" s="13" t="s">
        <v>8366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5">
      <c r="A15" s="13" t="s">
        <v>8367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5">
      <c r="A16" s="13" t="s">
        <v>8368</v>
      </c>
      <c r="B16" s="11">
        <v>37</v>
      </c>
      <c r="C16" s="11">
        <v>114</v>
      </c>
      <c r="D16" s="11"/>
      <c r="E16" s="11">
        <v>180</v>
      </c>
      <c r="F16" s="11">
        <v>331</v>
      </c>
    </row>
    <row r="17" spans="1:6" x14ac:dyDescent="0.25">
      <c r="A17" s="13" t="s">
        <v>8369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5">
      <c r="A18" s="13" t="s">
        <v>8360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27E34-0CCA-42D8-92D5-175168C623EB}">
  <dimension ref="A1:J13"/>
  <sheetViews>
    <sheetView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7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  <col min="10" max="10" width="15.140625" bestFit="1" customWidth="1"/>
  </cols>
  <sheetData>
    <row r="1" spans="1:10" x14ac:dyDescent="0.25">
      <c r="A1" t="s">
        <v>8390</v>
      </c>
      <c r="B1" t="s">
        <v>8391</v>
      </c>
      <c r="C1" t="s">
        <v>8392</v>
      </c>
      <c r="D1" t="s">
        <v>8393</v>
      </c>
      <c r="E1" t="s">
        <v>8398</v>
      </c>
      <c r="F1" t="s">
        <v>8394</v>
      </c>
      <c r="G1" t="s">
        <v>8395</v>
      </c>
      <c r="H1" t="s">
        <v>8396</v>
      </c>
      <c r="I1" t="s">
        <v>8397</v>
      </c>
      <c r="J1" t="s">
        <v>8399</v>
      </c>
    </row>
    <row r="2" spans="1:10" x14ac:dyDescent="0.25">
      <c r="A2" t="s">
        <v>8378</v>
      </c>
      <c r="B2" s="14">
        <f>(COUNTIF(Data!$D:$D,"&lt;1000"))*AND(COUNTIF(Data!$F:$F,"successful"))</f>
        <v>461</v>
      </c>
      <c r="C2" s="14">
        <f>(COUNTIF(Data!$D:$D,"&lt;1000"))*AND(COUNTIF(Data!$F:$F,"failed"))</f>
        <v>461</v>
      </c>
      <c r="D2" s="14">
        <f>(COUNTIF(Data!$D:$D,"&lt;1000"))*AND(COUNTIF(Data!$F:$F,"canceled"))</f>
        <v>461</v>
      </c>
      <c r="E2" s="14">
        <f>(COUNTIF(Data!$D:$D,"&lt;1000"))*AND(COUNTIF(Data!$F:$F,"live"))</f>
        <v>461</v>
      </c>
      <c r="F2">
        <f>SUM(B2:E2)</f>
        <v>1844</v>
      </c>
      <c r="G2" s="15">
        <f>B2/$F2</f>
        <v>0.25</v>
      </c>
      <c r="H2" s="15">
        <f t="shared" ref="H2:J13" si="0">C2/$F2</f>
        <v>0.25</v>
      </c>
      <c r="I2" s="15">
        <f t="shared" si="0"/>
        <v>0.25</v>
      </c>
      <c r="J2" s="15">
        <f t="shared" si="0"/>
        <v>0.25</v>
      </c>
    </row>
    <row r="3" spans="1:10" x14ac:dyDescent="0.25">
      <c r="A3" t="s">
        <v>8379</v>
      </c>
      <c r="B3" s="14">
        <f>(COUNTIF(Data!$D:$D,"&gt;1000"))*AND(COUNTIF(Data!$D:$D,"&lt;4999"))*AND(COUNTIF(Data!$F:$F,"successful"))</f>
        <v>3464</v>
      </c>
      <c r="C3" s="14">
        <f>(COUNTIF(Data!$D:$D,"&gt;1000"))*AND(COUNTIF(Data!$D:$D,"&lt;4999"))*AND(COUNTIF(Data!$F:$F,"failed"))</f>
        <v>3464</v>
      </c>
      <c r="D3" s="14">
        <f>(COUNTIF(Data!$D:$D,"&gt;1000"))*AND(COUNTIF(Data!$D:$D,"&lt;4999"))*AND(COUNTIF(Data!$F:$F,"canceled"))</f>
        <v>3464</v>
      </c>
      <c r="E3" s="14">
        <f>(COUNTIF(Data!$D:$D,"&gt;1000"))*AND(COUNTIF(Data!$D:$D,"&lt;4999"))*AND(COUNTIF(Data!$F:$F,"live"))</f>
        <v>3464</v>
      </c>
      <c r="F3">
        <f t="shared" ref="F3:F13" si="1">SUM(B3:E3)</f>
        <v>13856</v>
      </c>
      <c r="G3" s="15">
        <f t="shared" ref="G3:G13" si="2">B3/$F3</f>
        <v>0.25</v>
      </c>
      <c r="H3" s="15">
        <f t="shared" si="0"/>
        <v>0.25</v>
      </c>
      <c r="I3" s="15">
        <f t="shared" si="0"/>
        <v>0.25</v>
      </c>
      <c r="J3" s="15">
        <f t="shared" si="0"/>
        <v>0.25</v>
      </c>
    </row>
    <row r="4" spans="1:10" x14ac:dyDescent="0.25">
      <c r="A4" t="s">
        <v>8380</v>
      </c>
      <c r="B4" s="14">
        <f>(COUNTIF(Data!$D:$D,"&gt;5000"))*AND(COUNTIF(Data!$D:$D,"&lt;9999"))*AND(COUNTIF(Data!$F:$F,"successful"))</f>
        <v>1930</v>
      </c>
      <c r="C4" s="14">
        <f>(COUNTIF(Data!$D:$D,"&gt;5000"))*AND(COUNTIF(Data!$D:$D,"&lt;9999"))*AND(COUNTIF(Data!$F:$F,"failed"))</f>
        <v>1930</v>
      </c>
      <c r="D4" s="14">
        <f>(COUNTIF(Data!$D:$D,"&gt;5000"))*AND(COUNTIF(Data!$D:$D,"&lt;9999"))*AND(COUNTIF(Data!$F:$F,"canceled"))</f>
        <v>1930</v>
      </c>
      <c r="E4" s="14">
        <f>(COUNTIF(Data!$D:$D,"&gt;5000"))*AND(COUNTIF(Data!$D:$D,"&lt;9999"))*AND(COUNTIF(Data!$F:$F,"live"))</f>
        <v>1930</v>
      </c>
      <c r="F4">
        <f t="shared" si="1"/>
        <v>7720</v>
      </c>
      <c r="G4" s="15">
        <f t="shared" si="2"/>
        <v>0.25</v>
      </c>
      <c r="H4" s="15">
        <f t="shared" si="0"/>
        <v>0.25</v>
      </c>
      <c r="I4" s="15">
        <f t="shared" si="0"/>
        <v>0.25</v>
      </c>
      <c r="J4" s="15">
        <f t="shared" si="0"/>
        <v>0.25</v>
      </c>
    </row>
    <row r="5" spans="1:10" x14ac:dyDescent="0.25">
      <c r="A5" t="s">
        <v>8381</v>
      </c>
      <c r="B5" s="14">
        <f>(COUNTIF(Data!$D:$D,"&gt;10000"))*AND(COUNTIF(Data!$D:$D,"&lt;14999"))*AND(COUNTIF(Data!$F:$F,"successful"))</f>
        <v>1284</v>
      </c>
      <c r="C5" s="14">
        <f>(COUNTIF(Data!$D:$D,"&gt;10000"))*AND(COUNTIF(Data!$D:$D,"&lt;14999"))*AND(COUNTIF(Data!$F:$F,"failed"))</f>
        <v>1284</v>
      </c>
      <c r="D5" s="14">
        <f>(COUNTIF(Data!$D:$D,"&gt;10000"))*AND(COUNTIF(Data!$D:$D,"&lt;14999"))*AND(COUNTIF(Data!$F:$F,"canceled"))</f>
        <v>1284</v>
      </c>
      <c r="E5" s="14">
        <f>(COUNTIF(Data!$D:$D,"&gt;10000"))*AND(COUNTIF(Data!$D:$D,"&lt;14999"))*AND(COUNTIF(Data!$F:$F,"live"))</f>
        <v>1284</v>
      </c>
      <c r="F5">
        <f t="shared" si="1"/>
        <v>5136</v>
      </c>
      <c r="G5" s="15">
        <f t="shared" si="2"/>
        <v>0.25</v>
      </c>
      <c r="H5" s="15">
        <f t="shared" si="0"/>
        <v>0.25</v>
      </c>
      <c r="I5" s="15">
        <f t="shared" si="0"/>
        <v>0.25</v>
      </c>
      <c r="J5" s="15">
        <f t="shared" si="0"/>
        <v>0.25</v>
      </c>
    </row>
    <row r="6" spans="1:10" x14ac:dyDescent="0.25">
      <c r="A6" t="s">
        <v>8382</v>
      </c>
      <c r="B6" s="14">
        <f>(COUNTIF(Data!$D:$D,"&gt;15000"))*AND(COUNTIF(Data!$D:$D,"&lt;19999"))*AND(COUNTIF(Data!$F:$F,"successful"))</f>
        <v>1016</v>
      </c>
      <c r="C6" s="14">
        <f>(COUNTIF(Data!$D:$D,"&gt;15000"))*AND(COUNTIF(Data!$D:$D,"&lt;19999"))*AND(COUNTIF(Data!$F:$F,"failed"))</f>
        <v>1016</v>
      </c>
      <c r="D6" s="14">
        <f>(COUNTIF(Data!$D:$D,"&gt;15000"))*AND(COUNTIF(Data!$D:$D,"&lt;19999"))*AND(COUNTIF(Data!$F:$F,"canceled"))</f>
        <v>1016</v>
      </c>
      <c r="E6" s="14">
        <f>(COUNTIF(Data!$D:$D,"&gt;15000"))*AND(COUNTIF(Data!$D:$D,"&lt;19999"))*AND(COUNTIF(Data!$F:$F,"live"))</f>
        <v>1016</v>
      </c>
      <c r="F6">
        <f t="shared" si="1"/>
        <v>4064</v>
      </c>
      <c r="G6" s="15">
        <f t="shared" si="2"/>
        <v>0.25</v>
      </c>
      <c r="H6" s="15">
        <f t="shared" si="0"/>
        <v>0.25</v>
      </c>
      <c r="I6" s="15">
        <f t="shared" si="0"/>
        <v>0.25</v>
      </c>
      <c r="J6" s="15">
        <f t="shared" si="0"/>
        <v>0.25</v>
      </c>
    </row>
    <row r="7" spans="1:10" x14ac:dyDescent="0.25">
      <c r="A7" t="s">
        <v>8383</v>
      </c>
      <c r="B7" s="14">
        <f>(COUNTIF(Data!$D:$D,"&gt;20000"))*AND(COUNTIF(Data!$D:$D,"&lt;24999"))*AND(COUNTIF(Data!$F:$F,"successful"))</f>
        <v>826</v>
      </c>
      <c r="C7" s="14">
        <f>(COUNTIF(Data!$D:$D,"&gt;20000"))*AND(COUNTIF(Data!$D:$D,"&lt;24999"))*AND(COUNTIF(Data!$F:$F,"failed"))</f>
        <v>826</v>
      </c>
      <c r="D7" s="14">
        <f>(COUNTIF(Data!$D:$D,"&gt;20000"))*AND(COUNTIF(Data!$D:$D,"&lt;24999"))*AND(COUNTIF(Data!$F:$F,"canceled"))</f>
        <v>826</v>
      </c>
      <c r="E7" s="14">
        <f>(COUNTIF(Data!$D:$D,"&gt;20000"))*AND(COUNTIF(Data!$D:$D,"&lt;24999"))*AND(COUNTIF(Data!$F:$F,"live"))</f>
        <v>826</v>
      </c>
      <c r="F7">
        <f t="shared" si="1"/>
        <v>3304</v>
      </c>
      <c r="G7" s="15">
        <f t="shared" si="2"/>
        <v>0.25</v>
      </c>
      <c r="H7" s="15">
        <f t="shared" si="0"/>
        <v>0.25</v>
      </c>
      <c r="I7" s="15">
        <f t="shared" si="0"/>
        <v>0.25</v>
      </c>
      <c r="J7" s="15">
        <f t="shared" si="0"/>
        <v>0.25</v>
      </c>
    </row>
    <row r="8" spans="1:10" x14ac:dyDescent="0.25">
      <c r="A8" t="s">
        <v>8384</v>
      </c>
      <c r="B8" s="14">
        <f>(COUNTIF(Data!$D:$D,"&gt;25000"))*AND(COUNTIF(Data!$D:$D,"&lt;29999"))*AND(COUNTIF(Data!$F:$F,"successful"))</f>
        <v>677</v>
      </c>
      <c r="C8" s="14">
        <f>(COUNTIF(Data!$D:$D,"&gt;25000"))*AND(COUNTIF(Data!$D:$D,"&lt;29999"))*AND(COUNTIF(Data!$F:$F,"failed"))</f>
        <v>677</v>
      </c>
      <c r="D8" s="14">
        <f>(COUNTIF(Data!$D:$D,"&gt;25000"))*AND(COUNTIF(Data!$D:$D,"&lt;29999"))*AND(COUNTIF(Data!$F:$F,"canceled"))</f>
        <v>677</v>
      </c>
      <c r="E8" s="14">
        <f>(COUNTIF(Data!$D:$D,"&gt;25000"))*AND(COUNTIF(Data!$D:$D,"&lt;29999"))*AND(COUNTIF(Data!$F:$F,"live"))</f>
        <v>677</v>
      </c>
      <c r="F8">
        <f t="shared" si="1"/>
        <v>2708</v>
      </c>
      <c r="G8" s="15">
        <f t="shared" si="2"/>
        <v>0.25</v>
      </c>
      <c r="H8" s="15">
        <f t="shared" si="0"/>
        <v>0.25</v>
      </c>
      <c r="I8" s="15">
        <f t="shared" si="0"/>
        <v>0.25</v>
      </c>
      <c r="J8" s="15">
        <f t="shared" si="0"/>
        <v>0.25</v>
      </c>
    </row>
    <row r="9" spans="1:10" x14ac:dyDescent="0.25">
      <c r="A9" t="s">
        <v>8385</v>
      </c>
      <c r="B9" s="14">
        <f>(COUNTIF(Data!$D:$D,"&gt;30000"))*AND(COUNTIF(Data!$D:$D,"&lt;34999"))*AND(COUNTIF(Data!$F:$F,"successful"))</f>
        <v>582</v>
      </c>
      <c r="C9" s="14">
        <f>(COUNTIF(Data!$D:$D,"&gt;30000"))*AND(COUNTIF(Data!$D:$D,"&lt;34999"))*AND(COUNTIF(Data!$F:$F,"failed"))</f>
        <v>582</v>
      </c>
      <c r="D9" s="14">
        <f>(COUNTIF(Data!$D:$D,"&gt;30000"))*AND(COUNTIF(Data!$D:$D,"&lt;34999"))*AND(COUNTIF(Data!$F:$F,"canceled"))</f>
        <v>582</v>
      </c>
      <c r="E9" s="14">
        <f>(COUNTIF(Data!$D:$D,"&gt;30000"))*AND(COUNTIF(Data!$D:$D,"&lt;34999"))*AND(COUNTIF(Data!$F:$F,"live"))</f>
        <v>582</v>
      </c>
      <c r="F9">
        <f t="shared" si="1"/>
        <v>2328</v>
      </c>
      <c r="G9" s="15">
        <f t="shared" si="2"/>
        <v>0.25</v>
      </c>
      <c r="H9" s="15">
        <f t="shared" si="0"/>
        <v>0.25</v>
      </c>
      <c r="I9" s="15">
        <f t="shared" si="0"/>
        <v>0.25</v>
      </c>
      <c r="J9" s="15">
        <f t="shared" si="0"/>
        <v>0.25</v>
      </c>
    </row>
    <row r="10" spans="1:10" x14ac:dyDescent="0.25">
      <c r="A10" t="s">
        <v>8386</v>
      </c>
      <c r="B10" s="14">
        <f>(COUNTIF(Data!$D:$D,"&gt;35000"))*AND(COUNTIF(Data!$D:$D,"&lt;39999"))*AND(COUNTIF(Data!$F:$F,"successful"))</f>
        <v>528</v>
      </c>
      <c r="C10" s="14">
        <f>(COUNTIF(Data!$D:$D,"&gt;35000"))*AND(COUNTIF(Data!$D:$D,"&lt;39999"))*AND(COUNTIF(Data!$F:$F,"failed"))</f>
        <v>528</v>
      </c>
      <c r="D10" s="14">
        <f>(COUNTIF(Data!$D:$D,"&gt;35000"))*AND(COUNTIF(Data!$D:$D,"&lt;39999"))*AND(COUNTIF(Data!$F:$F,"canceled"))</f>
        <v>528</v>
      </c>
      <c r="E10" s="14">
        <f>(COUNTIF(Data!$D:$D,"&gt;35000"))*AND(COUNTIF(Data!$D:$D,"&lt;39999"))*AND(COUNTIF(Data!$F:$F,"live"))</f>
        <v>528</v>
      </c>
      <c r="F10">
        <f t="shared" si="1"/>
        <v>2112</v>
      </c>
      <c r="G10" s="15">
        <f t="shared" si="2"/>
        <v>0.25</v>
      </c>
      <c r="H10" s="15">
        <f t="shared" si="0"/>
        <v>0.25</v>
      </c>
      <c r="I10" s="15">
        <f t="shared" si="0"/>
        <v>0.25</v>
      </c>
      <c r="J10" s="15">
        <f t="shared" si="0"/>
        <v>0.25</v>
      </c>
    </row>
    <row r="11" spans="1:10" x14ac:dyDescent="0.25">
      <c r="A11" t="s">
        <v>8387</v>
      </c>
      <c r="B11" s="14">
        <f>(COUNTIF(Data!$D:$D,"&gt;40000"))*AND(COUNTIF(Data!$D:$D,"&lt;44999"))*AND(COUNTIF(Data!$F:$F,"successful"))</f>
        <v>478</v>
      </c>
      <c r="C11" s="14">
        <f>(COUNTIF(Data!$D:$D,"&gt;40000"))*AND(COUNTIF(Data!$D:$D,"&lt;44999"))*AND(COUNTIF(Data!$F:$F,"failed"))</f>
        <v>478</v>
      </c>
      <c r="D11" s="14">
        <f>(COUNTIF(Data!$D:$D,"&gt;40000"))*AND(COUNTIF(Data!$D:$D,"&lt;44999"))*AND(COUNTIF(Data!$F:$F,"canceled"))</f>
        <v>478</v>
      </c>
      <c r="E11" s="14">
        <f>(COUNTIF(Data!$D:$D,"&gt;40000"))*AND(COUNTIF(Data!$D:$D,"&lt;44999"))*AND(COUNTIF(Data!$F:$F,"live"))</f>
        <v>478</v>
      </c>
      <c r="F11">
        <f t="shared" si="1"/>
        <v>1912</v>
      </c>
      <c r="G11" s="15">
        <f t="shared" si="2"/>
        <v>0.25</v>
      </c>
      <c r="H11" s="15">
        <f t="shared" si="0"/>
        <v>0.25</v>
      </c>
      <c r="I11" s="15">
        <f t="shared" si="0"/>
        <v>0.25</v>
      </c>
      <c r="J11" s="15">
        <f t="shared" si="0"/>
        <v>0.25</v>
      </c>
    </row>
    <row r="12" spans="1:10" x14ac:dyDescent="0.25">
      <c r="A12" t="s">
        <v>8388</v>
      </c>
      <c r="B12" s="14">
        <f>(COUNTIF(Data!$D:$D,"&gt;45000"))*AND(COUNTIF(Data!$D:$D,"&lt;49999"))*AND(COUNTIF(Data!$F:$F,"successful"))</f>
        <v>459</v>
      </c>
      <c r="C12" s="14">
        <f>(COUNTIF(Data!$D:$D,"&gt;45000"))*AND(COUNTIF(Data!$D:$D,"&lt;49999"))*AND(COUNTIF(Data!$F:$F,"failed"))</f>
        <v>459</v>
      </c>
      <c r="D12" s="14">
        <f>(COUNTIF(Data!$D:$D,"&gt;45000"))*AND(COUNTIF(Data!$D:$D,"&lt;49999"))*AND(COUNTIF(Data!$F:$F,"canceled"))</f>
        <v>459</v>
      </c>
      <c r="E12" s="14">
        <f>(COUNTIF(Data!$D:$D,"&gt;45000"))*AND(COUNTIF(Data!$D:$D,"&lt;49999"))*AND(COUNTIF(Data!$F:$F,"live"))</f>
        <v>459</v>
      </c>
      <c r="F12">
        <f t="shared" si="1"/>
        <v>1836</v>
      </c>
      <c r="G12" s="15">
        <f t="shared" si="2"/>
        <v>0.25</v>
      </c>
      <c r="H12" s="15">
        <f t="shared" si="0"/>
        <v>0.25</v>
      </c>
      <c r="I12" s="15">
        <f t="shared" si="0"/>
        <v>0.25</v>
      </c>
      <c r="J12" s="15">
        <f t="shared" si="0"/>
        <v>0.25</v>
      </c>
    </row>
    <row r="13" spans="1:10" x14ac:dyDescent="0.25">
      <c r="A13" t="s">
        <v>8389</v>
      </c>
      <c r="B13" s="14">
        <f>(COUNTIF(Data!$D:$D,"&gt;50000"))*AND(COUNTIF(Data!$F:$F,"successful"))</f>
        <v>339</v>
      </c>
      <c r="C13" s="14">
        <f>(COUNTIF(Data!$D:$D,"&gt;50000"))*AND(COUNTIF(Data!$F:$F,"failed"))</f>
        <v>339</v>
      </c>
      <c r="D13" s="14">
        <f>(COUNTIF(Data!$D:$D,"&gt;50000"))*AND(COUNTIF(Data!$F:$F,"canceled"))</f>
        <v>339</v>
      </c>
      <c r="E13" s="14">
        <f>(COUNTIF(Data!$D:$D,"&gt;50000"))*AND(COUNTIF(Data!$F:$F,"live"))</f>
        <v>339</v>
      </c>
      <c r="F13">
        <f t="shared" si="1"/>
        <v>1356</v>
      </c>
      <c r="G13" s="15">
        <f t="shared" si="2"/>
        <v>0.25</v>
      </c>
      <c r="H13" s="15">
        <f t="shared" si="0"/>
        <v>0.25</v>
      </c>
      <c r="I13" s="15">
        <f t="shared" si="0"/>
        <v>0.25</v>
      </c>
      <c r="J13" s="15">
        <f t="shared" si="0"/>
        <v>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Karrin Connors</cp:lastModifiedBy>
  <dcterms:created xsi:type="dcterms:W3CDTF">2017-04-20T15:17:24Z</dcterms:created>
  <dcterms:modified xsi:type="dcterms:W3CDTF">2018-08-18T09:31:38Z</dcterms:modified>
</cp:coreProperties>
</file>