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kamilaarumaisha/Documents/PTI/"/>
    </mc:Choice>
  </mc:AlternateContent>
  <xr:revisionPtr revIDLastSave="0" documentId="13_ncr:1_{F474212C-6B22-C049-B644-24E11E955CDC}" xr6:coauthVersionLast="47" xr6:coauthVersionMax="47" xr10:uidLastSave="{00000000-0000-0000-0000-000000000000}"/>
  <bookViews>
    <workbookView xWindow="380" yWindow="500" windowWidth="28040" windowHeight="15820" xr2:uid="{3D686300-4AB5-0242-B81D-62C607404869}"/>
  </bookViews>
  <sheets>
    <sheet name="dataset" sheetId="2" r:id="rId1"/>
    <sheet name="Lembar1" sheetId="1" r:id="rId2"/>
  </sheets>
  <definedNames>
    <definedName name="ExternalData_1" localSheetId="0" hidden="1">dataset!$A$1:$H$441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" l="1"/>
  <c r="F10" i="1"/>
  <c r="F9" i="1"/>
  <c r="F8" i="1"/>
  <c r="F7" i="1"/>
  <c r="F6" i="1"/>
  <c r="N5" i="2"/>
  <c r="N4" i="2"/>
  <c r="M5" i="2"/>
  <c r="M4" i="2"/>
  <c r="L5" i="2"/>
  <c r="L4" i="2"/>
  <c r="L9" i="2"/>
  <c r="L8" i="2"/>
  <c r="L7" i="2"/>
  <c r="L6" i="2"/>
  <c r="N9" i="2"/>
  <c r="N8" i="2"/>
  <c r="N7" i="2"/>
  <c r="N6" i="2"/>
  <c r="M9" i="2"/>
  <c r="M8" i="2"/>
  <c r="M7" i="2"/>
  <c r="M6" i="2"/>
  <c r="C443" i="2"/>
  <c r="H442" i="2"/>
  <c r="H443" i="2" s="1"/>
  <c r="G442" i="2"/>
  <c r="G443" i="2" s="1"/>
  <c r="F442" i="2"/>
  <c r="F443" i="2" s="1"/>
  <c r="E442" i="2"/>
  <c r="E443" i="2" s="1"/>
  <c r="D442" i="2"/>
  <c r="D443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3D8DDC9-E0F4-4644-BC6D-F0A1C33BD303}" keepAlive="1" name="Kueri - dataset" description="Sambungan ke kueri 'dataset' pada workbook." type="5" refreshedVersion="8" background="1" saveData="1">
    <dbPr connection="Provider=Microsoft.Mashup.OleDb.1;Data Source=$Workbook$;Location=dataset;Extended Properties=&quot;&quot;" command="SELECT * FROM [dataset]"/>
  </connection>
</connections>
</file>

<file path=xl/sharedStrings.xml><?xml version="1.0" encoding="utf-8"?>
<sst xmlns="http://schemas.openxmlformats.org/spreadsheetml/2006/main" count="47" uniqueCount="30">
  <si>
    <t>Channel</t>
  </si>
  <si>
    <t>Region</t>
  </si>
  <si>
    <t>Fresh</t>
  </si>
  <si>
    <t>Milk</t>
  </si>
  <si>
    <t>Grocery</t>
  </si>
  <si>
    <t>Frozen</t>
  </si>
  <si>
    <t>Detergents_Paper</t>
  </si>
  <si>
    <t>Delicassen</t>
  </si>
  <si>
    <t>Rata-rata</t>
  </si>
  <si>
    <t>milk</t>
  </si>
  <si>
    <t>grocery</t>
  </si>
  <si>
    <t>frozen</t>
  </si>
  <si>
    <t>detergent paper</t>
  </si>
  <si>
    <t>delicassen</t>
  </si>
  <si>
    <t>\</t>
  </si>
  <si>
    <t>Maks</t>
  </si>
  <si>
    <t>Jumlah dari Fresh</t>
  </si>
  <si>
    <t>Jumlah dari Milk</t>
  </si>
  <si>
    <t>Jumlah dari Grocery</t>
  </si>
  <si>
    <t>Total Keseluruhan</t>
  </si>
  <si>
    <t>Nilai</t>
  </si>
  <si>
    <t xml:space="preserve">total </t>
  </si>
  <si>
    <t>Jumlah dari Frozen</t>
  </si>
  <si>
    <t>Horeca</t>
  </si>
  <si>
    <t>Retail</t>
  </si>
  <si>
    <t>fresh</t>
  </si>
  <si>
    <t>Jumlah dari Detergents_Paper</t>
  </si>
  <si>
    <t>Jumlah dari Delicassen</t>
  </si>
  <si>
    <t>Label Kolom (Region)</t>
  </si>
  <si>
    <t>Label Kolom (Distribusi)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</si>
</sst>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164" formatCode="#,##0_ ;\-#,##0\ "/>
  </numFmts>
  <fonts count="3" x14ac:knownFonts="1">
    <font>
      <sz val="12"/>
      <color theme="1"/>
      <name val="Aptos Narrow"/>
      <family val="2"/>
      <charset val="1"/>
      <scheme val="minor"/>
    </font>
    <font>
      <sz val="12"/>
      <color theme="1"/>
      <name val="Aptos Narrow"/>
      <family val="2"/>
      <charset val="1"/>
      <scheme val="minor"/>
    </font>
    <font>
      <sz val="12"/>
      <color rgb="FF000000"/>
      <name val="Aptos Narrow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3CCEB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23">
    <xf numFmtId="0" fontId="0" fillId="0" borderId="0" xfId="0"/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2" borderId="2" xfId="0" applyFill="1" applyBorder="1"/>
    <xf numFmtId="0" fontId="0" fillId="2" borderId="6" xfId="0" applyFill="1" applyBorder="1"/>
    <xf numFmtId="0" fontId="0" fillId="2" borderId="7" xfId="0" applyFill="1" applyBorder="1"/>
    <xf numFmtId="0" fontId="0" fillId="3" borderId="1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0" borderId="8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2" borderId="9" xfId="0" applyFill="1" applyBorder="1"/>
    <xf numFmtId="0" fontId="2" fillId="4" borderId="1" xfId="0" applyFont="1" applyFill="1" applyBorder="1"/>
    <xf numFmtId="0" fontId="2" fillId="0" borderId="3" xfId="0" applyFont="1" applyBorder="1"/>
    <xf numFmtId="0" fontId="2" fillId="4" borderId="5" xfId="0" applyFont="1" applyFill="1" applyBorder="1"/>
    <xf numFmtId="0" fontId="2" fillId="0" borderId="10" xfId="0" applyFont="1" applyBorder="1"/>
    <xf numFmtId="164" fontId="0" fillId="0" borderId="1" xfId="1" applyNumberFormat="1" applyFont="1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1" xfId="0" applyNumberFormat="1" applyBorder="1"/>
  </cellXfs>
  <cellStyles count="2">
    <cellStyle name="Mata Uang [0]" xfId="1" builtinId="7"/>
    <cellStyle name="Normal" xfId="0" builtinId="0"/>
  </cellStyles>
  <dxfs count="43">
    <dxf>
      <numFmt numFmtId="3" formatCode="#,##0"/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" formatCode="#,##0"/>
    </dxf>
    <dxf>
      <border>
        <left style="thin">
          <color indexed="64"/>
        </left>
      </border>
    </dxf>
    <dxf>
      <border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</border>
    </dxf>
    <dxf>
      <alignment vertical="center"/>
    </dxf>
    <dxf>
      <alignment horizontal="center"/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[projek.xlsx]dataset!PivotTable1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dataset!$L$47:$L$48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dataset!$K$49:$K$54</c:f>
              <c:strCache>
                <c:ptCount val="6"/>
                <c:pt idx="0">
                  <c:v>Jumlah dari Fresh</c:v>
                </c:pt>
                <c:pt idx="1">
                  <c:v>Jumlah dari Milk</c:v>
                </c:pt>
                <c:pt idx="2">
                  <c:v>Jumlah dari Grocery</c:v>
                </c:pt>
                <c:pt idx="3">
                  <c:v>Jumlah dari Frozen</c:v>
                </c:pt>
                <c:pt idx="4">
                  <c:v>Jumlah dari Detergents_Paper</c:v>
                </c:pt>
                <c:pt idx="5">
                  <c:v>Jumlah dari Delicassen</c:v>
                </c:pt>
              </c:strCache>
            </c:strRef>
          </c:cat>
          <c:val>
            <c:numRef>
              <c:f>dataset!$L$49:$L$54</c:f>
              <c:numCache>
                <c:formatCode>#,##0</c:formatCode>
                <c:ptCount val="6"/>
                <c:pt idx="0">
                  <c:v>854833</c:v>
                </c:pt>
                <c:pt idx="1">
                  <c:v>422454</c:v>
                </c:pt>
                <c:pt idx="2">
                  <c:v>570037</c:v>
                </c:pt>
                <c:pt idx="3">
                  <c:v>231026</c:v>
                </c:pt>
                <c:pt idx="4">
                  <c:v>204136</c:v>
                </c:pt>
                <c:pt idx="5">
                  <c:v>104327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58-4C4A-BDF9-D0F755BF1BE6}"/>
            </c:ext>
          </c:extLst>
        </c:ser>
        <c:ser>
          <c:idx val="1"/>
          <c:order val="1"/>
          <c:tx>
            <c:strRef>
              <c:f>dataset!$M$47:$M$48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dataset!$K$49:$K$54</c:f>
              <c:strCache>
                <c:ptCount val="6"/>
                <c:pt idx="0">
                  <c:v>Jumlah dari Fresh</c:v>
                </c:pt>
                <c:pt idx="1">
                  <c:v>Jumlah dari Milk</c:v>
                </c:pt>
                <c:pt idx="2">
                  <c:v>Jumlah dari Grocery</c:v>
                </c:pt>
                <c:pt idx="3">
                  <c:v>Jumlah dari Frozen</c:v>
                </c:pt>
                <c:pt idx="4">
                  <c:v>Jumlah dari Detergents_Paper</c:v>
                </c:pt>
                <c:pt idx="5">
                  <c:v>Jumlah dari Delicassen</c:v>
                </c:pt>
              </c:strCache>
            </c:strRef>
          </c:cat>
          <c:val>
            <c:numRef>
              <c:f>dataset!$M$49:$M$54</c:f>
              <c:numCache>
                <c:formatCode>#,##0</c:formatCode>
                <c:ptCount val="6"/>
                <c:pt idx="0">
                  <c:v>464721</c:v>
                </c:pt>
                <c:pt idx="1">
                  <c:v>239144</c:v>
                </c:pt>
                <c:pt idx="2">
                  <c:v>433274</c:v>
                </c:pt>
                <c:pt idx="3">
                  <c:v>190132</c:v>
                </c:pt>
                <c:pt idx="4">
                  <c:v>173311</c:v>
                </c:pt>
                <c:pt idx="5">
                  <c:v>54506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58-4C4A-BDF9-D0F755BF1BE6}"/>
            </c:ext>
          </c:extLst>
        </c:ser>
        <c:ser>
          <c:idx val="2"/>
          <c:order val="2"/>
          <c:tx>
            <c:strRef>
              <c:f>dataset!$N$47:$N$48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dataset!$K$49:$K$54</c:f>
              <c:strCache>
                <c:ptCount val="6"/>
                <c:pt idx="0">
                  <c:v>Jumlah dari Fresh</c:v>
                </c:pt>
                <c:pt idx="1">
                  <c:v>Jumlah dari Milk</c:v>
                </c:pt>
                <c:pt idx="2">
                  <c:v>Jumlah dari Grocery</c:v>
                </c:pt>
                <c:pt idx="3">
                  <c:v>Jumlah dari Frozen</c:v>
                </c:pt>
                <c:pt idx="4">
                  <c:v>Jumlah dari Detergents_Paper</c:v>
                </c:pt>
                <c:pt idx="5">
                  <c:v>Jumlah dari Delicassen</c:v>
                </c:pt>
              </c:strCache>
            </c:strRef>
          </c:cat>
          <c:val>
            <c:numRef>
              <c:f>dataset!$N$49:$N$54</c:f>
              <c:numCache>
                <c:formatCode>#,##0</c:formatCode>
                <c:ptCount val="6"/>
                <c:pt idx="0">
                  <c:v>3960577</c:v>
                </c:pt>
                <c:pt idx="1">
                  <c:v>1888759</c:v>
                </c:pt>
                <c:pt idx="2">
                  <c:v>2495251</c:v>
                </c:pt>
                <c:pt idx="3">
                  <c:v>930492</c:v>
                </c:pt>
                <c:pt idx="4">
                  <c:v>890410</c:v>
                </c:pt>
                <c:pt idx="5">
                  <c:v>512110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58-4C4A-BDF9-D0F755BF1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131830656"/>
        <c:axId val="1131537008"/>
      </c:barChart>
      <c:catAx>
        <c:axId val="113183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131537008"/>
        <c:crosses val="autoZero"/>
        <c:auto val="1"/>
        <c:lblAlgn val="ctr"/>
        <c:lblOffset val="100"/>
        <c:noMultiLvlLbl val="0"/>
      </c:catAx>
      <c:valAx>
        <c:axId val="113153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13183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[projek.xlsx]dataset!PivotTable6</c:name>
    <c:fmtId val="0"/>
  </c:pivotSource>
  <c:chart>
    <c:autoTitleDeleted val="0"/>
    <c:pivotFmts>
      <c:pivotFmt>
        <c:idx val="0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dataset!$R$3:$R$4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dataset!$Q$5:$Q$10</c:f>
              <c:strCache>
                <c:ptCount val="6"/>
                <c:pt idx="0">
                  <c:v>Jumlah dari Delicassen</c:v>
                </c:pt>
                <c:pt idx="1">
                  <c:v>Jumlah dari Detergents_Paper</c:v>
                </c:pt>
                <c:pt idx="2">
                  <c:v>Jumlah dari Frozen</c:v>
                </c:pt>
                <c:pt idx="3">
                  <c:v>Jumlah dari Grocery</c:v>
                </c:pt>
                <c:pt idx="4">
                  <c:v>Jumlah dari Milk</c:v>
                </c:pt>
                <c:pt idx="5">
                  <c:v>Jumlah dari Fresh</c:v>
                </c:pt>
              </c:strCache>
            </c:strRef>
          </c:cat>
          <c:val>
            <c:numRef>
              <c:f>dataset!$R$5:$R$10</c:f>
              <c:numCache>
                <c:formatCode>#,##0</c:formatCode>
                <c:ptCount val="6"/>
                <c:pt idx="0">
                  <c:v>421955</c:v>
                </c:pt>
                <c:pt idx="1">
                  <c:v>235587</c:v>
                </c:pt>
                <c:pt idx="2">
                  <c:v>1116979</c:v>
                </c:pt>
                <c:pt idx="3">
                  <c:v>1180717</c:v>
                </c:pt>
                <c:pt idx="4">
                  <c:v>1028614</c:v>
                </c:pt>
                <c:pt idx="5">
                  <c:v>4015717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42-1A44-B4CE-E05586D59BFB}"/>
            </c:ext>
          </c:extLst>
        </c:ser>
        <c:ser>
          <c:idx val="1"/>
          <c:order val="1"/>
          <c:tx>
            <c:strRef>
              <c:f>dataset!$S$3:$S$4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dataset!$Q$5:$Q$10</c:f>
              <c:strCache>
                <c:ptCount val="6"/>
                <c:pt idx="0">
                  <c:v>Jumlah dari Delicassen</c:v>
                </c:pt>
                <c:pt idx="1">
                  <c:v>Jumlah dari Detergents_Paper</c:v>
                </c:pt>
                <c:pt idx="2">
                  <c:v>Jumlah dari Frozen</c:v>
                </c:pt>
                <c:pt idx="3">
                  <c:v>Jumlah dari Grocery</c:v>
                </c:pt>
                <c:pt idx="4">
                  <c:v>Jumlah dari Milk</c:v>
                </c:pt>
                <c:pt idx="5">
                  <c:v>Jumlah dari Fresh</c:v>
                </c:pt>
              </c:strCache>
            </c:strRef>
          </c:cat>
          <c:val>
            <c:numRef>
              <c:f>dataset!$S$5:$S$10</c:f>
              <c:numCache>
                <c:formatCode>#,##0</c:formatCode>
                <c:ptCount val="6"/>
                <c:pt idx="0">
                  <c:v>248988</c:v>
                </c:pt>
                <c:pt idx="1">
                  <c:v>1032270</c:v>
                </c:pt>
                <c:pt idx="2">
                  <c:v>234671</c:v>
                </c:pt>
                <c:pt idx="3">
                  <c:v>2317845</c:v>
                </c:pt>
                <c:pt idx="4">
                  <c:v>1521743</c:v>
                </c:pt>
                <c:pt idx="5">
                  <c:v>1264414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42-1A44-B4CE-E05586D59B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572566592"/>
        <c:axId val="565619184"/>
      </c:barChart>
      <c:catAx>
        <c:axId val="57256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65619184"/>
        <c:crosses val="autoZero"/>
        <c:auto val="1"/>
        <c:lblAlgn val="ctr"/>
        <c:lblOffset val="100"/>
        <c:noMultiLvlLbl val="0"/>
      </c:catAx>
      <c:valAx>
        <c:axId val="56561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7256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id-ID"/>
              <a:t>Kategori</a:t>
            </a:r>
            <a:r>
              <a:rPr lang="id-ID" baseline="0"/>
              <a:t> Produk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id-ID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dataset!$L$3</c:f>
              <c:strCache>
                <c:ptCount val="1"/>
                <c:pt idx="0">
                  <c:v>total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dataset!$K$4:$K$9</c:f>
              <c:strCache>
                <c:ptCount val="6"/>
                <c:pt idx="0">
                  <c:v>fresh</c:v>
                </c:pt>
                <c:pt idx="1">
                  <c:v>milk</c:v>
                </c:pt>
                <c:pt idx="2">
                  <c:v>grocery</c:v>
                </c:pt>
                <c:pt idx="3">
                  <c:v>frozen</c:v>
                </c:pt>
                <c:pt idx="4">
                  <c:v>detergent paper</c:v>
                </c:pt>
                <c:pt idx="5">
                  <c:v>delicassen</c:v>
                </c:pt>
              </c:strCache>
            </c:strRef>
          </c:cat>
          <c:val>
            <c:numRef>
              <c:f>dataset!$L$4:$L$9</c:f>
              <c:numCache>
                <c:formatCode>#,##0_ ;\-#,##0\ </c:formatCode>
                <c:ptCount val="6"/>
                <c:pt idx="0">
                  <c:v>5280131</c:v>
                </c:pt>
                <c:pt idx="1">
                  <c:v>2550357</c:v>
                </c:pt>
                <c:pt idx="2">
                  <c:v>3498562</c:v>
                </c:pt>
                <c:pt idx="3">
                  <c:v>1351650</c:v>
                </c:pt>
                <c:pt idx="4">
                  <c:v>1267857</c:v>
                </c:pt>
                <c:pt idx="5">
                  <c:v>670943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08-EC4B-883C-75FC71030DAC}"/>
            </c:ext>
          </c:extLst>
        </c:ser>
        <c:ser>
          <c:idx val="1"/>
          <c:order val="1"/>
          <c:tx>
            <c:strRef>
              <c:f>dataset!$M$3</c:f>
              <c:strCache>
                <c:ptCount val="1"/>
                <c:pt idx="0">
                  <c:v>Rata-rata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dataset!$K$4:$K$9</c:f>
              <c:strCache>
                <c:ptCount val="6"/>
                <c:pt idx="0">
                  <c:v>fresh</c:v>
                </c:pt>
                <c:pt idx="1">
                  <c:v>milk</c:v>
                </c:pt>
                <c:pt idx="2">
                  <c:v>grocery</c:v>
                </c:pt>
                <c:pt idx="3">
                  <c:v>frozen</c:v>
                </c:pt>
                <c:pt idx="4">
                  <c:v>detergent paper</c:v>
                </c:pt>
                <c:pt idx="5">
                  <c:v>delicassen</c:v>
                </c:pt>
              </c:strCache>
            </c:strRef>
          </c:cat>
          <c:val>
            <c:numRef>
              <c:f>dataset!$M$4:$M$9</c:f>
              <c:numCache>
                <c:formatCode>#,##0_ ;\-#,##0\ </c:formatCode>
                <c:ptCount val="6"/>
                <c:pt idx="0">
                  <c:v>12000.297727272728</c:v>
                </c:pt>
                <c:pt idx="1">
                  <c:v>5796.2659090909092</c:v>
                </c:pt>
                <c:pt idx="2">
                  <c:v>7951.2772727272732</c:v>
                </c:pt>
                <c:pt idx="3">
                  <c:v>3071.931818181818</c:v>
                </c:pt>
                <c:pt idx="4">
                  <c:v>2881.4931818181817</c:v>
                </c:pt>
                <c:pt idx="5">
                  <c:v>1524.8704545454545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08-EC4B-883C-75FC71030DAC}"/>
            </c:ext>
          </c:extLst>
        </c:ser>
        <c:ser>
          <c:idx val="2"/>
          <c:order val="2"/>
          <c:tx>
            <c:strRef>
              <c:f>dataset!$N$3</c:f>
              <c:strCache>
                <c:ptCount val="1"/>
                <c:pt idx="0">
                  <c:v>Maks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dataset!$K$4:$K$9</c:f>
              <c:strCache>
                <c:ptCount val="6"/>
                <c:pt idx="0">
                  <c:v>fresh</c:v>
                </c:pt>
                <c:pt idx="1">
                  <c:v>milk</c:v>
                </c:pt>
                <c:pt idx="2">
                  <c:v>grocery</c:v>
                </c:pt>
                <c:pt idx="3">
                  <c:v>frozen</c:v>
                </c:pt>
                <c:pt idx="4">
                  <c:v>detergent paper</c:v>
                </c:pt>
                <c:pt idx="5">
                  <c:v>delicassen</c:v>
                </c:pt>
              </c:strCache>
            </c:strRef>
          </c:cat>
          <c:val>
            <c:numRef>
              <c:f>dataset!$N$4:$N$9</c:f>
              <c:numCache>
                <c:formatCode>#,##0_ ;\-#,##0\ </c:formatCode>
                <c:ptCount val="6"/>
                <c:pt idx="0">
                  <c:v>112151</c:v>
                </c:pt>
                <c:pt idx="1">
                  <c:v>73498</c:v>
                </c:pt>
                <c:pt idx="2">
                  <c:v>92780</c:v>
                </c:pt>
                <c:pt idx="3">
                  <c:v>60869</c:v>
                </c:pt>
                <c:pt idx="4">
                  <c:v>40827</c:v>
                </c:pt>
                <c:pt idx="5">
                  <c:v>47943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08-EC4B-883C-75FC71030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1927874367"/>
        <c:axId val="2136080335"/>
      </c:barChart>
      <c:catAx>
        <c:axId val="192787436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136080335"/>
        <c:crosses val="autoZero"/>
        <c:auto val="1"/>
        <c:lblAlgn val="ctr"/>
        <c:lblOffset val="100"/>
        <c:noMultiLvlLbl val="0"/>
      </c:catAx>
      <c:valAx>
        <c:axId val="2136080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#,##0_ ;\-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92787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Lembar1!$F$5</c:f>
              <c:strCache>
                <c:ptCount val="1"/>
                <c:pt idx="0">
                  <c:v>Rata-rata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Lembar1!$E$6:$E$11</c:f>
              <c:strCache>
                <c:ptCount val="6"/>
                <c:pt idx="0">
                  <c:v>fresh</c:v>
                </c:pt>
                <c:pt idx="1">
                  <c:v>milk</c:v>
                </c:pt>
                <c:pt idx="2">
                  <c:v>grocery</c:v>
                </c:pt>
                <c:pt idx="3">
                  <c:v>frozen</c:v>
                </c:pt>
                <c:pt idx="4">
                  <c:v>detergent paper</c:v>
                </c:pt>
                <c:pt idx="5">
                  <c:v>delicassen</c:v>
                </c:pt>
              </c:strCache>
            </c:strRef>
          </c:cat>
          <c:val>
            <c:numRef>
              <c:f>Lembar1!$F$6:$F$11</c:f>
              <c:numCache>
                <c:formatCode>#,##0_ ;\-#,##0\ </c:formatCode>
                <c:ptCount val="6"/>
                <c:pt idx="0">
                  <c:v>12000.297727272728</c:v>
                </c:pt>
                <c:pt idx="1">
                  <c:v>5796.2659090909092</c:v>
                </c:pt>
                <c:pt idx="2">
                  <c:v>7951.2772727272732</c:v>
                </c:pt>
                <c:pt idx="3">
                  <c:v>3071.931818181818</c:v>
                </c:pt>
                <c:pt idx="4">
                  <c:v>2881.4931818181817</c:v>
                </c:pt>
                <c:pt idx="5">
                  <c:v>1524.8704545454545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27-3742-8F04-31548796CBE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927850655"/>
        <c:axId val="2074753423"/>
      </c:barChart>
      <c:catAx>
        <c:axId val="192785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074753423"/>
        <c:crosses val="autoZero"/>
        <c:auto val="1"/>
        <c:lblAlgn val="ctr"/>
        <c:lblOffset val="100"/>
        <c:noMultiLvlLbl val="0"/>
      </c:catAx>
      <c:valAx>
        <c:axId val="2074753423"/>
        <c:scaling>
          <c:orientation val="minMax"/>
        </c:scaling>
        <c:delete val="0"/>
        <c:axPos val="l"/>
        <c:numFmt formatCode="#,##0_ ;\-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927850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[projek.xlsx]dataset!PivotTable1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4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5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6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7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8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9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0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1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2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3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4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5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6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7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8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9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0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dataset!$L$47:$L$48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E13F-DD46-9437-219146428E4E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E13F-DD46-9437-219146428E4E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E13F-DD46-9437-219146428E4E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E13F-DD46-9437-219146428E4E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E13F-DD46-9437-219146428E4E}"/>
              </c:ext>
            </c:extLst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E13F-DD46-9437-219146428E4E}"/>
              </c:ext>
            </c:extLst>
          </c:dPt>
          <c:cat>
            <c:strRef>
              <c:f>dataset!$K$49:$K$54</c:f>
              <c:strCache>
                <c:ptCount val="6"/>
                <c:pt idx="0">
                  <c:v>Jumlah dari Fresh</c:v>
                </c:pt>
                <c:pt idx="1">
                  <c:v>Jumlah dari Milk</c:v>
                </c:pt>
                <c:pt idx="2">
                  <c:v>Jumlah dari Grocery</c:v>
                </c:pt>
                <c:pt idx="3">
                  <c:v>Jumlah dari Frozen</c:v>
                </c:pt>
                <c:pt idx="4">
                  <c:v>Jumlah dari Detergents_Paper</c:v>
                </c:pt>
                <c:pt idx="5">
                  <c:v>Jumlah dari Delicassen</c:v>
                </c:pt>
              </c:strCache>
            </c:strRef>
          </c:cat>
          <c:val>
            <c:numRef>
              <c:f>dataset!$L$49:$L$54</c:f>
              <c:numCache>
                <c:formatCode>#,##0</c:formatCode>
                <c:ptCount val="6"/>
                <c:pt idx="0">
                  <c:v>854833</c:v>
                </c:pt>
                <c:pt idx="1">
                  <c:v>422454</c:v>
                </c:pt>
                <c:pt idx="2">
                  <c:v>570037</c:v>
                </c:pt>
                <c:pt idx="3">
                  <c:v>231026</c:v>
                </c:pt>
                <c:pt idx="4">
                  <c:v>204136</c:v>
                </c:pt>
                <c:pt idx="5">
                  <c:v>104327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B2-4445-8DA4-C5DBA6B69495}"/>
            </c:ext>
          </c:extLst>
        </c:ser>
        <c:ser>
          <c:idx val="1"/>
          <c:order val="1"/>
          <c:tx>
            <c:strRef>
              <c:f>dataset!$M$47:$M$48</c:f>
              <c:strCache>
                <c:ptCount val="1"/>
                <c:pt idx="0">
                  <c:v>2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D-E13F-DD46-9437-219146428E4E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F-E13F-DD46-9437-219146428E4E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1-E13F-DD46-9437-219146428E4E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3-E13F-DD46-9437-219146428E4E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5-E13F-DD46-9437-219146428E4E}"/>
              </c:ext>
            </c:extLst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7-E13F-DD46-9437-219146428E4E}"/>
              </c:ext>
            </c:extLst>
          </c:dPt>
          <c:cat>
            <c:strRef>
              <c:f>dataset!$K$49:$K$54</c:f>
              <c:strCache>
                <c:ptCount val="6"/>
                <c:pt idx="0">
                  <c:v>Jumlah dari Fresh</c:v>
                </c:pt>
                <c:pt idx="1">
                  <c:v>Jumlah dari Milk</c:v>
                </c:pt>
                <c:pt idx="2">
                  <c:v>Jumlah dari Grocery</c:v>
                </c:pt>
                <c:pt idx="3">
                  <c:v>Jumlah dari Frozen</c:v>
                </c:pt>
                <c:pt idx="4">
                  <c:v>Jumlah dari Detergents_Paper</c:v>
                </c:pt>
                <c:pt idx="5">
                  <c:v>Jumlah dari Delicassen</c:v>
                </c:pt>
              </c:strCache>
            </c:strRef>
          </c:cat>
          <c:val>
            <c:numRef>
              <c:f>dataset!$M$49:$M$54</c:f>
              <c:numCache>
                <c:formatCode>#,##0</c:formatCode>
                <c:ptCount val="6"/>
                <c:pt idx="0">
                  <c:v>464721</c:v>
                </c:pt>
                <c:pt idx="1">
                  <c:v>239144</c:v>
                </c:pt>
                <c:pt idx="2">
                  <c:v>433274</c:v>
                </c:pt>
                <c:pt idx="3">
                  <c:v>190132</c:v>
                </c:pt>
                <c:pt idx="4">
                  <c:v>173311</c:v>
                </c:pt>
                <c:pt idx="5">
                  <c:v>54506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B2-4445-8DA4-C5DBA6B69495}"/>
            </c:ext>
          </c:extLst>
        </c:ser>
        <c:ser>
          <c:idx val="2"/>
          <c:order val="2"/>
          <c:tx>
            <c:strRef>
              <c:f>dataset!$N$47:$N$48</c:f>
              <c:strCache>
                <c:ptCount val="1"/>
                <c:pt idx="0">
                  <c:v>3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9-E13F-DD46-9437-219146428E4E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B-E13F-DD46-9437-219146428E4E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D-E13F-DD46-9437-219146428E4E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F-E13F-DD46-9437-219146428E4E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1-E13F-DD46-9437-219146428E4E}"/>
              </c:ext>
            </c:extLst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3-E13F-DD46-9437-219146428E4E}"/>
              </c:ext>
            </c:extLst>
          </c:dPt>
          <c:cat>
            <c:strRef>
              <c:f>dataset!$K$49:$K$54</c:f>
              <c:strCache>
                <c:ptCount val="6"/>
                <c:pt idx="0">
                  <c:v>Jumlah dari Fresh</c:v>
                </c:pt>
                <c:pt idx="1">
                  <c:v>Jumlah dari Milk</c:v>
                </c:pt>
                <c:pt idx="2">
                  <c:v>Jumlah dari Grocery</c:v>
                </c:pt>
                <c:pt idx="3">
                  <c:v>Jumlah dari Frozen</c:v>
                </c:pt>
                <c:pt idx="4">
                  <c:v>Jumlah dari Detergents_Paper</c:v>
                </c:pt>
                <c:pt idx="5">
                  <c:v>Jumlah dari Delicassen</c:v>
                </c:pt>
              </c:strCache>
            </c:strRef>
          </c:cat>
          <c:val>
            <c:numRef>
              <c:f>dataset!$N$49:$N$54</c:f>
              <c:numCache>
                <c:formatCode>#,##0</c:formatCode>
                <c:ptCount val="6"/>
                <c:pt idx="0">
                  <c:v>3960577</c:v>
                </c:pt>
                <c:pt idx="1">
                  <c:v>1888759</c:v>
                </c:pt>
                <c:pt idx="2">
                  <c:v>2495251</c:v>
                </c:pt>
                <c:pt idx="3">
                  <c:v>930492</c:v>
                </c:pt>
                <c:pt idx="4">
                  <c:v>890410</c:v>
                </c:pt>
                <c:pt idx="5">
                  <c:v>512110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B2-4445-8DA4-C5DBA6B69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[projek.xlsx]dataset!PivotTable6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d-I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4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5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6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7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8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9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0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1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2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13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dataset!$R$3:$R$4</c:f>
              <c:strCache>
                <c:ptCount val="1"/>
                <c:pt idx="0">
                  <c:v>1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956F-5E49-9DD9-C2DEA1D8F5B1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956F-5E49-9DD9-C2DEA1D8F5B1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956F-5E49-9DD9-C2DEA1D8F5B1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956F-5E49-9DD9-C2DEA1D8F5B1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956F-5E49-9DD9-C2DEA1D8F5B1}"/>
              </c:ext>
            </c:extLst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956F-5E49-9DD9-C2DEA1D8F5B1}"/>
              </c:ext>
            </c:extLst>
          </c:dPt>
          <c:cat>
            <c:strRef>
              <c:f>dataset!$Q$5:$Q$10</c:f>
              <c:strCache>
                <c:ptCount val="6"/>
                <c:pt idx="0">
                  <c:v>Jumlah dari Delicassen</c:v>
                </c:pt>
                <c:pt idx="1">
                  <c:v>Jumlah dari Detergents_Paper</c:v>
                </c:pt>
                <c:pt idx="2">
                  <c:v>Jumlah dari Frozen</c:v>
                </c:pt>
                <c:pt idx="3">
                  <c:v>Jumlah dari Grocery</c:v>
                </c:pt>
                <c:pt idx="4">
                  <c:v>Jumlah dari Milk</c:v>
                </c:pt>
                <c:pt idx="5">
                  <c:v>Jumlah dari Fresh</c:v>
                </c:pt>
              </c:strCache>
            </c:strRef>
          </c:cat>
          <c:val>
            <c:numRef>
              <c:f>dataset!$R$5:$R$10</c:f>
              <c:numCache>
                <c:formatCode>#,##0</c:formatCode>
                <c:ptCount val="6"/>
                <c:pt idx="0">
                  <c:v>421955</c:v>
                </c:pt>
                <c:pt idx="1">
                  <c:v>235587</c:v>
                </c:pt>
                <c:pt idx="2">
                  <c:v>1116979</c:v>
                </c:pt>
                <c:pt idx="3">
                  <c:v>1180717</c:v>
                </c:pt>
                <c:pt idx="4">
                  <c:v>1028614</c:v>
                </c:pt>
                <c:pt idx="5">
                  <c:v>4015717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79-8048-9589-9B1E25C2DA81}"/>
            </c:ext>
          </c:extLst>
        </c:ser>
        <c:ser>
          <c:idx val="1"/>
          <c:order val="1"/>
          <c:tx>
            <c:strRef>
              <c:f>dataset!$S$3:$S$4</c:f>
              <c:strCache>
                <c:ptCount val="1"/>
                <c:pt idx="0">
                  <c:v>2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D-956F-5E49-9DD9-C2DEA1D8F5B1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F-956F-5E49-9DD9-C2DEA1D8F5B1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1-956F-5E49-9DD9-C2DEA1D8F5B1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3-956F-5E49-9DD9-C2DEA1D8F5B1}"/>
              </c:ext>
            </c:extLst>
          </c:dPt>
          <c:dPt>
            <c:idx val="4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5-956F-5E49-9DD9-C2DEA1D8F5B1}"/>
              </c:ext>
            </c:extLst>
          </c:dPt>
          <c:dPt>
            <c:idx val="5"/>
            <c:bubble3D val="0"/>
            <c:spPr>
              <a:pattFill prst="ltUpDiag">
                <a:fgClr>
                  <a:schemeClr val="accent6"/>
                </a:fgClr>
                <a:bgClr>
                  <a:schemeClr val="accent6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6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7-956F-5E49-9DD9-C2DEA1D8F5B1}"/>
              </c:ext>
            </c:extLst>
          </c:dPt>
          <c:cat>
            <c:strRef>
              <c:f>dataset!$Q$5:$Q$10</c:f>
              <c:strCache>
                <c:ptCount val="6"/>
                <c:pt idx="0">
                  <c:v>Jumlah dari Delicassen</c:v>
                </c:pt>
                <c:pt idx="1">
                  <c:v>Jumlah dari Detergents_Paper</c:v>
                </c:pt>
                <c:pt idx="2">
                  <c:v>Jumlah dari Frozen</c:v>
                </c:pt>
                <c:pt idx="3">
                  <c:v>Jumlah dari Grocery</c:v>
                </c:pt>
                <c:pt idx="4">
                  <c:v>Jumlah dari Milk</c:v>
                </c:pt>
                <c:pt idx="5">
                  <c:v>Jumlah dari Fresh</c:v>
                </c:pt>
              </c:strCache>
            </c:strRef>
          </c:cat>
          <c:val>
            <c:numRef>
              <c:f>dataset!$S$5:$S$10</c:f>
              <c:numCache>
                <c:formatCode>#,##0</c:formatCode>
                <c:ptCount val="6"/>
                <c:pt idx="0">
                  <c:v>248988</c:v>
                </c:pt>
                <c:pt idx="1">
                  <c:v>1032270</c:v>
                </c:pt>
                <c:pt idx="2">
                  <c:v>234671</c:v>
                </c:pt>
                <c:pt idx="3">
                  <c:v>2317845</c:v>
                </c:pt>
                <c:pt idx="4">
                  <c:v>1521743</c:v>
                </c:pt>
                <c:pt idx="5">
                  <c:v>1264414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79-8048-9589-9B1E25C2D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32120</xdr:colOff>
      <xdr:row>55</xdr:row>
      <xdr:rowOff>192215</xdr:rowOff>
    </xdr:from>
    <xdr:to>
      <xdr:col>15</xdr:col>
      <xdr:colOff>0</xdr:colOff>
      <xdr:row>76</xdr:row>
      <xdr:rowOff>118532</xdr:rowOff>
    </xdr:to>
    <xdr:graphicFrame macro="">
      <xdr:nvGraphicFramePr>
        <xdr:cNvPr id="5" name="Bagan 4">
          <a:extLst>
            <a:ext uri="{FF2B5EF4-FFF2-40B4-BE49-F238E27FC236}">
              <a16:creationId xmlns:a16="http://schemas.microsoft.com/office/drawing/2014/main" id="{915C5351-27DC-3DF0-5673-A786D7EC8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25401</xdr:colOff>
      <xdr:row>15</xdr:row>
      <xdr:rowOff>194733</xdr:rowOff>
    </xdr:from>
    <xdr:to>
      <xdr:col>19</xdr:col>
      <xdr:colOff>1185333</xdr:colOff>
      <xdr:row>34</xdr:row>
      <xdr:rowOff>84666</xdr:rowOff>
    </xdr:to>
    <xdr:graphicFrame macro="">
      <xdr:nvGraphicFramePr>
        <xdr:cNvPr id="8" name="Bagan 7">
          <a:extLst>
            <a:ext uri="{FF2B5EF4-FFF2-40B4-BE49-F238E27FC236}">
              <a16:creationId xmlns:a16="http://schemas.microsoft.com/office/drawing/2014/main" id="{C8250B14-24DB-F10D-27CE-263AB00FCE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812800</xdr:colOff>
      <xdr:row>10</xdr:row>
      <xdr:rowOff>172220</xdr:rowOff>
    </xdr:from>
    <xdr:to>
      <xdr:col>14</xdr:col>
      <xdr:colOff>28863</xdr:colOff>
      <xdr:row>25</xdr:row>
      <xdr:rowOff>43297</xdr:rowOff>
    </xdr:to>
    <xdr:graphicFrame macro="">
      <xdr:nvGraphicFramePr>
        <xdr:cNvPr id="9" name="Bagan 8">
          <a:extLst>
            <a:ext uri="{FF2B5EF4-FFF2-40B4-BE49-F238E27FC236}">
              <a16:creationId xmlns:a16="http://schemas.microsoft.com/office/drawing/2014/main" id="{2E155059-4B48-2CEF-4E7C-FA022B852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813404</xdr:colOff>
      <xdr:row>26</xdr:row>
      <xdr:rowOff>39511</xdr:rowOff>
    </xdr:from>
    <xdr:to>
      <xdr:col>14</xdr:col>
      <xdr:colOff>22678</xdr:colOff>
      <xdr:row>43</xdr:row>
      <xdr:rowOff>136072</xdr:rowOff>
    </xdr:to>
    <xdr:graphicFrame macro="">
      <xdr:nvGraphicFramePr>
        <xdr:cNvPr id="11" name="Bagan 10">
          <a:extLst>
            <a:ext uri="{FF2B5EF4-FFF2-40B4-BE49-F238E27FC236}">
              <a16:creationId xmlns:a16="http://schemas.microsoft.com/office/drawing/2014/main" id="{3DEAF994-5889-ED86-D174-27A8CB636A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716721</xdr:colOff>
      <xdr:row>18</xdr:row>
      <xdr:rowOff>33499</xdr:rowOff>
    </xdr:from>
    <xdr:to>
      <xdr:col>22</xdr:col>
      <xdr:colOff>1298345</xdr:colOff>
      <xdr:row>31</xdr:row>
      <xdr:rowOff>134363</xdr:rowOff>
    </xdr:to>
    <xdr:graphicFrame macro="">
      <xdr:nvGraphicFramePr>
        <xdr:cNvPr id="12" name="Bagan 11">
          <a:extLst>
            <a:ext uri="{FF2B5EF4-FFF2-40B4-BE49-F238E27FC236}">
              <a16:creationId xmlns:a16="http://schemas.microsoft.com/office/drawing/2014/main" id="{40840D74-131F-3CF6-D6DF-8E843F2572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717458</xdr:colOff>
      <xdr:row>2</xdr:row>
      <xdr:rowOff>2577</xdr:rowOff>
    </xdr:from>
    <xdr:to>
      <xdr:col>22</xdr:col>
      <xdr:colOff>1293191</xdr:colOff>
      <xdr:row>15</xdr:row>
      <xdr:rowOff>104177</xdr:rowOff>
    </xdr:to>
    <xdr:graphicFrame macro="">
      <xdr:nvGraphicFramePr>
        <xdr:cNvPr id="13" name="Bagan 12">
          <a:extLst>
            <a:ext uri="{FF2B5EF4-FFF2-40B4-BE49-F238E27FC236}">
              <a16:creationId xmlns:a16="http://schemas.microsoft.com/office/drawing/2014/main" id="{E7EAB4DF-B8BD-91DA-4C6D-3839B029D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mila arumaisha" refreshedDate="45643.59541840278" createdVersion="8" refreshedVersion="8" minRefreshableVersion="3" recordCount="440" xr:uid="{C13F3AF1-250A-3B4E-A833-E30DA7363506}">
  <cacheSource type="worksheet">
    <worksheetSource name="dataset[[Channel]:[Delicassen]]"/>
  </cacheSource>
  <cacheFields count="8">
    <cacheField name="Channel" numFmtId="0">
      <sharedItems containsSemiMixedTypes="0" containsString="0" containsNumber="1" containsInteger="1" minValue="1" maxValue="2" count="2">
        <n v="2"/>
        <n v="1"/>
      </sharedItems>
    </cacheField>
    <cacheField name="Region" numFmtId="0">
      <sharedItems containsSemiMixedTypes="0" containsString="0" containsNumber="1" containsInteger="1" minValue="1" maxValue="3" count="3">
        <n v="3"/>
        <n v="1"/>
        <n v="2"/>
      </sharedItems>
    </cacheField>
    <cacheField name="Fresh" numFmtId="0">
      <sharedItems containsSemiMixedTypes="0" containsString="0" containsNumber="1" containsInteger="1" minValue="3" maxValue="112151" count="433">
        <n v="12669"/>
        <n v="7057"/>
        <n v="6353"/>
        <n v="13265"/>
        <n v="22615"/>
        <n v="9413"/>
        <n v="12126"/>
        <n v="7579"/>
        <n v="5963"/>
        <n v="6006"/>
        <n v="3366"/>
        <n v="13146"/>
        <n v="31714"/>
        <n v="21217"/>
        <n v="24653"/>
        <n v="10253"/>
        <n v="1020"/>
        <n v="5876"/>
        <n v="18601"/>
        <n v="7780"/>
        <n v="17546"/>
        <n v="5567"/>
        <n v="31276"/>
        <n v="26373"/>
        <n v="22647"/>
        <n v="16165"/>
        <n v="9898"/>
        <n v="14276"/>
        <n v="4113"/>
        <n v="43088"/>
        <n v="18815"/>
        <n v="2612"/>
        <n v="21632"/>
        <n v="29729"/>
        <n v="1502"/>
        <n v="688"/>
        <n v="29955"/>
        <n v="15168"/>
        <n v="4591"/>
        <n v="56159"/>
        <n v="24025"/>
        <n v="19176"/>
        <n v="10850"/>
        <n v="630"/>
        <n v="9670"/>
        <n v="5181"/>
        <n v="3103"/>
        <n v="44466"/>
        <n v="11519"/>
        <n v="4967"/>
        <n v="6269"/>
        <n v="3347"/>
        <n v="40721"/>
        <n v="491"/>
        <n v="27329"/>
        <n v="5264"/>
        <n v="4098"/>
        <n v="5417"/>
        <n v="13779"/>
        <n v="6137"/>
        <n v="8590"/>
        <n v="35942"/>
        <n v="7823"/>
        <n v="9396"/>
        <n v="4760"/>
        <n v="85"/>
        <n v="9"/>
        <n v="19913"/>
        <n v="2446"/>
        <n v="8352"/>
        <n v="16705"/>
        <n v="18291"/>
        <n v="4420"/>
        <n v="19899"/>
        <n v="8190"/>
        <n v="20398"/>
        <n v="717"/>
        <n v="12205"/>
        <n v="10766"/>
        <n v="1640"/>
        <n v="7005"/>
        <n v="219"/>
        <n v="10362"/>
        <n v="20874"/>
        <n v="11867"/>
        <n v="16117"/>
        <n v="22925"/>
        <n v="43265"/>
        <n v="7864"/>
        <n v="24904"/>
        <n v="11405"/>
        <n v="12754"/>
        <n v="9198"/>
        <n v="11314"/>
        <n v="5626"/>
        <n v="3"/>
        <n v="23"/>
        <n v="403"/>
        <n v="503"/>
        <n v="9658"/>
        <n v="11594"/>
        <n v="1420"/>
        <n v="2932"/>
        <n v="56082"/>
        <n v="14100"/>
        <n v="15587"/>
        <n v="1454"/>
        <n v="8797"/>
        <n v="1531"/>
        <n v="1406"/>
        <n v="11818"/>
        <n v="12579"/>
        <n v="19046"/>
        <n v="14438"/>
        <n v="18044"/>
        <n v="11134"/>
        <n v="11173"/>
        <n v="6990"/>
        <n v="20049"/>
        <n v="8258"/>
        <n v="17160"/>
        <n v="4020"/>
        <n v="12212"/>
        <n v="11170"/>
        <n v="36050"/>
        <n v="76237"/>
        <n v="19219"/>
        <n v="21465"/>
        <n v="140"/>
        <n v="42312"/>
        <n v="7149"/>
        <n v="2101"/>
        <n v="14903"/>
        <n v="9434"/>
        <n v="7388"/>
        <n v="6300"/>
        <n v="4625"/>
        <n v="3087"/>
        <n v="13537"/>
        <n v="5387"/>
        <n v="17623"/>
        <n v="30379"/>
        <n v="37036"/>
        <n v="10405"/>
        <n v="18827"/>
        <n v="22039"/>
        <n v="7769"/>
        <n v="9203"/>
        <n v="5924"/>
        <n v="31812"/>
        <n v="16225"/>
        <n v="1289"/>
        <n v="18840"/>
        <n v="3463"/>
        <n v="622"/>
        <n v="1989"/>
        <n v="3830"/>
        <n v="17773"/>
        <n v="2861"/>
        <n v="355"/>
        <n v="1725"/>
        <n v="12434"/>
        <n v="15177"/>
        <n v="5531"/>
        <n v="5224"/>
        <n v="15615"/>
        <n v="4822"/>
        <n v="2926"/>
        <n v="5809"/>
        <n v="5414"/>
        <n v="260"/>
        <n v="200"/>
        <n v="955"/>
        <n v="514"/>
        <n v="286"/>
        <n v="2343"/>
        <n v="45640"/>
        <n v="12759"/>
        <n v="11002"/>
        <n v="3157"/>
        <n v="12356"/>
        <n v="112151"/>
        <n v="694"/>
        <n v="36847"/>
        <n v="327"/>
        <n v="8170"/>
        <n v="3009"/>
        <n v="2438"/>
        <n v="8040"/>
        <n v="834"/>
        <n v="16936"/>
        <n v="13624"/>
        <n v="5509"/>
        <n v="180"/>
        <n v="7107"/>
        <n v="17023"/>
        <n v="30624"/>
        <n v="2427"/>
        <n v="11686"/>
        <n v="3067"/>
        <n v="4484"/>
        <n v="25203"/>
        <n v="583"/>
        <n v="1956"/>
        <n v="1107"/>
        <n v="6373"/>
        <n v="2541"/>
        <n v="1537"/>
        <n v="5550"/>
        <n v="18567"/>
        <n v="12119"/>
        <n v="7291"/>
        <n v="3317"/>
        <n v="2362"/>
        <n v="2806"/>
        <n v="2532"/>
        <n v="18"/>
        <n v="4155"/>
        <n v="14755"/>
        <n v="5396"/>
        <n v="5041"/>
        <n v="2790"/>
        <n v="7274"/>
        <n v="12680"/>
        <n v="20782"/>
        <n v="4042"/>
        <n v="1869"/>
        <n v="8656"/>
        <n v="11072"/>
        <n v="2344"/>
        <n v="25962"/>
        <n v="964"/>
        <n v="15603"/>
        <n v="1838"/>
        <n v="8635"/>
        <n v="18692"/>
        <n v="7363"/>
        <n v="47493"/>
        <n v="22096"/>
        <n v="24929"/>
        <n v="18226"/>
        <n v="11210"/>
        <n v="6202"/>
        <n v="3062"/>
        <n v="8885"/>
        <n v="13569"/>
        <n v="15671"/>
        <n v="3191"/>
        <n v="6134"/>
        <n v="6623"/>
        <n v="29526"/>
        <n v="10379"/>
        <n v="31614"/>
        <n v="11092"/>
        <n v="8475"/>
        <n v="56083"/>
        <n v="53205"/>
        <n v="9193"/>
        <n v="7858"/>
        <n v="23257"/>
        <n v="2153"/>
        <n v="1073"/>
        <n v="5909"/>
        <n v="572"/>
        <n v="20893"/>
        <n v="11908"/>
        <n v="15218"/>
        <n v="4720"/>
        <n v="2083"/>
        <n v="36817"/>
        <n v="894"/>
        <n v="680"/>
        <n v="27901"/>
        <n v="9061"/>
        <n v="11693"/>
        <n v="17360"/>
        <n v="12238"/>
        <n v="49063"/>
        <n v="25767"/>
        <n v="68951"/>
        <n v="40254"/>
        <n v="15354"/>
        <n v="16260"/>
        <n v="42786"/>
        <n v="2708"/>
        <n v="6022"/>
        <n v="2838"/>
        <n v="3996"/>
        <n v="21273"/>
        <n v="7588"/>
        <n v="19087"/>
        <n v="8090"/>
        <n v="6758"/>
        <n v="444"/>
        <n v="16448"/>
        <n v="5283"/>
        <n v="2886"/>
        <n v="2599"/>
        <n v="161"/>
        <n v="243"/>
        <n v="6468"/>
        <n v="17327"/>
        <n v="6987"/>
        <n v="918"/>
        <n v="7034"/>
        <n v="29635"/>
        <n v="2137"/>
        <n v="9784"/>
        <n v="10617"/>
        <n v="1479"/>
        <n v="7127"/>
        <n v="1182"/>
        <n v="11800"/>
        <n v="9759"/>
        <n v="1774"/>
        <n v="9155"/>
        <n v="15881"/>
        <n v="13360"/>
        <n v="25977"/>
        <n v="32717"/>
        <n v="4414"/>
        <n v="542"/>
        <n v="16933"/>
        <n v="5113"/>
        <n v="9790"/>
        <n v="11223"/>
        <n v="22321"/>
        <n v="8565"/>
        <n v="16823"/>
        <n v="27082"/>
        <n v="13970"/>
        <n v="9351"/>
        <n v="2617"/>
        <n v="381"/>
        <n v="2320"/>
        <n v="255"/>
        <n v="1689"/>
        <n v="3043"/>
        <n v="1198"/>
        <n v="2771"/>
        <n v="27380"/>
        <n v="3428"/>
        <n v="5981"/>
        <n v="3521"/>
        <n v="1210"/>
        <n v="608"/>
        <n v="117"/>
        <n v="14039"/>
        <n v="190"/>
        <n v="22686"/>
        <n v="37"/>
        <n v="759"/>
        <n v="796"/>
        <n v="19746"/>
        <n v="4734"/>
        <n v="2121"/>
        <n v="4627"/>
        <n v="2615"/>
        <n v="4692"/>
        <n v="9561"/>
        <n v="3477"/>
        <n v="22335"/>
        <n v="6211"/>
        <n v="39679"/>
        <n v="20105"/>
        <n v="3884"/>
        <n v="15076"/>
        <n v="6338"/>
        <n v="5841"/>
        <n v="3136"/>
        <n v="38793"/>
        <n v="3225"/>
        <n v="4048"/>
        <n v="28257"/>
        <n v="17770"/>
        <n v="34454"/>
        <n v="1821"/>
        <n v="10683"/>
        <n v="11635"/>
        <n v="1206"/>
        <n v="20918"/>
        <n v="9785"/>
        <n v="9385"/>
        <n v="3352"/>
        <n v="2647"/>
        <n v="518"/>
        <n v="23632"/>
        <n v="12377"/>
        <n v="9602"/>
        <n v="4515"/>
        <n v="11535"/>
        <n v="11442"/>
        <n v="9612"/>
        <n v="4446"/>
        <n v="27167"/>
        <n v="26539"/>
        <n v="25606"/>
        <n v="18073"/>
        <n v="6884"/>
        <n v="25066"/>
        <n v="7362"/>
        <n v="8257"/>
        <n v="8708"/>
        <n v="6633"/>
        <n v="2126"/>
        <n v="97"/>
        <n v="4983"/>
        <n v="5969"/>
        <n v="7842"/>
        <n v="4389"/>
        <n v="5065"/>
        <n v="660"/>
        <n v="8861"/>
        <n v="4456"/>
        <n v="17063"/>
        <n v="26400"/>
        <n v="17565"/>
        <n v="16980"/>
        <n v="11243"/>
        <n v="13134"/>
        <n v="31012"/>
        <n v="3047"/>
        <n v="8607"/>
        <n v="3097"/>
        <n v="8533"/>
        <n v="21117"/>
        <n v="1982"/>
        <n v="16731"/>
        <n v="29703"/>
        <n v="39228"/>
        <n v="14531"/>
        <n v="10290"/>
        <n v="2787"/>
      </sharedItems>
    </cacheField>
    <cacheField name="Milk" numFmtId="0">
      <sharedItems containsSemiMixedTypes="0" containsString="0" containsNumber="1" containsInteger="1" minValue="55" maxValue="73498" count="421">
        <n v="9656"/>
        <n v="9810"/>
        <n v="8808"/>
        <n v="1196"/>
        <n v="5410"/>
        <n v="8259"/>
        <n v="3199"/>
        <n v="4956"/>
        <n v="3648"/>
        <n v="11093"/>
        <n v="5403"/>
        <n v="1124"/>
        <n v="12319"/>
        <n v="6208"/>
        <n v="9465"/>
        <n v="1114"/>
        <n v="8816"/>
        <n v="6157"/>
        <n v="6327"/>
        <n v="2495"/>
        <n v="4519"/>
        <n v="871"/>
        <n v="1917"/>
        <n v="36423"/>
        <n v="9776"/>
        <n v="4230"/>
        <n v="961"/>
        <n v="803"/>
        <n v="20484"/>
        <n v="2100"/>
        <n v="3610"/>
        <n v="4339"/>
        <n v="1318"/>
        <n v="4786"/>
        <n v="1979"/>
        <n v="5491"/>
        <n v="4362"/>
        <n v="10556"/>
        <n v="15729"/>
        <n v="555"/>
        <n v="4332"/>
        <n v="3065"/>
        <n v="7555"/>
        <n v="11095"/>
        <n v="7027"/>
        <n v="22044"/>
        <n v="14069"/>
        <n v="54259"/>
        <n v="6152"/>
        <n v="21412"/>
        <n v="1095"/>
        <n v="4051"/>
        <n v="3916"/>
        <n v="10473"/>
        <n v="1449"/>
        <n v="3683"/>
        <n v="29892"/>
        <n v="9933"/>
        <n v="1970"/>
        <n v="5360"/>
        <n v="3045"/>
        <n v="38369"/>
        <n v="6245"/>
        <n v="11601"/>
        <n v="1227"/>
        <n v="20959"/>
        <n v="1534"/>
        <n v="6759"/>
        <n v="7260"/>
        <n v="2820"/>
        <n v="2037"/>
        <n v="1266"/>
        <n v="5139"/>
        <n v="5332"/>
        <n v="6343"/>
        <n v="1137"/>
        <n v="3587"/>
        <n v="12697"/>
        <n v="1175"/>
        <n v="3259"/>
        <n v="829"/>
        <n v="9540"/>
        <n v="9232"/>
        <n v="1563"/>
        <n v="3327"/>
        <n v="46197"/>
        <n v="73498"/>
        <n v="5025"/>
        <n v="542"/>
        <n v="3836"/>
        <n v="596"/>
        <n v="2762"/>
        <n v="27472"/>
        <n v="3090"/>
        <n v="12220"/>
        <n v="2920"/>
        <n v="2616"/>
        <n v="254"/>
        <n v="112"/>
        <n v="2182"/>
        <n v="7779"/>
        <n v="10810"/>
        <n v="6459"/>
        <n v="3504"/>
        <n v="2132"/>
        <n v="1014"/>
        <n v="6337"/>
        <n v="10646"/>
        <n v="8397"/>
        <n v="16729"/>
        <n v="1648"/>
        <n v="11114"/>
        <n v="2770"/>
        <n v="2295"/>
        <n v="1080"/>
        <n v="793"/>
        <n v="2521"/>
        <n v="3880"/>
        <n v="1891"/>
        <n v="2344"/>
        <n v="1200"/>
        <n v="3234"/>
        <n v="201"/>
        <n v="10769"/>
        <n v="1642"/>
        <n v="3473"/>
        <n v="1840"/>
        <n v="7243"/>
        <n v="8847"/>
        <n v="926"/>
        <n v="2428"/>
        <n v="589"/>
        <n v="2032"/>
        <n v="1042"/>
        <n v="1882"/>
        <n v="1289"/>
        <n v="8579"/>
        <n v="8080"/>
        <n v="4257"/>
        <n v="4979"/>
        <n v="4280"/>
        <n v="13252"/>
        <n v="7152"/>
        <n v="1596"/>
        <n v="3677"/>
        <n v="8384"/>
        <n v="1936"/>
        <n v="3373"/>
        <n v="584"/>
        <n v="1433"/>
        <n v="1825"/>
        <n v="3328"/>
        <n v="1371"/>
        <n v="9250"/>
        <n v="55"/>
        <n v="10690"/>
        <n v="5291"/>
        <n v="1366"/>
        <n v="6570"/>
        <n v="7704"/>
        <n v="3651"/>
        <n v="540"/>
        <n v="2024"/>
        <n v="15726"/>
        <n v="7603"/>
        <n v="12653"/>
        <n v="6721"/>
        <n v="3195"/>
        <n v="735"/>
        <n v="717"/>
        <n v="8675"/>
        <n v="25862"/>
        <n v="5479"/>
        <n v="7677"/>
        <n v="1208"/>
        <n v="7845"/>
        <n v="6958"/>
        <n v="7330"/>
        <n v="7075"/>
        <n v="4888"/>
        <n v="6036"/>
        <n v="29627"/>
        <n v="8533"/>
        <n v="43950"/>
        <n v="918"/>
        <n v="6448"/>
        <n v="521"/>
        <n v="8002"/>
        <n v="7639"/>
        <n v="11577"/>
        <n v="6250"/>
        <n v="295"/>
        <n v="1461"/>
        <n v="3485"/>
        <n v="1012"/>
        <n v="7209"/>
        <n v="7097"/>
        <n v="2154"/>
        <n v="2280"/>
        <n v="13240"/>
        <n v="14399"/>
        <n v="11487"/>
        <n v="685"/>
        <n v="891"/>
        <n v="11711"/>
        <n v="780"/>
        <n v="4737"/>
        <n v="3748"/>
        <n v="12729"/>
        <n v="1895"/>
        <n v="28326"/>
        <n v="6602"/>
        <n v="6551"/>
        <n v="10765"/>
        <n v="16599"/>
        <n v="1475"/>
        <n v="7504"/>
        <n v="367"/>
        <n v="899"/>
        <n v="7503"/>
        <n v="1115"/>
        <n v="2527"/>
        <n v="659"/>
        <n v="3243"/>
        <n v="5921"/>
        <n v="2204"/>
        <n v="577"/>
        <n v="2746"/>
        <n v="5989"/>
        <n v="10678"/>
        <n v="1780"/>
        <n v="4984"/>
        <n v="2703"/>
        <n v="6380"/>
        <n v="820"/>
        <n v="3838"/>
        <n v="475"/>
        <n v="2567"/>
        <n v="3575"/>
        <n v="1801"/>
        <n v="3576"/>
        <n v="7775"/>
        <n v="6154"/>
        <n v="346"/>
        <n v="5279"/>
        <n v="3795"/>
        <n v="1993"/>
        <n v="23133"/>
        <n v="1860"/>
        <n v="7961"/>
        <n v="17972"/>
        <n v="489"/>
        <n v="5008"/>
        <n v="1931"/>
        <n v="4563"/>
        <n v="4959"/>
        <n v="4885"/>
        <n v="1110"/>
        <n v="1372"/>
        <n v="9679"/>
        <n v="23527"/>
        <n v="9763"/>
        <n v="1222"/>
        <n v="8053"/>
        <n v="258"/>
        <n v="1032"/>
        <n v="5007"/>
        <n v="8323"/>
        <n v="1703"/>
        <n v="1610"/>
        <n v="3749"/>
        <n v="2317"/>
        <n v="6200"/>
        <n v="2884"/>
        <n v="7108"/>
        <n v="3965"/>
        <n v="3613"/>
        <n v="4411"/>
        <n v="640"/>
        <n v="2247"/>
        <n v="2102"/>
        <n v="594"/>
        <n v="286"/>
        <n v="2160"/>
        <n v="3354"/>
        <n v="3086"/>
        <n v="11103"/>
        <n v="2013"/>
        <n v="1897"/>
        <n v="1304"/>
        <n v="4560"/>
        <n v="879"/>
        <n v="6243"/>
        <n v="13316"/>
        <n v="5302"/>
        <n v="3688"/>
        <n v="7460"/>
        <n v="12939"/>
        <n v="12867"/>
        <n v="2374"/>
        <n v="1020"/>
        <n v="20655"/>
        <n v="1492"/>
        <n v="2335"/>
        <n v="3737"/>
        <n v="925"/>
        <n v="1795"/>
        <n v="14982"/>
        <n v="1375"/>
        <n v="3088"/>
        <n v="2713"/>
        <n v="25071"/>
        <n v="3696"/>
        <n v="713"/>
        <n v="944"/>
        <n v="16784"/>
        <n v="2209"/>
        <n v="1486"/>
        <n v="1786"/>
        <n v="14881"/>
        <n v="3216"/>
        <n v="4980"/>
        <n v="928"/>
        <n v="6817"/>
        <n v="1511"/>
        <n v="1347"/>
        <n v="333"/>
        <n v="1188"/>
        <n v="4025"/>
        <n v="5763"/>
        <n v="5758"/>
        <n v="6964"/>
        <n v="1172"/>
        <n v="2602"/>
        <n v="6939"/>
        <n v="7184"/>
        <n v="2380"/>
        <n v="14641"/>
        <n v="1099"/>
        <n v="10044"/>
        <n v="1106"/>
        <n v="6264"/>
        <n v="7393"/>
        <n v="727"/>
        <n v="134"/>
        <n v="1275"/>
        <n v="18664"/>
        <n v="5878"/>
        <n v="2872"/>
        <n v="607"/>
        <n v="1601"/>
        <n v="997"/>
        <n v="873"/>
        <n v="6128"/>
        <n v="2217"/>
        <n v="894"/>
        <n v="337"/>
        <n v="3944"/>
        <n v="1887"/>
        <n v="3801"/>
        <n v="6257"/>
        <n v="2256"/>
        <n v="1450"/>
        <n v="8630"/>
        <n v="3154"/>
        <n v="3294"/>
        <n v="5164"/>
        <n v="4591"/>
        <n v="7435"/>
        <n v="1364"/>
        <n v="21858"/>
        <n v="922"/>
        <n v="3620"/>
        <n v="1916"/>
        <n v="848"/>
        <n v="1530"/>
        <n v="1181"/>
        <n v="2761"/>
        <n v="4180"/>
        <n v="6730"/>
        <n v="865"/>
        <n v="1316"/>
        <n v="11991"/>
        <n v="1666"/>
        <n v="906"/>
        <n v="2801"/>
        <n v="4753"/>
        <n v="11006"/>
        <n v="4613"/>
        <n v="1046"/>
        <n v="5010"/>
        <n v="12844"/>
        <n v="3634"/>
        <n v="2096"/>
        <n v="3289"/>
        <n v="3605"/>
        <n v="4859"/>
        <n v="1990"/>
        <n v="6046"/>
        <n v="10940"/>
        <n v="5499"/>
        <n v="8494"/>
        <n v="3783"/>
        <n v="5266"/>
        <n v="4847"/>
        <n v="1377"/>
        <n v="3686"/>
        <n v="2408"/>
        <n v="9347"/>
        <n v="16687"/>
        <n v="5970"/>
        <n v="1750"/>
        <n v="5506"/>
        <n v="1162"/>
        <n v="3218"/>
        <n v="3922"/>
        <n v="12051"/>
        <n v="1431"/>
        <n v="15488"/>
        <n v="1981"/>
        <n v="1698"/>
      </sharedItems>
    </cacheField>
    <cacheField name="Grocery" numFmtId="0">
      <sharedItems containsSemiMixedTypes="0" containsString="0" containsNumber="1" containsInteger="1" minValue="3" maxValue="92780" count="430">
        <n v="7561"/>
        <n v="9568"/>
        <n v="7684"/>
        <n v="4221"/>
        <n v="7198"/>
        <n v="5126"/>
        <n v="6975"/>
        <n v="9426"/>
        <n v="6192"/>
        <n v="18881"/>
        <n v="12974"/>
        <n v="4523"/>
        <n v="11757"/>
        <n v="14982"/>
        <n v="12091"/>
        <n v="3821"/>
        <n v="12121"/>
        <n v="2933"/>
        <n v="10099"/>
        <n v="9464"/>
        <n v="4602"/>
        <n v="2010"/>
        <n v="4469"/>
        <n v="22019"/>
        <n v="13792"/>
        <n v="7595"/>
        <n v="2861"/>
        <n v="3045"/>
        <n v="25957"/>
        <n v="2609"/>
        <n v="11107"/>
        <n v="3133"/>
        <n v="2886"/>
        <n v="7326"/>
        <n v="2262"/>
        <n v="11091"/>
        <n v="5428"/>
        <n v="12477"/>
        <n v="16709"/>
        <n v="902"/>
        <n v="4757"/>
        <n v="5956"/>
        <n v="14961"/>
        <n v="23998"/>
        <n v="10471"/>
        <n v="21531"/>
        <n v="21955"/>
        <n v="55571"/>
        <n v="10868"/>
        <n v="28921"/>
        <n v="1980"/>
        <n v="6996"/>
        <n v="5876"/>
        <n v="11532"/>
        <n v="1947"/>
        <n v="5005"/>
        <n v="26866"/>
        <n v="10487"/>
        <n v="1648"/>
        <n v="8040"/>
        <n v="7854"/>
        <n v="59598"/>
        <n v="6544"/>
        <n v="15775"/>
        <n v="3250"/>
        <n v="45828"/>
        <n v="7417"/>
        <n v="13462"/>
        <n v="3993"/>
        <n v="1293"/>
        <n v="3202"/>
        <n v="21042"/>
        <n v="2661"/>
        <n v="8713"/>
        <n v="9794"/>
        <n v="3"/>
        <n v="6532"/>
        <n v="28540"/>
        <n v="2067"/>
        <n v="3655"/>
        <n v="3009"/>
        <n v="14403"/>
        <n v="11009"/>
        <n v="1783"/>
        <n v="4814"/>
        <n v="92780"/>
        <n v="32114"/>
        <n v="8117"/>
        <n v="4042"/>
        <n v="5330"/>
        <n v="1638"/>
        <n v="2530"/>
        <n v="32034"/>
        <n v="2062"/>
        <n v="11323"/>
        <n v="6252"/>
        <n v="8118"/>
        <n v="610"/>
        <n v="778"/>
        <n v="1909"/>
        <n v="12144"/>
        <n v="16267"/>
        <n v="7677"/>
        <n v="8906"/>
        <n v="3445"/>
        <n v="3970"/>
        <n v="10704"/>
        <n v="14886"/>
        <n v="6981"/>
        <n v="28986"/>
        <n v="1694"/>
        <n v="17569"/>
        <n v="2469"/>
        <n v="1733"/>
        <n v="2000"/>
        <n v="2988"/>
        <n v="3355"/>
        <n v="5380"/>
        <n v="2362"/>
        <n v="2147"/>
        <n v="3412"/>
        <n v="1498"/>
        <n v="245"/>
        <n v="8814"/>
        <n v="2961"/>
        <n v="7102"/>
        <n v="1658"/>
        <n v="10685"/>
        <n v="3823"/>
        <n v="1510"/>
        <n v="699"/>
        <n v="314"/>
        <n v="2479"/>
        <n v="1235"/>
        <n v="2174"/>
        <n v="2591"/>
        <n v="7030"/>
        <n v="8282"/>
        <n v="5034"/>
        <n v="3343"/>
        <n v="7305"/>
        <n v="5189"/>
        <n v="8253"/>
        <n v="1096"/>
        <n v="1988"/>
        <n v="34792"/>
        <n v="2177"/>
        <n v="2707"/>
        <n v="542"/>
        <n v="1651"/>
        <n v="1765"/>
        <n v="2022"/>
        <n v="3135"/>
        <n v="2368"/>
        <n v="137"/>
        <n v="19460"/>
        <n v="14855"/>
        <n v="2474"/>
        <n v="9618"/>
        <n v="14682"/>
        <n v="12822"/>
        <n v="283"/>
        <n v="3810"/>
        <n v="26870"/>
        <n v="8584"/>
        <n v="19858"/>
        <n v="9170"/>
        <n v="3268"/>
        <n v="803"/>
        <n v="2155"/>
        <n v="13430"/>
        <n v="19816"/>
        <n v="6536"/>
        <n v="19805"/>
        <n v="5241"/>
        <n v="11874"/>
        <n v="4533"/>
        <n v="4945"/>
        <n v="2500"/>
        <n v="8887"/>
        <n v="18148"/>
        <n v="10518"/>
        <n v="20170"/>
        <n v="4710"/>
        <n v="1139"/>
        <n v="854"/>
        <n v="9819"/>
        <n v="11687"/>
        <n v="11522"/>
        <n v="1981"/>
        <n v="1381"/>
        <n v="2251"/>
        <n v="20292"/>
        <n v="2974"/>
        <n v="5230"/>
        <n v="4897"/>
        <n v="10391"/>
        <n v="6824"/>
        <n v="2112"/>
        <n v="23127"/>
        <n v="24708"/>
        <n v="9490"/>
        <n v="2216"/>
        <n v="5226"/>
        <n v="23596"/>
        <n v="950"/>
        <n v="6089"/>
        <n v="5838"/>
        <n v="16767"/>
        <n v="1393"/>
        <n v="39694"/>
        <n v="6861"/>
        <n v="11364"/>
        <n v="15538"/>
        <n v="36486"/>
        <n v="2046"/>
        <n v="15205"/>
        <n v="1390"/>
        <n v="1382"/>
        <n v="10646"/>
        <n v="2856"/>
        <n v="5265"/>
        <n v="1499"/>
        <n v="4157"/>
        <n v="9212"/>
        <n v="1563"/>
        <n v="572"/>
        <n v="2501"/>
        <n v="5615"/>
        <n v="3828"/>
        <n v="3838"/>
        <n v="3316"/>
        <n v="3833"/>
        <n v="2824"/>
        <n v="3047"/>
        <n v="593"/>
        <n v="585"/>
        <n v="3779"/>
        <n v="7041"/>
        <n v="2475"/>
        <n v="2914"/>
        <n v="5119"/>
        <n v="10817"/>
        <n v="13916"/>
        <n v="1777"/>
        <n v="489"/>
        <n v="2406"/>
        <n v="2070"/>
        <n v="1799"/>
        <n v="33586"/>
        <n v="4740"/>
        <n v="16966"/>
        <n v="4748"/>
        <n v="1495"/>
        <n v="5249"/>
        <n v="1883"/>
        <n v="2124"/>
        <n v="7336"/>
        <n v="2157"/>
        <n v="1094"/>
        <n v="1677"/>
        <n v="6684"/>
        <n v="15445"/>
        <n v="13699"/>
        <n v="22182"/>
        <n v="2576"/>
        <n v="19847"/>
        <n v="1138"/>
        <n v="975"/>
        <n v="6869"/>
        <n v="1493"/>
        <n v="1841"/>
        <n v="223"/>
        <n v="6964"/>
        <n v="683"/>
        <n v="2543"/>
        <n v="9694"/>
        <n v="2431"/>
        <n v="6235"/>
        <n v="4252"/>
        <n v="2013"/>
        <n v="12609"/>
        <n v="3600"/>
        <n v="1242"/>
        <n v="2828"/>
        <n v="1296"/>
        <n v="471"/>
        <n v="2642"/>
        <n v="3261"/>
        <n v="4329"/>
        <n v="12469"/>
        <n v="6550"/>
        <n v="5234"/>
        <n v="3643"/>
        <n v="6986"/>
        <n v="9965"/>
        <n v="2060"/>
        <n v="6360"/>
        <n v="20399"/>
        <n v="9785"/>
        <n v="13829"/>
        <n v="24773"/>
        <n v="8852"/>
        <n v="21570"/>
        <n v="2842"/>
        <n v="3007"/>
        <n v="13567"/>
        <n v="2405"/>
        <n v="8280"/>
        <n v="19172"/>
        <n v="7647"/>
        <n v="11924"/>
        <n v="2201"/>
        <n v="6114"/>
        <n v="3558"/>
        <n v="17645"/>
        <n v="2280"/>
        <n v="5167"/>
        <n v="3315"/>
        <n v="11593"/>
        <n v="2464"/>
        <n v="13626"/>
        <n v="1431"/>
        <n v="1664"/>
        <n v="3389"/>
        <n v="4583"/>
        <n v="5109"/>
        <n v="26839"/>
        <n v="1447"/>
        <n v="67298"/>
        <n v="2743"/>
        <n v="10790"/>
        <n v="1330"/>
        <n v="2611"/>
        <n v="7021"/>
        <n v="5332"/>
        <n v="9670"/>
        <n v="11238"/>
        <n v="5923"/>
        <n v="26316"/>
        <n v="1763"/>
        <n v="8335"/>
        <n v="15541"/>
        <n v="12311"/>
        <n v="2028"/>
        <n v="20521"/>
        <n v="1997"/>
        <n v="22294"/>
        <n v="1533"/>
        <n v="21203"/>
        <n v="2548"/>
        <n v="2012"/>
        <n v="218"/>
        <n v="22272"/>
        <n v="1660"/>
        <n v="2109"/>
        <n v="2006"/>
        <n v="864"/>
        <n v="2453"/>
        <n v="4438"/>
        <n v="1524"/>
        <n v="8025"/>
        <n v="534"/>
        <n v="4955"/>
        <n v="1939"/>
        <n v="1641"/>
        <n v="7398"/>
        <n v="1668"/>
        <n v="1162"/>
        <n v="13586"/>
        <n v="2648"/>
        <n v="1902"/>
        <n v="2146"/>
        <n v="1617"/>
        <n v="8469"/>
        <n v="3450"/>
        <n v="15400"/>
        <n v="1614"/>
        <n v="2857"/>
        <n v="1573"/>
        <n v="1172"/>
        <n v="1422"/>
        <n v="1328"/>
        <n v="2313"/>
        <n v="3842"/>
        <n v="3204"/>
        <n v="1263"/>
        <n v="9345"/>
        <n v="1428"/>
        <n v="582"/>
        <n v="935"/>
        <n v="1238"/>
        <n v="2128"/>
        <n v="5091"/>
        <n v="4604"/>
        <n v="3444"/>
        <n v="1167"/>
        <n v="5026"/>
        <n v="18683"/>
        <n v="6407"/>
        <n v="6100"/>
        <n v="4563"/>
        <n v="3281"/>
        <n v="12400"/>
        <n v="6633"/>
        <n v="3417"/>
        <n v="8552"/>
        <n v="10908"/>
        <n v="11055"/>
        <n v="18622"/>
        <n v="2223"/>
        <n v="13227"/>
        <n v="9053"/>
        <n v="4172"/>
        <n v="4657"/>
        <n v="12232"/>
        <n v="2593"/>
        <n v="14316"/>
        <n v="5429"/>
        <n v="4910"/>
        <n v="3580"/>
        <n v="16483"/>
        <n v="5160"/>
        <n v="4754"/>
        <n v="7994"/>
        <n v="16027"/>
        <n v="764"/>
        <n v="30243"/>
        <n v="2232"/>
        <n v="2510"/>
      </sharedItems>
    </cacheField>
    <cacheField name="Frozen" numFmtId="0">
      <sharedItems containsSemiMixedTypes="0" containsString="0" containsNumber="1" containsInteger="1" minValue="25" maxValue="60869" count="426">
        <n v="214"/>
        <n v="1762"/>
        <n v="2405"/>
        <n v="6404"/>
        <n v="3915"/>
        <n v="666"/>
        <n v="480"/>
        <n v="1669"/>
        <n v="425"/>
        <n v="1159"/>
        <n v="4400"/>
        <n v="1420"/>
        <n v="287"/>
        <n v="3095"/>
        <n v="294"/>
        <n v="397"/>
        <n v="134"/>
        <n v="839"/>
        <n v="2205"/>
        <n v="669"/>
        <n v="1066"/>
        <n v="3383"/>
        <n v="9408"/>
        <n v="5154"/>
        <n v="2915"/>
        <n v="201"/>
        <n v="3151"/>
        <n v="485"/>
        <n v="1158"/>
        <n v="1200"/>
        <n v="1148"/>
        <n v="2088"/>
        <n v="266"/>
        <n v="6130"/>
        <n v="833"/>
        <n v="1729"/>
        <n v="1920"/>
        <n v="33"/>
        <n v="10002"/>
        <n v="9510"/>
        <n v="2033"/>
        <n v="188"/>
        <n v="787"/>
        <n v="541"/>
        <n v="1740"/>
        <n v="1668"/>
        <n v="7782"/>
        <n v="584"/>
        <n v="1798"/>
        <n v="3860"/>
        <n v="239"/>
        <n v="532"/>
        <n v="744"/>
        <n v="2436"/>
        <n v="1057"/>
        <n v="2616"/>
        <n v="38"/>
        <n v="596"/>
        <n v="129"/>
        <n v="96"/>
        <n v="3254"/>
        <n v="4154"/>
        <n v="2896"/>
        <n v="3724"/>
        <n v="36"/>
        <n v="175"/>
        <n v="1256"/>
        <n v="5870"/>
        <n v="779"/>
        <n v="10643"/>
        <n v="5373"/>
        <n v="8872"/>
        <n v="8132"/>
        <n v="1285"/>
        <n v="4407"/>
        <n v="7530"/>
        <n v="869"/>
        <n v="2096"/>
        <n v="868"/>
        <n v="430"/>
        <n v="283"/>
        <n v="737"/>
        <n v="2320"/>
        <n v="1178"/>
        <n v="1026"/>
        <n v="987"/>
        <n v="6312"/>
        <n v="9735"/>
        <n v="3443"/>
        <n v="3347"/>
        <n v="8693"/>
        <n v="3232"/>
        <n v="35009"/>
        <n v="206"/>
        <n v="440"/>
        <n v="145"/>
        <n v="774"/>
        <n v="895"/>
        <n v="5639"/>
        <n v="3252"/>
        <n v="1593"/>
        <n v="2561"/>
        <n v="18028"/>
        <n v="1336"/>
        <n v="910"/>
        <n v="133"/>
        <n v="2471"/>
        <n v="247"/>
        <n v="673"/>
        <n v="2276"/>
        <n v="805"/>
        <n v="8853"/>
        <n v="3220"/>
        <n v="2555"/>
        <n v="2715"/>
        <n v="1517"/>
        <n v="1647"/>
        <n v="5343"/>
        <n v="3896"/>
        <n v="2417"/>
        <n v="2395"/>
        <n v="1991"/>
        <n v="2194"/>
        <n v="4787"/>
        <n v="16538"/>
        <n v="8195"/>
        <n v="880"/>
        <n v="142"/>
        <n v="1718"/>
        <n v="6316"/>
        <n v="346"/>
        <n v="576"/>
        <n v="436"/>
        <n v="720"/>
        <n v="1170"/>
        <n v="4575"/>
        <n v="661"/>
        <n v="155"/>
        <n v="825"/>
        <n v="2279"/>
        <n v="321"/>
        <n v="2995"/>
        <n v="8425"/>
        <n v="118"/>
        <n v="42"/>
        <n v="926"/>
        <n v="1286"/>
        <n v="4052"/>
        <n v="800"/>
        <n v="853"/>
        <n v="531"/>
        <n v="3001"/>
        <n v="75"/>
        <n v="233"/>
        <n v="317"/>
        <n v="3378"/>
        <n v="930"/>
        <n v="398"/>
        <n v="824"/>
        <n v="1092"/>
        <n v="2665"/>
        <n v="2367"/>
        <n v="2540"/>
        <n v="4425"/>
        <n v="993"/>
        <n v="405"/>
        <n v="1393"/>
        <n v="2399"/>
        <n v="1116"/>
        <n v="651"/>
        <n v="333"/>
        <n v="937"/>
        <n v="2515"/>
        <n v="52"/>
        <n v="7368"/>
        <n v="1752"/>
        <n v="1152"/>
        <n v="4477"/>
        <n v="402"/>
        <n v="16745"/>
        <n v="443"/>
        <n v="36534"/>
        <n v="74"/>
        <n v="2181"/>
        <n v="3470"/>
        <n v="6269"/>
        <n v="2758"/>
        <n v="275"/>
        <n v="7332"/>
        <n v="890"/>
        <n v="547"/>
        <n v="959"/>
        <n v="806"/>
        <n v="7888"/>
        <n v="18711"/>
        <n v="1127"/>
        <n v="3527"/>
        <n v="520"/>
        <n v="3941"/>
        <n v="3549"/>
        <n v="5065"/>
        <n v="469"/>
        <n v="1383"/>
        <n v="955"/>
        <n v="878"/>
        <n v="2946"/>
        <n v="1859"/>
        <n v="864"/>
        <n v="1801"/>
        <n v="4736"/>
        <n v="1291"/>
        <n v="1329"/>
        <n v="913"/>
        <n v="1374"/>
        <n v="179"/>
        <n v="2532"/>
        <n v="2306"/>
        <n v="1765"/>
        <n v="91"/>
        <n v="7496"/>
        <n v="5612"/>
        <n v="784"/>
        <n v="660"/>
        <n v="1759"/>
        <n v="2286"/>
        <n v="950"/>
        <n v="6845"/>
        <n v="8321"/>
        <n v="1439"/>
        <n v="638"/>
        <n v="4260"/>
        <n v="1218"/>
        <n v="2312"/>
        <n v="4634"/>
        <n v="1112"/>
        <n v="5243"/>
        <n v="11422"/>
        <n v="2216"/>
        <n v="3752"/>
        <n v="561"/>
        <n v="1183"/>
        <n v="230"/>
        <n v="1777"/>
        <n v="2077"/>
        <n v="559"/>
        <n v="6340"/>
        <n v="1730"/>
        <n v="6746"/>
        <n v="7683"/>
        <n v="432"/>
        <n v="4686"/>
        <n v="3242"/>
        <n v="453"/>
        <n v="5004"/>
        <n v="6422"/>
        <n v="3012"/>
        <n v="327"/>
        <n v="6818"/>
        <n v="982"/>
        <n v="4324"/>
        <n v="61"/>
        <n v="10155"/>
        <n v="2221"/>
        <n v="3975"/>
        <n v="1069"/>
        <n v="2516"/>
        <n v="5500"/>
        <n v="1120"/>
        <n v="529"/>
        <n v="4802"/>
        <n v="862"/>
        <n v="4479"/>
        <n v="16919"/>
        <n v="5845"/>
        <n v="1293"/>
        <n v="977"/>
        <n v="1093"/>
        <n v="5970"/>
        <n v="10303"/>
        <n v="8692"/>
        <n v="1042"/>
        <n v="1619"/>
        <n v="8366"/>
        <n v="848"/>
        <n v="1388"/>
        <n v="502"/>
        <n v="2507"/>
        <n v="3838"/>
        <n v="902"/>
        <n v="909"/>
        <n v="417"/>
        <n v="3045"/>
        <n v="1455"/>
        <n v="934"/>
        <n v="264"/>
        <n v="1809"/>
        <n v="364"/>
        <n v="492"/>
        <n v="617"/>
        <n v="799"/>
        <n v="1840"/>
        <n v="1149"/>
        <n v="416"/>
        <n v="1465"/>
        <n v="12569"/>
        <n v="3046"/>
        <n v="1274"/>
        <n v="4447"/>
        <n v="1483"/>
        <n v="662"/>
        <n v="2679"/>
        <n v="978"/>
        <n v="2121"/>
        <n v="1128"/>
        <n v="514"/>
        <n v="2714"/>
        <n v="3703"/>
        <n v="915"/>
        <n v="2369"/>
        <n v="60869"/>
        <n v="3498"/>
        <n v="414"/>
        <n v="7849"/>
        <n v="5127"/>
        <n v="3570"/>
        <n v="1234"/>
        <n v="2208"/>
        <n v="131"/>
        <n v="11559"/>
        <n v="1365"/>
        <n v="650"/>
        <n v="8170"/>
        <n v="15601"/>
        <n v="9584"/>
        <n v="388"/>
        <n v="767"/>
        <n v="349"/>
        <n v="1456"/>
        <n v="2234"/>
        <n v="2693"/>
        <n v="2809"/>
        <n v="1341"/>
        <n v="2005"/>
        <n v="1796"/>
        <n v="1741"/>
        <n v="830"/>
        <n v="228"/>
        <n v="6386"/>
        <n v="245"/>
        <n v="3157"/>
        <n v="137"/>
        <n v="6114"/>
        <n v="340"/>
        <n v="2601"/>
        <n v="1206"/>
        <n v="560"/>
        <n v="191"/>
        <n v="1103"/>
        <n v="1173"/>
        <n v="1457"/>
        <n v="2046"/>
        <n v="1089"/>
        <n v="1364"/>
        <n v="8164"/>
        <n v="876"/>
        <n v="1504"/>
        <n v="1492"/>
        <n v="597"/>
        <n v="5641"/>
        <n v="1034"/>
        <n v="282"/>
        <n v="130"/>
        <n v="3881"/>
        <n v="9927"/>
        <n v="4006"/>
        <n v="3635"/>
        <n v="2583"/>
        <n v="1945"/>
        <n v="1960"/>
        <n v="1677"/>
        <n v="3019"/>
        <n v="5502"/>
        <n v="907"/>
        <n v="659"/>
        <n v="8620"/>
        <n v="1398"/>
        <n v="2921"/>
        <n v="2644"/>
        <n v="6838"/>
        <n v="5390"/>
        <n v="1601"/>
        <n v="3576"/>
        <n v="13223"/>
        <n v="220"/>
        <n v="127"/>
        <n v="2069"/>
        <n v="9806"/>
        <n v="2854"/>
        <n v="1646"/>
        <n v="2349"/>
        <n v="1389"/>
        <n v="1535"/>
        <n v="98"/>
        <n v="17866"/>
        <n v="5679"/>
        <n v="1691"/>
        <n v="633"/>
        <n v="25"/>
        <n v="1031"/>
        <n v="1059"/>
        <n v="874"/>
        <n v="15348"/>
        <n v="3141"/>
        <n v="15082"/>
        <n v="2198"/>
        <n v="47"/>
        <n v="575"/>
        <n v="13486"/>
        <n v="269"/>
        <n v="1541"/>
        <n v="688"/>
        <n v="13135"/>
        <n v="4510"/>
        <n v="437"/>
        <n v="1038"/>
        <n v="65"/>
      </sharedItems>
    </cacheField>
    <cacheField name="Detergents_Paper" numFmtId="0">
      <sharedItems containsSemiMixedTypes="0" containsString="0" containsNumber="1" containsInteger="1" minValue="3" maxValue="40827" count="417">
        <n v="2674"/>
        <n v="3293"/>
        <n v="3516"/>
        <n v="507"/>
        <n v="1777"/>
        <n v="1795"/>
        <n v="3140"/>
        <n v="3321"/>
        <n v="1716"/>
        <n v="7425"/>
        <n v="5977"/>
        <n v="549"/>
        <n v="3881"/>
        <n v="6707"/>
        <n v="5058"/>
        <n v="964"/>
        <n v="4508"/>
        <n v="370"/>
        <n v="2767"/>
        <n v="2518"/>
        <n v="2259"/>
        <n v="375"/>
        <n v="2381"/>
        <n v="4337"/>
        <n v="4482"/>
        <n v="4003"/>
        <n v="242"/>
        <n v="100"/>
        <n v="8604"/>
        <n v="1107"/>
        <n v="2134"/>
        <n v="820"/>
        <n v="918"/>
        <n v="361"/>
        <n v="483"/>
        <n v="4239"/>
        <n v="862"/>
        <n v="6506"/>
        <n v="6956"/>
        <n v="212"/>
        <n v="1145"/>
        <n v="2575"/>
        <n v="6899"/>
        <n v="9529"/>
        <n v="4618"/>
        <n v="7353"/>
        <n v="6792"/>
        <n v="24171"/>
        <n v="5121"/>
        <n v="13583"/>
        <n v="609"/>
        <n v="1538"/>
        <n v="2587"/>
        <n v="5611"/>
        <n v="204"/>
        <n v="2024"/>
        <n v="17740"/>
        <n v="7572"/>
        <n v="227"/>
        <n v="3084"/>
        <n v="4095"/>
        <n v="26701"/>
        <n v="4074"/>
        <n v="7677"/>
        <n v="1247"/>
        <n v="24231"/>
        <n v="3468"/>
        <n v="5141"/>
        <n v="788"/>
        <n v="656"/>
        <n v="116"/>
        <n v="4173"/>
        <n v="1321"/>
        <n v="764"/>
        <n v="1901"/>
        <n v="3"/>
        <n v="529"/>
        <n v="12034"/>
        <n v="301"/>
        <n v="1202"/>
        <n v="610"/>
        <n v="7818"/>
        <n v="3537"/>
        <n v="550"/>
        <n v="3837"/>
        <n v="40827"/>
        <n v="20070"/>
        <n v="1579"/>
        <n v="165"/>
        <n v="454"/>
        <n v="69"/>
        <n v="627"/>
        <n v="18906"/>
        <n v="71"/>
        <n v="5038"/>
        <n v="223"/>
        <n v="3874"/>
        <n v="54"/>
        <n v="56"/>
        <n v="215"/>
        <n v="8035"/>
        <n v="6766"/>
        <n v="4573"/>
        <n v="1480"/>
        <n v="1491"/>
        <n v="139"/>
        <n v="6830"/>
        <n v="8969"/>
        <n v="2505"/>
        <n v="836"/>
        <n v="169"/>
        <n v="6457"/>
        <n v="585"/>
        <n v="118"/>
        <n v="276"/>
        <n v="310"/>
        <n v="319"/>
        <n v="411"/>
        <n v="266"/>
        <n v="174"/>
        <n v="264"/>
        <n v="25"/>
        <n v="1976"/>
        <n v="500"/>
        <n v="778"/>
        <n v="349"/>
        <n v="2386"/>
        <n v="1062"/>
        <n v="410"/>
        <n v="395"/>
        <n v="70"/>
        <n v="955"/>
        <n v="256"/>
        <n v="47"/>
        <n v="199"/>
        <n v="2447"/>
        <n v="721"/>
        <n v="249"/>
        <n v="637"/>
        <n v="960"/>
        <n v="51"/>
        <n v="20"/>
        <n v="399"/>
        <n v="516"/>
        <n v="12591"/>
        <n v="73"/>
        <n v="1082"/>
        <n v="283"/>
        <n v="113"/>
        <n v="170"/>
        <n v="255"/>
        <n v="352"/>
        <n v="302"/>
        <n v="7"/>
        <n v="11577"/>
        <n v="6694"/>
        <n v="811"/>
        <n v="4004"/>
        <n v="8077"/>
        <n v="4424"/>
        <n v="232"/>
        <n v="13726"/>
        <n v="3674"/>
        <n v="7108"/>
        <n v="4973"/>
        <n v="1680"/>
        <n v="79"/>
        <n v="7015"/>
        <n v="8773"/>
        <n v="2840"/>
        <n v="9836"/>
        <n v="153"/>
        <n v="4196"/>
        <n v="1532"/>
        <n v="120"/>
        <n v="273"/>
        <n v="1382"/>
        <n v="4948"/>
        <n v="6907"/>
        <n v="239"/>
        <n v="334"/>
        <n v="58"/>
        <n v="949"/>
        <n v="3459"/>
        <n v="6839"/>
        <n v="4027"/>
        <n v="43"/>
        <n v="187"/>
        <n v="5618"/>
        <n v="355"/>
        <n v="330"/>
        <n v="763"/>
        <n v="4314"/>
        <n v="592"/>
        <n v="402"/>
        <n v="9959"/>
        <n v="14235"/>
        <n v="284"/>
        <n v="954"/>
        <n v="5"/>
        <n v="9265"/>
        <n v="288"/>
        <n v="5316"/>
        <n v="3381"/>
        <n v="12420"/>
        <n v="244"/>
        <n v="19410"/>
        <n v="240"/>
        <n v="3961"/>
        <n v="5957"/>
        <n v="5828"/>
        <n v="13308"/>
        <n v="130"/>
        <n v="4797"/>
        <n v="86"/>
        <n v="4167"/>
        <n v="761"/>
        <n v="2568"/>
        <n v="263"/>
        <n v="4762"/>
        <n v="694"/>
        <n v="1566"/>
        <n v="409"/>
        <n v="325"/>
        <n v="1216"/>
        <n v="415"/>
        <n v="28"/>
        <n v="72"/>
        <n v="828"/>
        <n v="343"/>
        <n v="412"/>
        <n v="586"/>
        <n v="1682"/>
        <n v="3143"/>
        <n v="8933"/>
        <n v="430"/>
        <n v="44"/>
        <n v="562"/>
        <n v="234"/>
        <n v="18594"/>
        <n v="205"/>
        <n v="363"/>
        <n v="1547"/>
        <n v="111"/>
        <n v="392"/>
        <n v="3593"/>
        <n v="730"/>
        <n v="967"/>
        <n v="780"/>
        <n v="49"/>
        <n v="429"/>
        <n v="2894"/>
        <n v="5980"/>
        <n v="830"/>
        <n v="4882"/>
        <n v="737"/>
        <n v="6374"/>
        <n v="333"/>
        <n v="197"/>
        <n v="147"/>
        <n v="93"/>
        <n v="210"/>
        <n v="759"/>
        <n v="96"/>
        <n v="603"/>
        <n v="621"/>
        <n v="274"/>
        <n v="3620"/>
        <n v="167"/>
        <n v="2328"/>
        <n v="1041"/>
        <n v="314"/>
        <n v="751"/>
        <n v="436"/>
        <n v="1226"/>
        <n v="386"/>
        <n v="445"/>
        <n v="32"/>
        <n v="965"/>
        <n v="825"/>
        <n v="5952"/>
        <n v="2208"/>
        <n v="710"/>
        <n v="3712"/>
        <n v="4538"/>
        <n v="290"/>
        <n v="2662"/>
        <n v="8752"/>
        <n v="6236"/>
        <n v="10069"/>
        <n v="11783"/>
        <n v="3909"/>
        <n v="7558"/>
        <n v="351"/>
        <n v="257"/>
        <n v="6846"/>
        <n v="299"/>
        <n v="371"/>
        <n v="17120"/>
        <n v="183"/>
        <n v="857"/>
        <n v="3891"/>
        <n v="83"/>
        <n v="821"/>
        <n v="706"/>
        <n v="12408"/>
        <n v="275"/>
        <n v="228"/>
        <n v="1470"/>
        <n v="1679"/>
        <n v="140"/>
        <n v="1272"/>
        <n v="387"/>
        <n v="88"/>
        <n v="492"/>
        <n v="182"/>
        <n v="9606"/>
        <n v="178"/>
        <n v="38102"/>
        <n v="332"/>
        <n v="4111"/>
        <n v="146"/>
        <n v="442"/>
        <n v="15"/>
        <n v="573"/>
        <n v="7271"/>
        <n v="5162"/>
        <n v="4595"/>
        <n v="15469"/>
        <n v="217"/>
        <n v="3843"/>
        <n v="6600"/>
        <n v="4621"/>
        <n v="1184"/>
        <n v="12218"/>
        <n v="173"/>
        <n v="12638"/>
        <n v="90"/>
        <n v="8682"/>
        <n v="1333"/>
        <n v="184"/>
        <n v="9"/>
        <n v="6747"/>
        <n v="536"/>
        <n v="468"/>
        <n v="159"/>
        <n v="179"/>
        <n v="1335"/>
        <n v="514"/>
        <n v="4515"/>
        <n v="222"/>
        <n v="252"/>
        <n v="101"/>
        <n v="41"/>
        <n v="523"/>
        <n v="716"/>
        <n v="397"/>
        <n v="1916"/>
        <n v="311"/>
        <n v="476"/>
        <n v="4666"/>
        <n v="68"/>
        <n v="813"/>
        <n v="600"/>
        <n v="246"/>
        <n v="1711"/>
        <n v="282"/>
        <n v="192"/>
        <n v="353"/>
        <n v="231"/>
        <n v="200"/>
        <n v="95"/>
        <n v="122"/>
        <n v="385"/>
        <n v="149"/>
        <n v="841"/>
        <n v="3378"/>
        <n v="64"/>
        <n v="74"/>
        <n v="469"/>
        <n v="92"/>
        <n v="10"/>
        <n v="632"/>
        <n v="914"/>
        <n v="593"/>
        <n v="1092"/>
        <n v="7883"/>
        <n v="2730"/>
        <n v="2123"/>
        <n v="1860"/>
        <n v="235"/>
        <n v="2970"/>
        <n v="912"/>
        <n v="1135"/>
        <n v="3540"/>
        <n v="6728"/>
        <n v="3485"/>
        <n v="6740"/>
        <n v="1580"/>
        <n v="6818"/>
        <n v="3415"/>
        <n v="948"/>
        <n v="1803"/>
        <n v="3213"/>
        <n v="108"/>
        <n v="5079"/>
        <n v="439"/>
        <n v="850"/>
        <n v="84"/>
        <n v="241"/>
        <n v="1377"/>
        <n v="1328"/>
        <n v="356"/>
        <n v="2371"/>
        <n v="14841"/>
        <n v="168"/>
        <n v="477"/>
      </sharedItems>
    </cacheField>
    <cacheField name="Delicassen" numFmtId="0">
      <sharedItems containsSemiMixedTypes="0" containsString="0" containsNumber="1" containsInteger="1" minValue="3" maxValue="47943" count="403">
        <n v="1338"/>
        <n v="1776"/>
        <n v="7844"/>
        <n v="1788"/>
        <n v="5185"/>
        <n v="1451"/>
        <n v="545"/>
        <n v="2566"/>
        <n v="750"/>
        <n v="2098"/>
        <n v="1744"/>
        <n v="497"/>
        <n v="2931"/>
        <n v="602"/>
        <n v="2168"/>
        <n v="412"/>
        <n v="1080"/>
        <n v="4478"/>
        <n v="3181"/>
        <n v="501"/>
        <n v="2124"/>
        <n v="569"/>
        <n v="4334"/>
        <n v="16523"/>
        <n v="5778"/>
        <n v="57"/>
        <n v="833"/>
        <n v="518"/>
        <n v="5206"/>
        <n v="823"/>
        <n v="2963"/>
        <n v="985"/>
        <n v="405"/>
        <n v="1083"/>
        <n v="395"/>
        <n v="436"/>
        <n v="4626"/>
        <n v="714"/>
        <n v="433"/>
        <n v="2916"/>
        <n v="5864"/>
        <n v="2802"/>
        <n v="46"/>
        <n v="72"/>
        <n v="65"/>
        <n v="4985"/>
        <n v="1452"/>
        <n v="6465"/>
        <n v="1476"/>
        <n v="1163"/>
        <n v="2162"/>
        <n v="301"/>
        <n v="1278"/>
        <n v="224"/>
        <n v="1333"/>
        <n v="1130"/>
        <n v="1340"/>
        <n v="1282"/>
        <n v="1603"/>
        <n v="225"/>
        <n v="2017"/>
        <n v="964"/>
        <n v="1295"/>
        <n v="1145"/>
        <n v="1423"/>
        <n v="27"/>
        <n v="834"/>
        <n v="3095"/>
        <n v="144"/>
        <n v="1365"/>
        <n v="14472"/>
        <n v="181"/>
        <n v="648"/>
        <n v="1780"/>
        <n v="975"/>
        <n v="894"/>
        <n v="1009"/>
        <n v="167"/>
        <n v="1653"/>
        <n v="529"/>
        <n v="156"/>
        <n v="2342"/>
        <n v="772"/>
        <n v="120"/>
        <n v="2944"/>
        <n v="903"/>
        <n v="14351"/>
        <n v="3178"/>
        <n v="360"/>
        <n v="1117"/>
        <n v="5130"/>
        <n v="2698"/>
        <n v="244"/>
        <n v="709"/>
        <n v="217"/>
        <n v="63"/>
        <n v="132"/>
        <n v="323"/>
        <n v="3029"/>
        <n v="1838"/>
        <n v="1386"/>
        <n v="2498"/>
        <n v="548"/>
        <n v="1378"/>
        <n v="1831"/>
        <n v="1438"/>
        <n v="1236"/>
        <n v="3"/>
        <n v="1647"/>
        <n v="1519"/>
        <n v="2708"/>
        <n v="1561"/>
        <n v="1266"/>
        <n v="610"/>
        <n v="222"/>
        <n v="1160"/>
        <n v="933"/>
        <n v="635"/>
        <n v="1136"/>
        <n v="255"/>
        <n v="860"/>
        <n v="143"/>
        <n v="1621"/>
        <n v="918"/>
        <n v="483"/>
        <n v="2749"/>
        <n v="1819"/>
        <n v="911"/>
        <n v="310"/>
        <n v="328"/>
        <n v="396"/>
        <n v="537"/>
        <n v="326"/>
        <n v="1542"/>
        <n v="36"/>
        <n v="3271"/>
        <n v="929"/>
        <n v="2616"/>
        <n v="1450"/>
        <n v="318"/>
        <n v="201"/>
        <n v="4430"/>
        <n v="520"/>
        <n v="526"/>
        <n v="434"/>
        <n v="1440"/>
        <n v="1067"/>
        <n v="1774"/>
        <n v="184"/>
        <n v="1627"/>
        <n v="8"/>
        <n v="2153"/>
        <n v="3182"/>
        <n v="418"/>
        <n v="1682"/>
        <n v="303"/>
        <n v="2157"/>
        <n v="2233"/>
        <n v="446"/>
        <n v="238"/>
        <n v="2379"/>
        <n v="3637"/>
        <n v="693"/>
        <n v="429"/>
        <n v="6250"/>
        <n v="707"/>
        <n v="716"/>
        <n v="1442"/>
        <n v="1697"/>
        <n v="230"/>
        <n v="2631"/>
        <n v="2165"/>
        <n v="2794"/>
        <n v="8550"/>
        <n v="47943"/>
        <n v="11"/>
        <n v="247"/>
        <n v="727"/>
        <n v="404"/>
        <n v="1856"/>
        <n v="64"/>
        <n v="84"/>
        <n v="409"/>
        <n v="666"/>
        <n v="1142"/>
        <n v="1755"/>
        <n v="2876"/>
        <n v="1468"/>
        <n v="697"/>
        <n v="347"/>
        <n v="731"/>
        <n v="1681"/>
        <n v="6854"/>
        <n v="18"/>
        <n v="1328"/>
        <n v="710"/>
        <n v="285"/>
        <n v="806"/>
        <n v="797"/>
        <n v="2100"/>
        <n v="2870"/>
        <n v="1775"/>
        <n v="1215"/>
        <n v="791"/>
        <n v="2388"/>
        <n v="674"/>
        <n v="1158"/>
        <n v="6372"/>
        <n v="130"/>
        <n v="749"/>
        <n v="239"/>
        <n v="375"/>
        <n v="1360"/>
        <n v="659"/>
        <n v="786"/>
        <n v="1553"/>
        <n v="689"/>
        <n v="203"/>
        <n v="980"/>
        <n v="2137"/>
        <n v="490"/>
        <n v="7"/>
        <n v="2563"/>
        <n v="295"/>
        <n v="216"/>
        <n v="2253"/>
        <n v="2564"/>
        <n v="1047"/>
        <n v="578"/>
        <n v="2398"/>
        <n v="1970"/>
        <n v="2784"/>
        <n v="572"/>
        <n v="291"/>
        <n v="5121"/>
        <n v="1693"/>
        <n v="1391"/>
        <n v="3265"/>
        <n v="615"/>
        <n v="373"/>
        <n v="987"/>
        <n v="3321"/>
        <n v="818"/>
        <n v="287"/>
        <n v="655"/>
        <n v="411"/>
        <n v="1265"/>
        <n v="3636"/>
        <n v="3628"/>
        <n v="698"/>
        <n v="204"/>
        <n v="56"/>
        <n v="1550"/>
        <n v="1040"/>
        <n v="1824"/>
        <n v="1153"/>
        <n v="379"/>
        <n v="2503"/>
        <n v="139"/>
        <n v="1409"/>
        <n v="1721"/>
        <n v="1104"/>
        <n v="2079"/>
        <n v="1404"/>
        <n v="1384"/>
        <n v="2406"/>
        <n v="128"/>
        <n v="1027"/>
        <n v="258"/>
        <n v="22"/>
        <n v="1522"/>
        <n v="686"/>
        <n v="1060"/>
        <n v="741"/>
        <n v="1854"/>
        <n v="254"/>
        <n v="898"/>
        <n v="531"/>
        <n v="1037"/>
        <n v="259"/>
        <n v="2005"/>
        <n v="172"/>
        <n v="555"/>
        <n v="59"/>
        <n v="2410"/>
        <n v="211"/>
        <n v="1543"/>
        <n v="925"/>
        <n v="656"/>
        <n v="117"/>
        <n v="142"/>
        <n v="297"/>
        <n v="1233"/>
        <n v="3508"/>
        <n v="1059"/>
        <n v="1637"/>
        <n v="51"/>
        <n v="1625"/>
        <n v="1113"/>
        <n v="229"/>
        <n v="573"/>
        <n v="1092"/>
        <n v="5609"/>
        <n v="522"/>
        <n v="1534"/>
        <n v="739"/>
        <n v="1043"/>
        <n v="1102"/>
        <n v="2602"/>
        <n v="3486"/>
        <n v="2139"/>
        <n v="778"/>
        <n v="868"/>
        <n v="550"/>
        <n v="1942"/>
        <n v="1371"/>
        <n v="2158"/>
        <n v="37"/>
        <n v="1115"/>
        <n v="1022"/>
        <n v="665"/>
        <n v="445"/>
        <n v="995"/>
        <n v="3137"/>
        <n v="195"/>
        <n v="1111"/>
        <n v="2341"/>
        <n v="127"/>
        <n v="110"/>
        <n v="4100"/>
        <n v="776"/>
        <n v="503"/>
        <n v="712"/>
        <n v="314"/>
        <n v="468"/>
        <n v="3105"/>
        <n v="447"/>
        <n v="342"/>
        <n v="558"/>
        <n v="296"/>
        <n v="2235"/>
        <n v="790"/>
        <n v="4829"/>
        <n v="3113"/>
        <n v="70"/>
        <n v="1426"/>
        <n v="1242"/>
        <n v="1114"/>
        <n v="179"/>
        <n v="270"/>
        <n v="532"/>
        <n v="2893"/>
        <n v="361"/>
        <n v="5120"/>
        <n v="1068"/>
        <n v="967"/>
        <n v="961"/>
        <n v="406"/>
        <n v="684"/>
        <n v="1000"/>
        <n v="1827"/>
        <n v="654"/>
        <n v="819"/>
        <n v="452"/>
        <n v="290"/>
        <n v="2213"/>
        <n v="743"/>
        <n v="1014"/>
        <n v="1902"/>
        <n v="340"/>
        <n v="288"/>
        <n v="715"/>
        <n v="378"/>
        <n v="960"/>
        <n v="553"/>
        <n v="344"/>
        <n v="5137"/>
        <n v="1892"/>
        <n v="4365"/>
        <n v="62"/>
        <n v="2435"/>
        <n v="1874"/>
        <n v="993"/>
        <n v="1063"/>
        <n v="1521"/>
        <n v="1393"/>
        <n v="1784"/>
        <n v="1218"/>
        <n v="668"/>
        <n v="249"/>
        <n v="1886"/>
        <n v="1894"/>
        <n v="317"/>
        <n v="2501"/>
        <n v="2080"/>
        <n v="1498"/>
        <n v="1449"/>
        <n v="838"/>
        <n v="2204"/>
        <n v="2346"/>
        <n v="1867"/>
        <n v="2125"/>
        <n v="5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0">
  <r>
    <x v="0"/>
    <x v="0"/>
    <x v="0"/>
    <x v="0"/>
    <x v="0"/>
    <x v="0"/>
    <x v="0"/>
    <x v="0"/>
  </r>
  <r>
    <x v="0"/>
    <x v="0"/>
    <x v="1"/>
    <x v="1"/>
    <x v="1"/>
    <x v="1"/>
    <x v="1"/>
    <x v="1"/>
  </r>
  <r>
    <x v="0"/>
    <x v="0"/>
    <x v="2"/>
    <x v="2"/>
    <x v="2"/>
    <x v="2"/>
    <x v="2"/>
    <x v="2"/>
  </r>
  <r>
    <x v="1"/>
    <x v="0"/>
    <x v="3"/>
    <x v="3"/>
    <x v="3"/>
    <x v="3"/>
    <x v="3"/>
    <x v="3"/>
  </r>
  <r>
    <x v="0"/>
    <x v="0"/>
    <x v="4"/>
    <x v="4"/>
    <x v="4"/>
    <x v="4"/>
    <x v="4"/>
    <x v="4"/>
  </r>
  <r>
    <x v="0"/>
    <x v="0"/>
    <x v="5"/>
    <x v="5"/>
    <x v="5"/>
    <x v="5"/>
    <x v="5"/>
    <x v="5"/>
  </r>
  <r>
    <x v="0"/>
    <x v="0"/>
    <x v="6"/>
    <x v="6"/>
    <x v="6"/>
    <x v="6"/>
    <x v="6"/>
    <x v="6"/>
  </r>
  <r>
    <x v="0"/>
    <x v="0"/>
    <x v="7"/>
    <x v="7"/>
    <x v="7"/>
    <x v="7"/>
    <x v="7"/>
    <x v="7"/>
  </r>
  <r>
    <x v="1"/>
    <x v="0"/>
    <x v="8"/>
    <x v="8"/>
    <x v="8"/>
    <x v="8"/>
    <x v="8"/>
    <x v="8"/>
  </r>
  <r>
    <x v="0"/>
    <x v="0"/>
    <x v="9"/>
    <x v="9"/>
    <x v="9"/>
    <x v="9"/>
    <x v="9"/>
    <x v="9"/>
  </r>
  <r>
    <x v="0"/>
    <x v="0"/>
    <x v="10"/>
    <x v="10"/>
    <x v="10"/>
    <x v="10"/>
    <x v="10"/>
    <x v="10"/>
  </r>
  <r>
    <x v="0"/>
    <x v="0"/>
    <x v="11"/>
    <x v="11"/>
    <x v="11"/>
    <x v="11"/>
    <x v="11"/>
    <x v="11"/>
  </r>
  <r>
    <x v="0"/>
    <x v="0"/>
    <x v="12"/>
    <x v="12"/>
    <x v="12"/>
    <x v="12"/>
    <x v="12"/>
    <x v="12"/>
  </r>
  <r>
    <x v="0"/>
    <x v="0"/>
    <x v="13"/>
    <x v="13"/>
    <x v="13"/>
    <x v="13"/>
    <x v="13"/>
    <x v="13"/>
  </r>
  <r>
    <x v="0"/>
    <x v="0"/>
    <x v="14"/>
    <x v="14"/>
    <x v="14"/>
    <x v="14"/>
    <x v="14"/>
    <x v="14"/>
  </r>
  <r>
    <x v="1"/>
    <x v="0"/>
    <x v="15"/>
    <x v="15"/>
    <x v="15"/>
    <x v="15"/>
    <x v="15"/>
    <x v="15"/>
  </r>
  <r>
    <x v="0"/>
    <x v="0"/>
    <x v="16"/>
    <x v="16"/>
    <x v="16"/>
    <x v="16"/>
    <x v="16"/>
    <x v="16"/>
  </r>
  <r>
    <x v="1"/>
    <x v="0"/>
    <x v="17"/>
    <x v="17"/>
    <x v="17"/>
    <x v="17"/>
    <x v="17"/>
    <x v="17"/>
  </r>
  <r>
    <x v="0"/>
    <x v="0"/>
    <x v="18"/>
    <x v="18"/>
    <x v="18"/>
    <x v="18"/>
    <x v="18"/>
    <x v="18"/>
  </r>
  <r>
    <x v="1"/>
    <x v="0"/>
    <x v="19"/>
    <x v="19"/>
    <x v="19"/>
    <x v="19"/>
    <x v="19"/>
    <x v="19"/>
  </r>
  <r>
    <x v="0"/>
    <x v="0"/>
    <x v="20"/>
    <x v="20"/>
    <x v="20"/>
    <x v="20"/>
    <x v="20"/>
    <x v="20"/>
  </r>
  <r>
    <x v="1"/>
    <x v="0"/>
    <x v="21"/>
    <x v="21"/>
    <x v="21"/>
    <x v="21"/>
    <x v="21"/>
    <x v="21"/>
  </r>
  <r>
    <x v="1"/>
    <x v="0"/>
    <x v="22"/>
    <x v="22"/>
    <x v="22"/>
    <x v="22"/>
    <x v="22"/>
    <x v="22"/>
  </r>
  <r>
    <x v="0"/>
    <x v="0"/>
    <x v="23"/>
    <x v="23"/>
    <x v="23"/>
    <x v="23"/>
    <x v="23"/>
    <x v="23"/>
  </r>
  <r>
    <x v="0"/>
    <x v="0"/>
    <x v="24"/>
    <x v="24"/>
    <x v="24"/>
    <x v="24"/>
    <x v="24"/>
    <x v="24"/>
  </r>
  <r>
    <x v="0"/>
    <x v="0"/>
    <x v="25"/>
    <x v="25"/>
    <x v="25"/>
    <x v="25"/>
    <x v="25"/>
    <x v="25"/>
  </r>
  <r>
    <x v="1"/>
    <x v="0"/>
    <x v="26"/>
    <x v="26"/>
    <x v="26"/>
    <x v="26"/>
    <x v="26"/>
    <x v="26"/>
  </r>
  <r>
    <x v="1"/>
    <x v="0"/>
    <x v="27"/>
    <x v="27"/>
    <x v="27"/>
    <x v="27"/>
    <x v="27"/>
    <x v="27"/>
  </r>
  <r>
    <x v="0"/>
    <x v="0"/>
    <x v="28"/>
    <x v="28"/>
    <x v="28"/>
    <x v="28"/>
    <x v="28"/>
    <x v="28"/>
  </r>
  <r>
    <x v="1"/>
    <x v="0"/>
    <x v="29"/>
    <x v="29"/>
    <x v="29"/>
    <x v="29"/>
    <x v="29"/>
    <x v="29"/>
  </r>
  <r>
    <x v="1"/>
    <x v="0"/>
    <x v="30"/>
    <x v="30"/>
    <x v="30"/>
    <x v="30"/>
    <x v="30"/>
    <x v="30"/>
  </r>
  <r>
    <x v="1"/>
    <x v="0"/>
    <x v="31"/>
    <x v="31"/>
    <x v="31"/>
    <x v="31"/>
    <x v="31"/>
    <x v="31"/>
  </r>
  <r>
    <x v="1"/>
    <x v="0"/>
    <x v="32"/>
    <x v="32"/>
    <x v="32"/>
    <x v="32"/>
    <x v="32"/>
    <x v="32"/>
  </r>
  <r>
    <x v="1"/>
    <x v="0"/>
    <x v="33"/>
    <x v="33"/>
    <x v="33"/>
    <x v="33"/>
    <x v="33"/>
    <x v="33"/>
  </r>
  <r>
    <x v="1"/>
    <x v="0"/>
    <x v="34"/>
    <x v="34"/>
    <x v="34"/>
    <x v="8"/>
    <x v="34"/>
    <x v="34"/>
  </r>
  <r>
    <x v="0"/>
    <x v="0"/>
    <x v="35"/>
    <x v="35"/>
    <x v="35"/>
    <x v="34"/>
    <x v="35"/>
    <x v="35"/>
  </r>
  <r>
    <x v="1"/>
    <x v="0"/>
    <x v="36"/>
    <x v="36"/>
    <x v="36"/>
    <x v="35"/>
    <x v="36"/>
    <x v="36"/>
  </r>
  <r>
    <x v="0"/>
    <x v="0"/>
    <x v="37"/>
    <x v="37"/>
    <x v="37"/>
    <x v="36"/>
    <x v="37"/>
    <x v="37"/>
  </r>
  <r>
    <x v="0"/>
    <x v="0"/>
    <x v="38"/>
    <x v="38"/>
    <x v="38"/>
    <x v="37"/>
    <x v="38"/>
    <x v="38"/>
  </r>
  <r>
    <x v="1"/>
    <x v="0"/>
    <x v="39"/>
    <x v="39"/>
    <x v="39"/>
    <x v="38"/>
    <x v="39"/>
    <x v="39"/>
  </r>
  <r>
    <x v="1"/>
    <x v="0"/>
    <x v="40"/>
    <x v="40"/>
    <x v="40"/>
    <x v="39"/>
    <x v="40"/>
    <x v="40"/>
  </r>
  <r>
    <x v="1"/>
    <x v="0"/>
    <x v="41"/>
    <x v="41"/>
    <x v="41"/>
    <x v="40"/>
    <x v="41"/>
    <x v="41"/>
  </r>
  <r>
    <x v="0"/>
    <x v="0"/>
    <x v="42"/>
    <x v="42"/>
    <x v="42"/>
    <x v="41"/>
    <x v="42"/>
    <x v="42"/>
  </r>
  <r>
    <x v="0"/>
    <x v="0"/>
    <x v="43"/>
    <x v="43"/>
    <x v="43"/>
    <x v="42"/>
    <x v="43"/>
    <x v="43"/>
  </r>
  <r>
    <x v="0"/>
    <x v="0"/>
    <x v="44"/>
    <x v="44"/>
    <x v="44"/>
    <x v="43"/>
    <x v="44"/>
    <x v="44"/>
  </r>
  <r>
    <x v="0"/>
    <x v="0"/>
    <x v="45"/>
    <x v="45"/>
    <x v="45"/>
    <x v="44"/>
    <x v="45"/>
    <x v="45"/>
  </r>
  <r>
    <x v="0"/>
    <x v="0"/>
    <x v="46"/>
    <x v="46"/>
    <x v="46"/>
    <x v="45"/>
    <x v="46"/>
    <x v="46"/>
  </r>
  <r>
    <x v="0"/>
    <x v="0"/>
    <x v="47"/>
    <x v="47"/>
    <x v="47"/>
    <x v="46"/>
    <x v="47"/>
    <x v="47"/>
  </r>
  <r>
    <x v="0"/>
    <x v="0"/>
    <x v="48"/>
    <x v="48"/>
    <x v="48"/>
    <x v="47"/>
    <x v="48"/>
    <x v="48"/>
  </r>
  <r>
    <x v="0"/>
    <x v="0"/>
    <x v="49"/>
    <x v="49"/>
    <x v="49"/>
    <x v="48"/>
    <x v="49"/>
    <x v="49"/>
  </r>
  <r>
    <x v="1"/>
    <x v="0"/>
    <x v="50"/>
    <x v="50"/>
    <x v="50"/>
    <x v="49"/>
    <x v="50"/>
    <x v="50"/>
  </r>
  <r>
    <x v="1"/>
    <x v="0"/>
    <x v="51"/>
    <x v="51"/>
    <x v="51"/>
    <x v="50"/>
    <x v="51"/>
    <x v="51"/>
  </r>
  <r>
    <x v="0"/>
    <x v="0"/>
    <x v="52"/>
    <x v="52"/>
    <x v="52"/>
    <x v="51"/>
    <x v="52"/>
    <x v="52"/>
  </r>
  <r>
    <x v="0"/>
    <x v="0"/>
    <x v="53"/>
    <x v="53"/>
    <x v="53"/>
    <x v="52"/>
    <x v="53"/>
    <x v="53"/>
  </r>
  <r>
    <x v="1"/>
    <x v="0"/>
    <x v="54"/>
    <x v="54"/>
    <x v="54"/>
    <x v="53"/>
    <x v="54"/>
    <x v="54"/>
  </r>
  <r>
    <x v="1"/>
    <x v="0"/>
    <x v="55"/>
    <x v="55"/>
    <x v="55"/>
    <x v="54"/>
    <x v="55"/>
    <x v="55"/>
  </r>
  <r>
    <x v="0"/>
    <x v="0"/>
    <x v="56"/>
    <x v="56"/>
    <x v="56"/>
    <x v="55"/>
    <x v="56"/>
    <x v="56"/>
  </r>
  <r>
    <x v="0"/>
    <x v="0"/>
    <x v="57"/>
    <x v="57"/>
    <x v="57"/>
    <x v="56"/>
    <x v="57"/>
    <x v="57"/>
  </r>
  <r>
    <x v="1"/>
    <x v="0"/>
    <x v="58"/>
    <x v="58"/>
    <x v="58"/>
    <x v="57"/>
    <x v="58"/>
    <x v="35"/>
  </r>
  <r>
    <x v="1"/>
    <x v="0"/>
    <x v="59"/>
    <x v="59"/>
    <x v="59"/>
    <x v="58"/>
    <x v="59"/>
    <x v="58"/>
  </r>
  <r>
    <x v="0"/>
    <x v="0"/>
    <x v="60"/>
    <x v="60"/>
    <x v="60"/>
    <x v="59"/>
    <x v="60"/>
    <x v="59"/>
  </r>
  <r>
    <x v="0"/>
    <x v="0"/>
    <x v="61"/>
    <x v="61"/>
    <x v="61"/>
    <x v="60"/>
    <x v="61"/>
    <x v="60"/>
  </r>
  <r>
    <x v="0"/>
    <x v="0"/>
    <x v="62"/>
    <x v="62"/>
    <x v="62"/>
    <x v="61"/>
    <x v="62"/>
    <x v="61"/>
  </r>
  <r>
    <x v="0"/>
    <x v="0"/>
    <x v="63"/>
    <x v="63"/>
    <x v="63"/>
    <x v="62"/>
    <x v="63"/>
    <x v="62"/>
  </r>
  <r>
    <x v="1"/>
    <x v="0"/>
    <x v="64"/>
    <x v="64"/>
    <x v="64"/>
    <x v="63"/>
    <x v="64"/>
    <x v="63"/>
  </r>
  <r>
    <x v="0"/>
    <x v="0"/>
    <x v="65"/>
    <x v="65"/>
    <x v="65"/>
    <x v="64"/>
    <x v="65"/>
    <x v="64"/>
  </r>
  <r>
    <x v="1"/>
    <x v="0"/>
    <x v="66"/>
    <x v="66"/>
    <x v="66"/>
    <x v="65"/>
    <x v="66"/>
    <x v="65"/>
  </r>
  <r>
    <x v="0"/>
    <x v="0"/>
    <x v="67"/>
    <x v="67"/>
    <x v="67"/>
    <x v="66"/>
    <x v="67"/>
    <x v="66"/>
  </r>
  <r>
    <x v="1"/>
    <x v="0"/>
    <x v="68"/>
    <x v="68"/>
    <x v="68"/>
    <x v="67"/>
    <x v="68"/>
    <x v="67"/>
  </r>
  <r>
    <x v="1"/>
    <x v="0"/>
    <x v="69"/>
    <x v="69"/>
    <x v="69"/>
    <x v="68"/>
    <x v="69"/>
    <x v="68"/>
  </r>
  <r>
    <x v="1"/>
    <x v="0"/>
    <x v="70"/>
    <x v="70"/>
    <x v="70"/>
    <x v="69"/>
    <x v="70"/>
    <x v="69"/>
  </r>
  <r>
    <x v="1"/>
    <x v="0"/>
    <x v="71"/>
    <x v="71"/>
    <x v="71"/>
    <x v="70"/>
    <x v="71"/>
    <x v="70"/>
  </r>
  <r>
    <x v="1"/>
    <x v="0"/>
    <x v="72"/>
    <x v="72"/>
    <x v="72"/>
    <x v="71"/>
    <x v="72"/>
    <x v="71"/>
  </r>
  <r>
    <x v="0"/>
    <x v="0"/>
    <x v="73"/>
    <x v="73"/>
    <x v="73"/>
    <x v="72"/>
    <x v="73"/>
    <x v="72"/>
  </r>
  <r>
    <x v="0"/>
    <x v="0"/>
    <x v="74"/>
    <x v="74"/>
    <x v="74"/>
    <x v="73"/>
    <x v="74"/>
    <x v="73"/>
  </r>
  <r>
    <x v="1"/>
    <x v="0"/>
    <x v="75"/>
    <x v="75"/>
    <x v="75"/>
    <x v="74"/>
    <x v="75"/>
    <x v="74"/>
  </r>
  <r>
    <x v="1"/>
    <x v="0"/>
    <x v="76"/>
    <x v="76"/>
    <x v="76"/>
    <x v="75"/>
    <x v="76"/>
    <x v="75"/>
  </r>
  <r>
    <x v="0"/>
    <x v="0"/>
    <x v="77"/>
    <x v="77"/>
    <x v="77"/>
    <x v="76"/>
    <x v="77"/>
    <x v="76"/>
  </r>
  <r>
    <x v="1"/>
    <x v="0"/>
    <x v="78"/>
    <x v="78"/>
    <x v="78"/>
    <x v="77"/>
    <x v="78"/>
    <x v="77"/>
  </r>
  <r>
    <x v="1"/>
    <x v="0"/>
    <x v="79"/>
    <x v="79"/>
    <x v="79"/>
    <x v="78"/>
    <x v="79"/>
    <x v="78"/>
  </r>
  <r>
    <x v="1"/>
    <x v="0"/>
    <x v="80"/>
    <x v="80"/>
    <x v="80"/>
    <x v="79"/>
    <x v="80"/>
    <x v="79"/>
  </r>
  <r>
    <x v="0"/>
    <x v="0"/>
    <x v="81"/>
    <x v="81"/>
    <x v="81"/>
    <x v="80"/>
    <x v="81"/>
    <x v="80"/>
  </r>
  <r>
    <x v="0"/>
    <x v="0"/>
    <x v="82"/>
    <x v="82"/>
    <x v="82"/>
    <x v="81"/>
    <x v="82"/>
    <x v="81"/>
  </r>
  <r>
    <x v="1"/>
    <x v="0"/>
    <x v="83"/>
    <x v="83"/>
    <x v="83"/>
    <x v="82"/>
    <x v="83"/>
    <x v="82"/>
  </r>
  <r>
    <x v="0"/>
    <x v="0"/>
    <x v="84"/>
    <x v="84"/>
    <x v="84"/>
    <x v="83"/>
    <x v="84"/>
    <x v="83"/>
  </r>
  <r>
    <x v="0"/>
    <x v="0"/>
    <x v="85"/>
    <x v="85"/>
    <x v="85"/>
    <x v="84"/>
    <x v="85"/>
    <x v="84"/>
  </r>
  <r>
    <x v="0"/>
    <x v="0"/>
    <x v="86"/>
    <x v="86"/>
    <x v="86"/>
    <x v="85"/>
    <x v="86"/>
    <x v="85"/>
  </r>
  <r>
    <x v="1"/>
    <x v="0"/>
    <x v="87"/>
    <x v="87"/>
    <x v="87"/>
    <x v="86"/>
    <x v="87"/>
    <x v="86"/>
  </r>
  <r>
    <x v="1"/>
    <x v="0"/>
    <x v="88"/>
    <x v="88"/>
    <x v="88"/>
    <x v="87"/>
    <x v="88"/>
    <x v="42"/>
  </r>
  <r>
    <x v="1"/>
    <x v="0"/>
    <x v="89"/>
    <x v="89"/>
    <x v="89"/>
    <x v="88"/>
    <x v="89"/>
    <x v="87"/>
  </r>
  <r>
    <x v="1"/>
    <x v="0"/>
    <x v="90"/>
    <x v="90"/>
    <x v="90"/>
    <x v="89"/>
    <x v="90"/>
    <x v="88"/>
  </r>
  <r>
    <x v="1"/>
    <x v="0"/>
    <x v="91"/>
    <x v="91"/>
    <x v="91"/>
    <x v="90"/>
    <x v="91"/>
    <x v="89"/>
  </r>
  <r>
    <x v="0"/>
    <x v="0"/>
    <x v="92"/>
    <x v="92"/>
    <x v="92"/>
    <x v="91"/>
    <x v="92"/>
    <x v="90"/>
  </r>
  <r>
    <x v="1"/>
    <x v="0"/>
    <x v="93"/>
    <x v="93"/>
    <x v="93"/>
    <x v="92"/>
    <x v="93"/>
    <x v="91"/>
  </r>
  <r>
    <x v="0"/>
    <x v="0"/>
    <x v="94"/>
    <x v="94"/>
    <x v="94"/>
    <x v="93"/>
    <x v="94"/>
    <x v="92"/>
  </r>
  <r>
    <x v="1"/>
    <x v="0"/>
    <x v="95"/>
    <x v="95"/>
    <x v="95"/>
    <x v="94"/>
    <x v="95"/>
    <x v="93"/>
  </r>
  <r>
    <x v="0"/>
    <x v="0"/>
    <x v="96"/>
    <x v="96"/>
    <x v="96"/>
    <x v="95"/>
    <x v="96"/>
    <x v="94"/>
  </r>
  <r>
    <x v="1"/>
    <x v="0"/>
    <x v="97"/>
    <x v="97"/>
    <x v="97"/>
    <x v="96"/>
    <x v="97"/>
    <x v="95"/>
  </r>
  <r>
    <x v="1"/>
    <x v="0"/>
    <x v="98"/>
    <x v="98"/>
    <x v="98"/>
    <x v="97"/>
    <x v="98"/>
    <x v="96"/>
  </r>
  <r>
    <x v="1"/>
    <x v="0"/>
    <x v="99"/>
    <x v="99"/>
    <x v="99"/>
    <x v="98"/>
    <x v="99"/>
    <x v="97"/>
  </r>
  <r>
    <x v="0"/>
    <x v="0"/>
    <x v="100"/>
    <x v="100"/>
    <x v="100"/>
    <x v="99"/>
    <x v="100"/>
    <x v="98"/>
  </r>
  <r>
    <x v="0"/>
    <x v="0"/>
    <x v="101"/>
    <x v="101"/>
    <x v="101"/>
    <x v="100"/>
    <x v="101"/>
    <x v="99"/>
  </r>
  <r>
    <x v="0"/>
    <x v="0"/>
    <x v="102"/>
    <x v="102"/>
    <x v="102"/>
    <x v="101"/>
    <x v="102"/>
    <x v="100"/>
  </r>
  <r>
    <x v="1"/>
    <x v="0"/>
    <x v="103"/>
    <x v="103"/>
    <x v="103"/>
    <x v="102"/>
    <x v="103"/>
    <x v="101"/>
  </r>
  <r>
    <x v="1"/>
    <x v="0"/>
    <x v="104"/>
    <x v="104"/>
    <x v="104"/>
    <x v="103"/>
    <x v="104"/>
    <x v="102"/>
  </r>
  <r>
    <x v="1"/>
    <x v="0"/>
    <x v="105"/>
    <x v="105"/>
    <x v="105"/>
    <x v="104"/>
    <x v="105"/>
    <x v="103"/>
  </r>
  <r>
    <x v="0"/>
    <x v="0"/>
    <x v="106"/>
    <x v="106"/>
    <x v="106"/>
    <x v="105"/>
    <x v="106"/>
    <x v="104"/>
  </r>
  <r>
    <x v="0"/>
    <x v="0"/>
    <x v="107"/>
    <x v="107"/>
    <x v="107"/>
    <x v="106"/>
    <x v="107"/>
    <x v="105"/>
  </r>
  <r>
    <x v="0"/>
    <x v="0"/>
    <x v="108"/>
    <x v="108"/>
    <x v="108"/>
    <x v="107"/>
    <x v="108"/>
    <x v="106"/>
  </r>
  <r>
    <x v="0"/>
    <x v="0"/>
    <x v="109"/>
    <x v="109"/>
    <x v="109"/>
    <x v="108"/>
    <x v="109"/>
    <x v="107"/>
  </r>
  <r>
    <x v="1"/>
    <x v="0"/>
    <x v="110"/>
    <x v="110"/>
    <x v="110"/>
    <x v="109"/>
    <x v="110"/>
    <x v="108"/>
  </r>
  <r>
    <x v="0"/>
    <x v="0"/>
    <x v="111"/>
    <x v="111"/>
    <x v="111"/>
    <x v="110"/>
    <x v="111"/>
    <x v="109"/>
  </r>
  <r>
    <x v="1"/>
    <x v="0"/>
    <x v="112"/>
    <x v="112"/>
    <x v="112"/>
    <x v="111"/>
    <x v="34"/>
    <x v="110"/>
  </r>
  <r>
    <x v="1"/>
    <x v="0"/>
    <x v="113"/>
    <x v="113"/>
    <x v="113"/>
    <x v="112"/>
    <x v="112"/>
    <x v="111"/>
  </r>
  <r>
    <x v="1"/>
    <x v="0"/>
    <x v="114"/>
    <x v="114"/>
    <x v="114"/>
    <x v="113"/>
    <x v="113"/>
    <x v="112"/>
  </r>
  <r>
    <x v="1"/>
    <x v="0"/>
    <x v="115"/>
    <x v="115"/>
    <x v="115"/>
    <x v="114"/>
    <x v="114"/>
    <x v="113"/>
  </r>
  <r>
    <x v="1"/>
    <x v="0"/>
    <x v="116"/>
    <x v="116"/>
    <x v="116"/>
    <x v="115"/>
    <x v="115"/>
    <x v="114"/>
  </r>
  <r>
    <x v="1"/>
    <x v="0"/>
    <x v="117"/>
    <x v="117"/>
    <x v="117"/>
    <x v="116"/>
    <x v="116"/>
    <x v="115"/>
  </r>
  <r>
    <x v="1"/>
    <x v="0"/>
    <x v="118"/>
    <x v="118"/>
    <x v="118"/>
    <x v="117"/>
    <x v="117"/>
    <x v="116"/>
  </r>
  <r>
    <x v="1"/>
    <x v="0"/>
    <x v="119"/>
    <x v="119"/>
    <x v="119"/>
    <x v="118"/>
    <x v="118"/>
    <x v="117"/>
  </r>
  <r>
    <x v="1"/>
    <x v="0"/>
    <x v="120"/>
    <x v="120"/>
    <x v="120"/>
    <x v="119"/>
    <x v="119"/>
    <x v="118"/>
  </r>
  <r>
    <x v="1"/>
    <x v="0"/>
    <x v="121"/>
    <x v="121"/>
    <x v="121"/>
    <x v="120"/>
    <x v="120"/>
    <x v="119"/>
  </r>
  <r>
    <x v="1"/>
    <x v="0"/>
    <x v="122"/>
    <x v="122"/>
    <x v="122"/>
    <x v="121"/>
    <x v="121"/>
    <x v="120"/>
  </r>
  <r>
    <x v="0"/>
    <x v="0"/>
    <x v="123"/>
    <x v="123"/>
    <x v="123"/>
    <x v="122"/>
    <x v="122"/>
    <x v="121"/>
  </r>
  <r>
    <x v="1"/>
    <x v="0"/>
    <x v="124"/>
    <x v="124"/>
    <x v="124"/>
    <x v="123"/>
    <x v="123"/>
    <x v="122"/>
  </r>
  <r>
    <x v="1"/>
    <x v="0"/>
    <x v="125"/>
    <x v="125"/>
    <x v="125"/>
    <x v="124"/>
    <x v="124"/>
    <x v="123"/>
  </r>
  <r>
    <x v="1"/>
    <x v="0"/>
    <x v="126"/>
    <x v="126"/>
    <x v="126"/>
    <x v="125"/>
    <x v="125"/>
    <x v="124"/>
  </r>
  <r>
    <x v="0"/>
    <x v="0"/>
    <x v="127"/>
    <x v="127"/>
    <x v="127"/>
    <x v="126"/>
    <x v="126"/>
    <x v="125"/>
  </r>
  <r>
    <x v="1"/>
    <x v="0"/>
    <x v="128"/>
    <x v="128"/>
    <x v="128"/>
    <x v="127"/>
    <x v="127"/>
    <x v="107"/>
  </r>
  <r>
    <x v="1"/>
    <x v="0"/>
    <x v="129"/>
    <x v="129"/>
    <x v="129"/>
    <x v="128"/>
    <x v="128"/>
    <x v="126"/>
  </r>
  <r>
    <x v="1"/>
    <x v="0"/>
    <x v="130"/>
    <x v="130"/>
    <x v="130"/>
    <x v="129"/>
    <x v="129"/>
    <x v="127"/>
  </r>
  <r>
    <x v="1"/>
    <x v="0"/>
    <x v="131"/>
    <x v="131"/>
    <x v="131"/>
    <x v="130"/>
    <x v="130"/>
    <x v="128"/>
  </r>
  <r>
    <x v="1"/>
    <x v="0"/>
    <x v="132"/>
    <x v="132"/>
    <x v="132"/>
    <x v="131"/>
    <x v="131"/>
    <x v="129"/>
  </r>
  <r>
    <x v="1"/>
    <x v="0"/>
    <x v="133"/>
    <x v="133"/>
    <x v="133"/>
    <x v="132"/>
    <x v="132"/>
    <x v="130"/>
  </r>
  <r>
    <x v="1"/>
    <x v="0"/>
    <x v="134"/>
    <x v="134"/>
    <x v="134"/>
    <x v="133"/>
    <x v="133"/>
    <x v="131"/>
  </r>
  <r>
    <x v="1"/>
    <x v="0"/>
    <x v="135"/>
    <x v="135"/>
    <x v="135"/>
    <x v="134"/>
    <x v="134"/>
    <x v="132"/>
  </r>
  <r>
    <x v="1"/>
    <x v="0"/>
    <x v="136"/>
    <x v="136"/>
    <x v="136"/>
    <x v="135"/>
    <x v="135"/>
    <x v="133"/>
  </r>
  <r>
    <x v="1"/>
    <x v="0"/>
    <x v="137"/>
    <x v="137"/>
    <x v="137"/>
    <x v="136"/>
    <x v="136"/>
    <x v="134"/>
  </r>
  <r>
    <x v="1"/>
    <x v="0"/>
    <x v="138"/>
    <x v="138"/>
    <x v="138"/>
    <x v="137"/>
    <x v="137"/>
    <x v="135"/>
  </r>
  <r>
    <x v="1"/>
    <x v="0"/>
    <x v="139"/>
    <x v="139"/>
    <x v="139"/>
    <x v="138"/>
    <x v="138"/>
    <x v="136"/>
  </r>
  <r>
    <x v="1"/>
    <x v="0"/>
    <x v="140"/>
    <x v="140"/>
    <x v="140"/>
    <x v="139"/>
    <x v="139"/>
    <x v="137"/>
  </r>
  <r>
    <x v="1"/>
    <x v="0"/>
    <x v="141"/>
    <x v="141"/>
    <x v="141"/>
    <x v="140"/>
    <x v="140"/>
    <x v="138"/>
  </r>
  <r>
    <x v="1"/>
    <x v="0"/>
    <x v="142"/>
    <x v="142"/>
    <x v="142"/>
    <x v="141"/>
    <x v="141"/>
    <x v="107"/>
  </r>
  <r>
    <x v="1"/>
    <x v="0"/>
    <x v="143"/>
    <x v="143"/>
    <x v="143"/>
    <x v="142"/>
    <x v="142"/>
    <x v="139"/>
  </r>
  <r>
    <x v="1"/>
    <x v="0"/>
    <x v="144"/>
    <x v="144"/>
    <x v="144"/>
    <x v="143"/>
    <x v="143"/>
    <x v="140"/>
  </r>
  <r>
    <x v="0"/>
    <x v="0"/>
    <x v="145"/>
    <x v="145"/>
    <x v="145"/>
    <x v="144"/>
    <x v="144"/>
    <x v="141"/>
  </r>
  <r>
    <x v="1"/>
    <x v="0"/>
    <x v="146"/>
    <x v="146"/>
    <x v="146"/>
    <x v="145"/>
    <x v="145"/>
    <x v="142"/>
  </r>
  <r>
    <x v="1"/>
    <x v="0"/>
    <x v="147"/>
    <x v="147"/>
    <x v="147"/>
    <x v="146"/>
    <x v="146"/>
    <x v="143"/>
  </r>
  <r>
    <x v="1"/>
    <x v="0"/>
    <x v="148"/>
    <x v="148"/>
    <x v="148"/>
    <x v="147"/>
    <x v="147"/>
    <x v="144"/>
  </r>
  <r>
    <x v="1"/>
    <x v="0"/>
    <x v="149"/>
    <x v="149"/>
    <x v="149"/>
    <x v="148"/>
    <x v="148"/>
    <x v="145"/>
  </r>
  <r>
    <x v="1"/>
    <x v="0"/>
    <x v="150"/>
    <x v="150"/>
    <x v="150"/>
    <x v="149"/>
    <x v="149"/>
    <x v="146"/>
  </r>
  <r>
    <x v="1"/>
    <x v="0"/>
    <x v="151"/>
    <x v="151"/>
    <x v="151"/>
    <x v="150"/>
    <x v="150"/>
    <x v="147"/>
  </r>
  <r>
    <x v="1"/>
    <x v="0"/>
    <x v="152"/>
    <x v="152"/>
    <x v="152"/>
    <x v="151"/>
    <x v="151"/>
    <x v="148"/>
  </r>
  <r>
    <x v="1"/>
    <x v="0"/>
    <x v="153"/>
    <x v="153"/>
    <x v="153"/>
    <x v="68"/>
    <x v="152"/>
    <x v="149"/>
  </r>
  <r>
    <x v="1"/>
    <x v="0"/>
    <x v="154"/>
    <x v="154"/>
    <x v="154"/>
    <x v="152"/>
    <x v="153"/>
    <x v="150"/>
  </r>
  <r>
    <x v="0"/>
    <x v="0"/>
    <x v="155"/>
    <x v="155"/>
    <x v="155"/>
    <x v="153"/>
    <x v="154"/>
    <x v="151"/>
  </r>
  <r>
    <x v="0"/>
    <x v="0"/>
    <x v="156"/>
    <x v="156"/>
    <x v="156"/>
    <x v="154"/>
    <x v="155"/>
    <x v="152"/>
  </r>
  <r>
    <x v="1"/>
    <x v="0"/>
    <x v="157"/>
    <x v="157"/>
    <x v="157"/>
    <x v="155"/>
    <x v="156"/>
    <x v="153"/>
  </r>
  <r>
    <x v="0"/>
    <x v="0"/>
    <x v="158"/>
    <x v="158"/>
    <x v="158"/>
    <x v="156"/>
    <x v="157"/>
    <x v="154"/>
  </r>
  <r>
    <x v="0"/>
    <x v="0"/>
    <x v="159"/>
    <x v="159"/>
    <x v="159"/>
    <x v="157"/>
    <x v="158"/>
    <x v="155"/>
  </r>
  <r>
    <x v="0"/>
    <x v="0"/>
    <x v="160"/>
    <x v="160"/>
    <x v="160"/>
    <x v="158"/>
    <x v="159"/>
    <x v="156"/>
  </r>
  <r>
    <x v="1"/>
    <x v="0"/>
    <x v="161"/>
    <x v="161"/>
    <x v="161"/>
    <x v="159"/>
    <x v="75"/>
    <x v="157"/>
  </r>
  <r>
    <x v="1"/>
    <x v="0"/>
    <x v="162"/>
    <x v="162"/>
    <x v="162"/>
    <x v="160"/>
    <x v="160"/>
    <x v="113"/>
  </r>
  <r>
    <x v="0"/>
    <x v="0"/>
    <x v="163"/>
    <x v="163"/>
    <x v="163"/>
    <x v="161"/>
    <x v="161"/>
    <x v="158"/>
  </r>
  <r>
    <x v="0"/>
    <x v="0"/>
    <x v="164"/>
    <x v="164"/>
    <x v="164"/>
    <x v="162"/>
    <x v="162"/>
    <x v="159"/>
  </r>
  <r>
    <x v="0"/>
    <x v="0"/>
    <x v="165"/>
    <x v="165"/>
    <x v="165"/>
    <x v="163"/>
    <x v="163"/>
    <x v="160"/>
  </r>
  <r>
    <x v="0"/>
    <x v="0"/>
    <x v="166"/>
    <x v="166"/>
    <x v="166"/>
    <x v="164"/>
    <x v="164"/>
    <x v="161"/>
  </r>
  <r>
    <x v="1"/>
    <x v="0"/>
    <x v="167"/>
    <x v="167"/>
    <x v="167"/>
    <x v="165"/>
    <x v="165"/>
    <x v="162"/>
  </r>
  <r>
    <x v="1"/>
    <x v="0"/>
    <x v="168"/>
    <x v="168"/>
    <x v="168"/>
    <x v="166"/>
    <x v="166"/>
    <x v="163"/>
  </r>
  <r>
    <x v="1"/>
    <x v="0"/>
    <x v="169"/>
    <x v="169"/>
    <x v="169"/>
    <x v="167"/>
    <x v="90"/>
    <x v="8"/>
  </r>
  <r>
    <x v="0"/>
    <x v="0"/>
    <x v="170"/>
    <x v="170"/>
    <x v="170"/>
    <x v="168"/>
    <x v="167"/>
    <x v="97"/>
  </r>
  <r>
    <x v="0"/>
    <x v="0"/>
    <x v="171"/>
    <x v="171"/>
    <x v="171"/>
    <x v="169"/>
    <x v="168"/>
    <x v="164"/>
  </r>
  <r>
    <x v="1"/>
    <x v="0"/>
    <x v="172"/>
    <x v="172"/>
    <x v="172"/>
    <x v="170"/>
    <x v="169"/>
    <x v="165"/>
  </r>
  <r>
    <x v="0"/>
    <x v="0"/>
    <x v="173"/>
    <x v="173"/>
    <x v="173"/>
    <x v="171"/>
    <x v="170"/>
    <x v="166"/>
  </r>
  <r>
    <x v="1"/>
    <x v="0"/>
    <x v="174"/>
    <x v="174"/>
    <x v="174"/>
    <x v="172"/>
    <x v="171"/>
    <x v="167"/>
  </r>
  <r>
    <x v="0"/>
    <x v="0"/>
    <x v="175"/>
    <x v="175"/>
    <x v="175"/>
    <x v="173"/>
    <x v="172"/>
    <x v="168"/>
  </r>
  <r>
    <x v="1"/>
    <x v="0"/>
    <x v="176"/>
    <x v="176"/>
    <x v="172"/>
    <x v="174"/>
    <x v="173"/>
    <x v="169"/>
  </r>
  <r>
    <x v="1"/>
    <x v="0"/>
    <x v="177"/>
    <x v="177"/>
    <x v="176"/>
    <x v="175"/>
    <x v="141"/>
    <x v="170"/>
  </r>
  <r>
    <x v="1"/>
    <x v="0"/>
    <x v="178"/>
    <x v="178"/>
    <x v="177"/>
    <x v="176"/>
    <x v="174"/>
    <x v="34"/>
  </r>
  <r>
    <x v="1"/>
    <x v="0"/>
    <x v="179"/>
    <x v="179"/>
    <x v="178"/>
    <x v="177"/>
    <x v="175"/>
    <x v="171"/>
  </r>
  <r>
    <x v="1"/>
    <x v="0"/>
    <x v="180"/>
    <x v="180"/>
    <x v="179"/>
    <x v="178"/>
    <x v="176"/>
    <x v="172"/>
  </r>
  <r>
    <x v="1"/>
    <x v="0"/>
    <x v="181"/>
    <x v="181"/>
    <x v="180"/>
    <x v="179"/>
    <x v="177"/>
    <x v="173"/>
  </r>
  <r>
    <x v="1"/>
    <x v="0"/>
    <x v="182"/>
    <x v="182"/>
    <x v="181"/>
    <x v="180"/>
    <x v="178"/>
    <x v="80"/>
  </r>
  <r>
    <x v="1"/>
    <x v="0"/>
    <x v="183"/>
    <x v="183"/>
    <x v="182"/>
    <x v="181"/>
    <x v="179"/>
    <x v="174"/>
  </r>
  <r>
    <x v="1"/>
    <x v="0"/>
    <x v="184"/>
    <x v="184"/>
    <x v="183"/>
    <x v="182"/>
    <x v="180"/>
    <x v="175"/>
  </r>
  <r>
    <x v="1"/>
    <x v="0"/>
    <x v="185"/>
    <x v="185"/>
    <x v="184"/>
    <x v="183"/>
    <x v="181"/>
    <x v="176"/>
  </r>
  <r>
    <x v="1"/>
    <x v="0"/>
    <x v="186"/>
    <x v="186"/>
    <x v="185"/>
    <x v="184"/>
    <x v="182"/>
    <x v="177"/>
  </r>
  <r>
    <x v="1"/>
    <x v="0"/>
    <x v="187"/>
    <x v="187"/>
    <x v="186"/>
    <x v="185"/>
    <x v="183"/>
    <x v="107"/>
  </r>
  <r>
    <x v="0"/>
    <x v="0"/>
    <x v="188"/>
    <x v="188"/>
    <x v="187"/>
    <x v="186"/>
    <x v="184"/>
    <x v="178"/>
  </r>
  <r>
    <x v="0"/>
    <x v="0"/>
    <x v="189"/>
    <x v="189"/>
    <x v="188"/>
    <x v="187"/>
    <x v="185"/>
    <x v="179"/>
  </r>
  <r>
    <x v="1"/>
    <x v="0"/>
    <x v="190"/>
    <x v="190"/>
    <x v="189"/>
    <x v="188"/>
    <x v="113"/>
    <x v="180"/>
  </r>
  <r>
    <x v="1"/>
    <x v="0"/>
    <x v="191"/>
    <x v="191"/>
    <x v="190"/>
    <x v="189"/>
    <x v="186"/>
    <x v="181"/>
  </r>
  <r>
    <x v="1"/>
    <x v="0"/>
    <x v="192"/>
    <x v="192"/>
    <x v="191"/>
    <x v="190"/>
    <x v="187"/>
    <x v="182"/>
  </r>
  <r>
    <x v="0"/>
    <x v="0"/>
    <x v="193"/>
    <x v="193"/>
    <x v="192"/>
    <x v="191"/>
    <x v="188"/>
    <x v="183"/>
  </r>
  <r>
    <x v="1"/>
    <x v="0"/>
    <x v="194"/>
    <x v="194"/>
    <x v="193"/>
    <x v="192"/>
    <x v="189"/>
    <x v="184"/>
  </r>
  <r>
    <x v="1"/>
    <x v="0"/>
    <x v="195"/>
    <x v="72"/>
    <x v="194"/>
    <x v="193"/>
    <x v="190"/>
    <x v="185"/>
  </r>
  <r>
    <x v="1"/>
    <x v="1"/>
    <x v="196"/>
    <x v="195"/>
    <x v="195"/>
    <x v="194"/>
    <x v="191"/>
    <x v="186"/>
  </r>
  <r>
    <x v="0"/>
    <x v="1"/>
    <x v="197"/>
    <x v="196"/>
    <x v="196"/>
    <x v="195"/>
    <x v="192"/>
    <x v="187"/>
  </r>
  <r>
    <x v="1"/>
    <x v="1"/>
    <x v="198"/>
    <x v="197"/>
    <x v="197"/>
    <x v="196"/>
    <x v="193"/>
    <x v="188"/>
  </r>
  <r>
    <x v="1"/>
    <x v="1"/>
    <x v="44"/>
    <x v="198"/>
    <x v="198"/>
    <x v="197"/>
    <x v="194"/>
    <x v="189"/>
  </r>
  <r>
    <x v="0"/>
    <x v="1"/>
    <x v="199"/>
    <x v="199"/>
    <x v="199"/>
    <x v="198"/>
    <x v="195"/>
    <x v="190"/>
  </r>
  <r>
    <x v="0"/>
    <x v="1"/>
    <x v="200"/>
    <x v="200"/>
    <x v="200"/>
    <x v="199"/>
    <x v="196"/>
    <x v="191"/>
  </r>
  <r>
    <x v="1"/>
    <x v="1"/>
    <x v="201"/>
    <x v="201"/>
    <x v="201"/>
    <x v="200"/>
    <x v="197"/>
    <x v="192"/>
  </r>
  <r>
    <x v="1"/>
    <x v="1"/>
    <x v="202"/>
    <x v="202"/>
    <x v="202"/>
    <x v="201"/>
    <x v="198"/>
    <x v="193"/>
  </r>
  <r>
    <x v="1"/>
    <x v="1"/>
    <x v="203"/>
    <x v="203"/>
    <x v="203"/>
    <x v="202"/>
    <x v="199"/>
    <x v="194"/>
  </r>
  <r>
    <x v="0"/>
    <x v="1"/>
    <x v="204"/>
    <x v="204"/>
    <x v="204"/>
    <x v="203"/>
    <x v="200"/>
    <x v="195"/>
  </r>
  <r>
    <x v="1"/>
    <x v="1"/>
    <x v="205"/>
    <x v="205"/>
    <x v="205"/>
    <x v="204"/>
    <x v="201"/>
    <x v="196"/>
  </r>
  <r>
    <x v="0"/>
    <x v="1"/>
    <x v="206"/>
    <x v="206"/>
    <x v="206"/>
    <x v="205"/>
    <x v="202"/>
    <x v="83"/>
  </r>
  <r>
    <x v="1"/>
    <x v="1"/>
    <x v="207"/>
    <x v="207"/>
    <x v="207"/>
    <x v="206"/>
    <x v="203"/>
    <x v="197"/>
  </r>
  <r>
    <x v="0"/>
    <x v="1"/>
    <x v="208"/>
    <x v="208"/>
    <x v="208"/>
    <x v="207"/>
    <x v="204"/>
    <x v="198"/>
  </r>
  <r>
    <x v="1"/>
    <x v="1"/>
    <x v="209"/>
    <x v="209"/>
    <x v="209"/>
    <x v="208"/>
    <x v="205"/>
    <x v="199"/>
  </r>
  <r>
    <x v="0"/>
    <x v="1"/>
    <x v="210"/>
    <x v="210"/>
    <x v="210"/>
    <x v="209"/>
    <x v="206"/>
    <x v="200"/>
  </r>
  <r>
    <x v="1"/>
    <x v="1"/>
    <x v="211"/>
    <x v="194"/>
    <x v="93"/>
    <x v="210"/>
    <x v="207"/>
    <x v="201"/>
  </r>
  <r>
    <x v="1"/>
    <x v="1"/>
    <x v="212"/>
    <x v="211"/>
    <x v="211"/>
    <x v="211"/>
    <x v="208"/>
    <x v="202"/>
  </r>
  <r>
    <x v="0"/>
    <x v="1"/>
    <x v="213"/>
    <x v="212"/>
    <x v="212"/>
    <x v="212"/>
    <x v="209"/>
    <x v="203"/>
  </r>
  <r>
    <x v="1"/>
    <x v="1"/>
    <x v="214"/>
    <x v="213"/>
    <x v="213"/>
    <x v="213"/>
    <x v="210"/>
    <x v="204"/>
  </r>
  <r>
    <x v="0"/>
    <x v="1"/>
    <x v="215"/>
    <x v="214"/>
    <x v="214"/>
    <x v="214"/>
    <x v="211"/>
    <x v="205"/>
  </r>
  <r>
    <x v="1"/>
    <x v="1"/>
    <x v="114"/>
    <x v="215"/>
    <x v="215"/>
    <x v="215"/>
    <x v="212"/>
    <x v="206"/>
  </r>
  <r>
    <x v="0"/>
    <x v="1"/>
    <x v="216"/>
    <x v="216"/>
    <x v="216"/>
    <x v="73"/>
    <x v="213"/>
    <x v="207"/>
  </r>
  <r>
    <x v="1"/>
    <x v="1"/>
    <x v="217"/>
    <x v="217"/>
    <x v="217"/>
    <x v="216"/>
    <x v="214"/>
    <x v="208"/>
  </r>
  <r>
    <x v="1"/>
    <x v="1"/>
    <x v="218"/>
    <x v="218"/>
    <x v="218"/>
    <x v="217"/>
    <x v="98"/>
    <x v="209"/>
  </r>
  <r>
    <x v="1"/>
    <x v="1"/>
    <x v="219"/>
    <x v="219"/>
    <x v="219"/>
    <x v="218"/>
    <x v="215"/>
    <x v="210"/>
  </r>
  <r>
    <x v="1"/>
    <x v="1"/>
    <x v="220"/>
    <x v="220"/>
    <x v="220"/>
    <x v="219"/>
    <x v="132"/>
    <x v="211"/>
  </r>
  <r>
    <x v="0"/>
    <x v="1"/>
    <x v="221"/>
    <x v="221"/>
    <x v="221"/>
    <x v="220"/>
    <x v="68"/>
    <x v="212"/>
  </r>
  <r>
    <x v="1"/>
    <x v="1"/>
    <x v="222"/>
    <x v="222"/>
    <x v="222"/>
    <x v="221"/>
    <x v="130"/>
    <x v="213"/>
  </r>
  <r>
    <x v="1"/>
    <x v="1"/>
    <x v="223"/>
    <x v="223"/>
    <x v="223"/>
    <x v="222"/>
    <x v="216"/>
    <x v="214"/>
  </r>
  <r>
    <x v="0"/>
    <x v="1"/>
    <x v="224"/>
    <x v="224"/>
    <x v="224"/>
    <x v="223"/>
    <x v="217"/>
    <x v="215"/>
  </r>
  <r>
    <x v="1"/>
    <x v="1"/>
    <x v="225"/>
    <x v="225"/>
    <x v="225"/>
    <x v="224"/>
    <x v="218"/>
    <x v="216"/>
  </r>
  <r>
    <x v="1"/>
    <x v="1"/>
    <x v="226"/>
    <x v="226"/>
    <x v="226"/>
    <x v="225"/>
    <x v="219"/>
    <x v="217"/>
  </r>
  <r>
    <x v="1"/>
    <x v="1"/>
    <x v="227"/>
    <x v="227"/>
    <x v="227"/>
    <x v="226"/>
    <x v="220"/>
    <x v="218"/>
  </r>
  <r>
    <x v="0"/>
    <x v="1"/>
    <x v="228"/>
    <x v="228"/>
    <x v="228"/>
    <x v="227"/>
    <x v="131"/>
    <x v="219"/>
  </r>
  <r>
    <x v="1"/>
    <x v="1"/>
    <x v="229"/>
    <x v="229"/>
    <x v="229"/>
    <x v="228"/>
    <x v="221"/>
    <x v="220"/>
  </r>
  <r>
    <x v="1"/>
    <x v="1"/>
    <x v="230"/>
    <x v="230"/>
    <x v="230"/>
    <x v="229"/>
    <x v="197"/>
    <x v="66"/>
  </r>
  <r>
    <x v="1"/>
    <x v="1"/>
    <x v="231"/>
    <x v="231"/>
    <x v="231"/>
    <x v="171"/>
    <x v="222"/>
    <x v="221"/>
  </r>
  <r>
    <x v="1"/>
    <x v="1"/>
    <x v="232"/>
    <x v="232"/>
    <x v="232"/>
    <x v="230"/>
    <x v="223"/>
    <x v="222"/>
  </r>
  <r>
    <x v="1"/>
    <x v="1"/>
    <x v="233"/>
    <x v="233"/>
    <x v="233"/>
    <x v="231"/>
    <x v="224"/>
    <x v="223"/>
  </r>
  <r>
    <x v="1"/>
    <x v="1"/>
    <x v="234"/>
    <x v="234"/>
    <x v="234"/>
    <x v="232"/>
    <x v="225"/>
    <x v="59"/>
  </r>
  <r>
    <x v="1"/>
    <x v="1"/>
    <x v="235"/>
    <x v="235"/>
    <x v="235"/>
    <x v="233"/>
    <x v="226"/>
    <x v="202"/>
  </r>
  <r>
    <x v="1"/>
    <x v="1"/>
    <x v="236"/>
    <x v="236"/>
    <x v="236"/>
    <x v="234"/>
    <x v="227"/>
    <x v="224"/>
  </r>
  <r>
    <x v="1"/>
    <x v="1"/>
    <x v="237"/>
    <x v="237"/>
    <x v="237"/>
    <x v="235"/>
    <x v="228"/>
    <x v="225"/>
  </r>
  <r>
    <x v="1"/>
    <x v="1"/>
    <x v="238"/>
    <x v="238"/>
    <x v="238"/>
    <x v="236"/>
    <x v="229"/>
    <x v="226"/>
  </r>
  <r>
    <x v="1"/>
    <x v="1"/>
    <x v="239"/>
    <x v="239"/>
    <x v="239"/>
    <x v="237"/>
    <x v="230"/>
    <x v="227"/>
  </r>
  <r>
    <x v="1"/>
    <x v="1"/>
    <x v="240"/>
    <x v="222"/>
    <x v="240"/>
    <x v="238"/>
    <x v="231"/>
    <x v="228"/>
  </r>
  <r>
    <x v="1"/>
    <x v="1"/>
    <x v="241"/>
    <x v="240"/>
    <x v="241"/>
    <x v="239"/>
    <x v="232"/>
    <x v="229"/>
  </r>
  <r>
    <x v="1"/>
    <x v="1"/>
    <x v="242"/>
    <x v="241"/>
    <x v="242"/>
    <x v="240"/>
    <x v="233"/>
    <x v="230"/>
  </r>
  <r>
    <x v="0"/>
    <x v="1"/>
    <x v="243"/>
    <x v="242"/>
    <x v="243"/>
    <x v="241"/>
    <x v="234"/>
    <x v="231"/>
  </r>
  <r>
    <x v="1"/>
    <x v="1"/>
    <x v="244"/>
    <x v="130"/>
    <x v="244"/>
    <x v="242"/>
    <x v="235"/>
    <x v="113"/>
  </r>
  <r>
    <x v="1"/>
    <x v="1"/>
    <x v="245"/>
    <x v="243"/>
    <x v="245"/>
    <x v="243"/>
    <x v="236"/>
    <x v="213"/>
  </r>
  <r>
    <x v="1"/>
    <x v="1"/>
    <x v="246"/>
    <x v="244"/>
    <x v="246"/>
    <x v="244"/>
    <x v="237"/>
    <x v="232"/>
  </r>
  <r>
    <x v="1"/>
    <x v="1"/>
    <x v="188"/>
    <x v="245"/>
    <x v="247"/>
    <x v="245"/>
    <x v="32"/>
    <x v="233"/>
  </r>
  <r>
    <x v="1"/>
    <x v="1"/>
    <x v="247"/>
    <x v="246"/>
    <x v="248"/>
    <x v="246"/>
    <x v="238"/>
    <x v="195"/>
  </r>
  <r>
    <x v="0"/>
    <x v="1"/>
    <x v="248"/>
    <x v="247"/>
    <x v="249"/>
    <x v="247"/>
    <x v="239"/>
    <x v="234"/>
  </r>
  <r>
    <x v="1"/>
    <x v="1"/>
    <x v="249"/>
    <x v="248"/>
    <x v="250"/>
    <x v="248"/>
    <x v="240"/>
    <x v="235"/>
  </r>
  <r>
    <x v="1"/>
    <x v="1"/>
    <x v="250"/>
    <x v="249"/>
    <x v="251"/>
    <x v="249"/>
    <x v="241"/>
    <x v="236"/>
  </r>
  <r>
    <x v="1"/>
    <x v="1"/>
    <x v="251"/>
    <x v="250"/>
    <x v="252"/>
    <x v="250"/>
    <x v="242"/>
    <x v="237"/>
  </r>
  <r>
    <x v="1"/>
    <x v="1"/>
    <x v="252"/>
    <x v="251"/>
    <x v="253"/>
    <x v="251"/>
    <x v="243"/>
    <x v="238"/>
  </r>
  <r>
    <x v="1"/>
    <x v="1"/>
    <x v="253"/>
    <x v="252"/>
    <x v="254"/>
    <x v="252"/>
    <x v="244"/>
    <x v="239"/>
  </r>
  <r>
    <x v="1"/>
    <x v="1"/>
    <x v="254"/>
    <x v="253"/>
    <x v="255"/>
    <x v="253"/>
    <x v="245"/>
    <x v="240"/>
  </r>
  <r>
    <x v="1"/>
    <x v="1"/>
    <x v="255"/>
    <x v="254"/>
    <x v="256"/>
    <x v="254"/>
    <x v="246"/>
    <x v="241"/>
  </r>
  <r>
    <x v="1"/>
    <x v="1"/>
    <x v="256"/>
    <x v="255"/>
    <x v="257"/>
    <x v="255"/>
    <x v="247"/>
    <x v="242"/>
  </r>
  <r>
    <x v="1"/>
    <x v="1"/>
    <x v="257"/>
    <x v="256"/>
    <x v="258"/>
    <x v="256"/>
    <x v="248"/>
    <x v="102"/>
  </r>
  <r>
    <x v="1"/>
    <x v="1"/>
    <x v="258"/>
    <x v="257"/>
    <x v="259"/>
    <x v="257"/>
    <x v="249"/>
    <x v="243"/>
  </r>
  <r>
    <x v="1"/>
    <x v="1"/>
    <x v="259"/>
    <x v="258"/>
    <x v="260"/>
    <x v="258"/>
    <x v="250"/>
    <x v="244"/>
  </r>
  <r>
    <x v="1"/>
    <x v="1"/>
    <x v="260"/>
    <x v="220"/>
    <x v="261"/>
    <x v="259"/>
    <x v="251"/>
    <x v="245"/>
  </r>
  <r>
    <x v="0"/>
    <x v="1"/>
    <x v="261"/>
    <x v="259"/>
    <x v="262"/>
    <x v="260"/>
    <x v="252"/>
    <x v="246"/>
  </r>
  <r>
    <x v="1"/>
    <x v="1"/>
    <x v="262"/>
    <x v="260"/>
    <x v="263"/>
    <x v="261"/>
    <x v="253"/>
    <x v="247"/>
  </r>
  <r>
    <x v="0"/>
    <x v="1"/>
    <x v="263"/>
    <x v="261"/>
    <x v="264"/>
    <x v="262"/>
    <x v="254"/>
    <x v="222"/>
  </r>
  <r>
    <x v="1"/>
    <x v="1"/>
    <x v="264"/>
    <x v="262"/>
    <x v="265"/>
    <x v="263"/>
    <x v="255"/>
    <x v="248"/>
  </r>
  <r>
    <x v="0"/>
    <x v="1"/>
    <x v="265"/>
    <x v="263"/>
    <x v="266"/>
    <x v="264"/>
    <x v="256"/>
    <x v="249"/>
  </r>
  <r>
    <x v="1"/>
    <x v="1"/>
    <x v="266"/>
    <x v="264"/>
    <x v="267"/>
    <x v="265"/>
    <x v="257"/>
    <x v="250"/>
  </r>
  <r>
    <x v="1"/>
    <x v="1"/>
    <x v="267"/>
    <x v="265"/>
    <x v="268"/>
    <x v="266"/>
    <x v="258"/>
    <x v="251"/>
  </r>
  <r>
    <x v="1"/>
    <x v="1"/>
    <x v="268"/>
    <x v="266"/>
    <x v="225"/>
    <x v="267"/>
    <x v="259"/>
    <x v="252"/>
  </r>
  <r>
    <x v="1"/>
    <x v="1"/>
    <x v="173"/>
    <x v="267"/>
    <x v="269"/>
    <x v="268"/>
    <x v="260"/>
    <x v="253"/>
  </r>
  <r>
    <x v="1"/>
    <x v="0"/>
    <x v="269"/>
    <x v="60"/>
    <x v="270"/>
    <x v="269"/>
    <x v="261"/>
    <x v="254"/>
  </r>
  <r>
    <x v="1"/>
    <x v="0"/>
    <x v="270"/>
    <x v="268"/>
    <x v="271"/>
    <x v="52"/>
    <x v="262"/>
    <x v="255"/>
  </r>
  <r>
    <x v="1"/>
    <x v="0"/>
    <x v="271"/>
    <x v="269"/>
    <x v="272"/>
    <x v="270"/>
    <x v="263"/>
    <x v="256"/>
  </r>
  <r>
    <x v="1"/>
    <x v="0"/>
    <x v="272"/>
    <x v="270"/>
    <x v="273"/>
    <x v="271"/>
    <x v="264"/>
    <x v="257"/>
  </r>
  <r>
    <x v="1"/>
    <x v="0"/>
    <x v="273"/>
    <x v="80"/>
    <x v="274"/>
    <x v="272"/>
    <x v="265"/>
    <x v="258"/>
  </r>
  <r>
    <x v="1"/>
    <x v="0"/>
    <x v="274"/>
    <x v="271"/>
    <x v="275"/>
    <x v="273"/>
    <x v="266"/>
    <x v="259"/>
  </r>
  <r>
    <x v="0"/>
    <x v="0"/>
    <x v="275"/>
    <x v="272"/>
    <x v="276"/>
    <x v="274"/>
    <x v="267"/>
    <x v="260"/>
  </r>
  <r>
    <x v="1"/>
    <x v="0"/>
    <x v="10"/>
    <x v="273"/>
    <x v="277"/>
    <x v="275"/>
    <x v="268"/>
    <x v="261"/>
  </r>
  <r>
    <x v="0"/>
    <x v="0"/>
    <x v="276"/>
    <x v="274"/>
    <x v="278"/>
    <x v="276"/>
    <x v="269"/>
    <x v="262"/>
  </r>
  <r>
    <x v="1"/>
    <x v="0"/>
    <x v="277"/>
    <x v="275"/>
    <x v="279"/>
    <x v="277"/>
    <x v="270"/>
    <x v="263"/>
  </r>
  <r>
    <x v="1"/>
    <x v="0"/>
    <x v="278"/>
    <x v="276"/>
    <x v="280"/>
    <x v="278"/>
    <x v="271"/>
    <x v="264"/>
  </r>
  <r>
    <x v="1"/>
    <x v="0"/>
    <x v="279"/>
    <x v="277"/>
    <x v="281"/>
    <x v="279"/>
    <x v="272"/>
    <x v="265"/>
  </r>
  <r>
    <x v="1"/>
    <x v="0"/>
    <x v="280"/>
    <x v="278"/>
    <x v="282"/>
    <x v="280"/>
    <x v="273"/>
    <x v="193"/>
  </r>
  <r>
    <x v="1"/>
    <x v="0"/>
    <x v="130"/>
    <x v="279"/>
    <x v="283"/>
    <x v="281"/>
    <x v="274"/>
    <x v="266"/>
  </r>
  <r>
    <x v="1"/>
    <x v="0"/>
    <x v="281"/>
    <x v="280"/>
    <x v="284"/>
    <x v="282"/>
    <x v="275"/>
    <x v="267"/>
  </r>
  <r>
    <x v="1"/>
    <x v="0"/>
    <x v="282"/>
    <x v="281"/>
    <x v="285"/>
    <x v="283"/>
    <x v="276"/>
    <x v="268"/>
  </r>
  <r>
    <x v="1"/>
    <x v="0"/>
    <x v="283"/>
    <x v="282"/>
    <x v="286"/>
    <x v="284"/>
    <x v="277"/>
    <x v="269"/>
  </r>
  <r>
    <x v="1"/>
    <x v="0"/>
    <x v="284"/>
    <x v="283"/>
    <x v="287"/>
    <x v="285"/>
    <x v="278"/>
    <x v="270"/>
  </r>
  <r>
    <x v="1"/>
    <x v="0"/>
    <x v="285"/>
    <x v="284"/>
    <x v="288"/>
    <x v="286"/>
    <x v="39"/>
    <x v="271"/>
  </r>
  <r>
    <x v="1"/>
    <x v="0"/>
    <x v="286"/>
    <x v="285"/>
    <x v="289"/>
    <x v="287"/>
    <x v="279"/>
    <x v="272"/>
  </r>
  <r>
    <x v="0"/>
    <x v="2"/>
    <x v="287"/>
    <x v="286"/>
    <x v="290"/>
    <x v="288"/>
    <x v="280"/>
    <x v="273"/>
  </r>
  <r>
    <x v="1"/>
    <x v="2"/>
    <x v="288"/>
    <x v="287"/>
    <x v="291"/>
    <x v="289"/>
    <x v="156"/>
    <x v="274"/>
  </r>
  <r>
    <x v="0"/>
    <x v="2"/>
    <x v="289"/>
    <x v="288"/>
    <x v="292"/>
    <x v="290"/>
    <x v="281"/>
    <x v="275"/>
  </r>
  <r>
    <x v="1"/>
    <x v="2"/>
    <x v="290"/>
    <x v="289"/>
    <x v="293"/>
    <x v="291"/>
    <x v="282"/>
    <x v="276"/>
  </r>
  <r>
    <x v="0"/>
    <x v="2"/>
    <x v="291"/>
    <x v="6"/>
    <x v="294"/>
    <x v="292"/>
    <x v="283"/>
    <x v="277"/>
  </r>
  <r>
    <x v="0"/>
    <x v="2"/>
    <x v="292"/>
    <x v="290"/>
    <x v="295"/>
    <x v="293"/>
    <x v="284"/>
    <x v="278"/>
  </r>
  <r>
    <x v="1"/>
    <x v="2"/>
    <x v="293"/>
    <x v="291"/>
    <x v="296"/>
    <x v="294"/>
    <x v="285"/>
    <x v="279"/>
  </r>
  <r>
    <x v="0"/>
    <x v="2"/>
    <x v="294"/>
    <x v="292"/>
    <x v="297"/>
    <x v="158"/>
    <x v="286"/>
    <x v="280"/>
  </r>
  <r>
    <x v="0"/>
    <x v="2"/>
    <x v="295"/>
    <x v="293"/>
    <x v="298"/>
    <x v="295"/>
    <x v="287"/>
    <x v="281"/>
  </r>
  <r>
    <x v="0"/>
    <x v="2"/>
    <x v="296"/>
    <x v="294"/>
    <x v="299"/>
    <x v="296"/>
    <x v="288"/>
    <x v="282"/>
  </r>
  <r>
    <x v="0"/>
    <x v="2"/>
    <x v="297"/>
    <x v="295"/>
    <x v="300"/>
    <x v="297"/>
    <x v="289"/>
    <x v="283"/>
  </r>
  <r>
    <x v="0"/>
    <x v="2"/>
    <x v="298"/>
    <x v="296"/>
    <x v="301"/>
    <x v="298"/>
    <x v="290"/>
    <x v="284"/>
  </r>
  <r>
    <x v="0"/>
    <x v="2"/>
    <x v="299"/>
    <x v="297"/>
    <x v="302"/>
    <x v="299"/>
    <x v="291"/>
    <x v="285"/>
  </r>
  <r>
    <x v="0"/>
    <x v="2"/>
    <x v="300"/>
    <x v="298"/>
    <x v="303"/>
    <x v="300"/>
    <x v="292"/>
    <x v="286"/>
  </r>
  <r>
    <x v="1"/>
    <x v="2"/>
    <x v="301"/>
    <x v="299"/>
    <x v="304"/>
    <x v="301"/>
    <x v="293"/>
    <x v="287"/>
  </r>
  <r>
    <x v="1"/>
    <x v="2"/>
    <x v="302"/>
    <x v="300"/>
    <x v="305"/>
    <x v="302"/>
    <x v="294"/>
    <x v="288"/>
  </r>
  <r>
    <x v="0"/>
    <x v="2"/>
    <x v="303"/>
    <x v="301"/>
    <x v="306"/>
    <x v="303"/>
    <x v="295"/>
    <x v="197"/>
  </r>
  <r>
    <x v="1"/>
    <x v="2"/>
    <x v="304"/>
    <x v="302"/>
    <x v="307"/>
    <x v="304"/>
    <x v="296"/>
    <x v="89"/>
  </r>
  <r>
    <x v="1"/>
    <x v="2"/>
    <x v="305"/>
    <x v="303"/>
    <x v="308"/>
    <x v="305"/>
    <x v="297"/>
    <x v="289"/>
  </r>
  <r>
    <x v="0"/>
    <x v="2"/>
    <x v="306"/>
    <x v="304"/>
    <x v="309"/>
    <x v="306"/>
    <x v="298"/>
    <x v="290"/>
  </r>
  <r>
    <x v="1"/>
    <x v="2"/>
    <x v="307"/>
    <x v="305"/>
    <x v="307"/>
    <x v="307"/>
    <x v="299"/>
    <x v="291"/>
  </r>
  <r>
    <x v="1"/>
    <x v="2"/>
    <x v="308"/>
    <x v="306"/>
    <x v="310"/>
    <x v="308"/>
    <x v="300"/>
    <x v="292"/>
  </r>
  <r>
    <x v="0"/>
    <x v="2"/>
    <x v="309"/>
    <x v="307"/>
    <x v="311"/>
    <x v="309"/>
    <x v="301"/>
    <x v="293"/>
  </r>
  <r>
    <x v="1"/>
    <x v="2"/>
    <x v="310"/>
    <x v="308"/>
    <x v="312"/>
    <x v="310"/>
    <x v="302"/>
    <x v="294"/>
  </r>
  <r>
    <x v="1"/>
    <x v="2"/>
    <x v="311"/>
    <x v="309"/>
    <x v="313"/>
    <x v="311"/>
    <x v="303"/>
    <x v="295"/>
  </r>
  <r>
    <x v="1"/>
    <x v="2"/>
    <x v="312"/>
    <x v="310"/>
    <x v="314"/>
    <x v="312"/>
    <x v="304"/>
    <x v="296"/>
  </r>
  <r>
    <x v="0"/>
    <x v="2"/>
    <x v="313"/>
    <x v="311"/>
    <x v="315"/>
    <x v="313"/>
    <x v="305"/>
    <x v="297"/>
  </r>
  <r>
    <x v="1"/>
    <x v="2"/>
    <x v="314"/>
    <x v="312"/>
    <x v="316"/>
    <x v="314"/>
    <x v="306"/>
    <x v="66"/>
  </r>
  <r>
    <x v="1"/>
    <x v="2"/>
    <x v="315"/>
    <x v="288"/>
    <x v="317"/>
    <x v="315"/>
    <x v="307"/>
    <x v="298"/>
  </r>
  <r>
    <x v="1"/>
    <x v="2"/>
    <x v="316"/>
    <x v="313"/>
    <x v="318"/>
    <x v="316"/>
    <x v="308"/>
    <x v="299"/>
  </r>
  <r>
    <x v="1"/>
    <x v="2"/>
    <x v="317"/>
    <x v="314"/>
    <x v="319"/>
    <x v="317"/>
    <x v="309"/>
    <x v="300"/>
  </r>
  <r>
    <x v="1"/>
    <x v="2"/>
    <x v="318"/>
    <x v="76"/>
    <x v="320"/>
    <x v="318"/>
    <x v="310"/>
    <x v="301"/>
  </r>
  <r>
    <x v="1"/>
    <x v="2"/>
    <x v="319"/>
    <x v="315"/>
    <x v="321"/>
    <x v="319"/>
    <x v="311"/>
    <x v="302"/>
  </r>
  <r>
    <x v="1"/>
    <x v="2"/>
    <x v="320"/>
    <x v="269"/>
    <x v="322"/>
    <x v="320"/>
    <x v="312"/>
    <x v="66"/>
  </r>
  <r>
    <x v="1"/>
    <x v="2"/>
    <x v="321"/>
    <x v="218"/>
    <x v="323"/>
    <x v="321"/>
    <x v="313"/>
    <x v="303"/>
  </r>
  <r>
    <x v="1"/>
    <x v="2"/>
    <x v="322"/>
    <x v="316"/>
    <x v="324"/>
    <x v="322"/>
    <x v="261"/>
    <x v="304"/>
  </r>
  <r>
    <x v="1"/>
    <x v="2"/>
    <x v="323"/>
    <x v="317"/>
    <x v="325"/>
    <x v="323"/>
    <x v="314"/>
    <x v="305"/>
  </r>
  <r>
    <x v="1"/>
    <x v="2"/>
    <x v="324"/>
    <x v="318"/>
    <x v="326"/>
    <x v="324"/>
    <x v="315"/>
    <x v="306"/>
  </r>
  <r>
    <x v="0"/>
    <x v="2"/>
    <x v="325"/>
    <x v="319"/>
    <x v="327"/>
    <x v="325"/>
    <x v="316"/>
    <x v="307"/>
  </r>
  <r>
    <x v="1"/>
    <x v="2"/>
    <x v="326"/>
    <x v="320"/>
    <x v="328"/>
    <x v="326"/>
    <x v="317"/>
    <x v="308"/>
  </r>
  <r>
    <x v="0"/>
    <x v="2"/>
    <x v="327"/>
    <x v="321"/>
    <x v="329"/>
    <x v="327"/>
    <x v="318"/>
    <x v="202"/>
  </r>
  <r>
    <x v="0"/>
    <x v="2"/>
    <x v="328"/>
    <x v="322"/>
    <x v="330"/>
    <x v="328"/>
    <x v="319"/>
    <x v="309"/>
  </r>
  <r>
    <x v="0"/>
    <x v="2"/>
    <x v="329"/>
    <x v="323"/>
    <x v="331"/>
    <x v="329"/>
    <x v="320"/>
    <x v="310"/>
  </r>
  <r>
    <x v="1"/>
    <x v="2"/>
    <x v="330"/>
    <x v="324"/>
    <x v="332"/>
    <x v="330"/>
    <x v="321"/>
    <x v="311"/>
  </r>
  <r>
    <x v="1"/>
    <x v="2"/>
    <x v="331"/>
    <x v="325"/>
    <x v="333"/>
    <x v="331"/>
    <x v="322"/>
    <x v="312"/>
  </r>
  <r>
    <x v="1"/>
    <x v="2"/>
    <x v="95"/>
    <x v="326"/>
    <x v="334"/>
    <x v="332"/>
    <x v="323"/>
    <x v="313"/>
  </r>
  <r>
    <x v="1"/>
    <x v="2"/>
    <x v="332"/>
    <x v="327"/>
    <x v="335"/>
    <x v="333"/>
    <x v="324"/>
    <x v="314"/>
  </r>
  <r>
    <x v="0"/>
    <x v="0"/>
    <x v="333"/>
    <x v="328"/>
    <x v="336"/>
    <x v="334"/>
    <x v="325"/>
    <x v="315"/>
  </r>
  <r>
    <x v="0"/>
    <x v="0"/>
    <x v="334"/>
    <x v="329"/>
    <x v="337"/>
    <x v="335"/>
    <x v="326"/>
    <x v="316"/>
  </r>
  <r>
    <x v="1"/>
    <x v="0"/>
    <x v="335"/>
    <x v="330"/>
    <x v="338"/>
    <x v="336"/>
    <x v="327"/>
    <x v="194"/>
  </r>
  <r>
    <x v="0"/>
    <x v="0"/>
    <x v="336"/>
    <x v="331"/>
    <x v="339"/>
    <x v="337"/>
    <x v="328"/>
    <x v="317"/>
  </r>
  <r>
    <x v="1"/>
    <x v="0"/>
    <x v="337"/>
    <x v="332"/>
    <x v="340"/>
    <x v="338"/>
    <x v="329"/>
    <x v="256"/>
  </r>
  <r>
    <x v="1"/>
    <x v="0"/>
    <x v="338"/>
    <x v="333"/>
    <x v="341"/>
    <x v="178"/>
    <x v="330"/>
    <x v="155"/>
  </r>
  <r>
    <x v="0"/>
    <x v="0"/>
    <x v="339"/>
    <x v="334"/>
    <x v="342"/>
    <x v="339"/>
    <x v="331"/>
    <x v="318"/>
  </r>
  <r>
    <x v="0"/>
    <x v="0"/>
    <x v="340"/>
    <x v="335"/>
    <x v="343"/>
    <x v="340"/>
    <x v="332"/>
    <x v="319"/>
  </r>
  <r>
    <x v="1"/>
    <x v="0"/>
    <x v="341"/>
    <x v="336"/>
    <x v="344"/>
    <x v="341"/>
    <x v="333"/>
    <x v="320"/>
  </r>
  <r>
    <x v="0"/>
    <x v="0"/>
    <x v="342"/>
    <x v="337"/>
    <x v="345"/>
    <x v="342"/>
    <x v="334"/>
    <x v="321"/>
  </r>
  <r>
    <x v="1"/>
    <x v="0"/>
    <x v="343"/>
    <x v="338"/>
    <x v="346"/>
    <x v="343"/>
    <x v="335"/>
    <x v="322"/>
  </r>
  <r>
    <x v="0"/>
    <x v="0"/>
    <x v="344"/>
    <x v="339"/>
    <x v="347"/>
    <x v="344"/>
    <x v="336"/>
    <x v="323"/>
  </r>
  <r>
    <x v="1"/>
    <x v="0"/>
    <x v="345"/>
    <x v="340"/>
    <x v="348"/>
    <x v="345"/>
    <x v="337"/>
    <x v="324"/>
  </r>
  <r>
    <x v="0"/>
    <x v="0"/>
    <x v="346"/>
    <x v="341"/>
    <x v="349"/>
    <x v="346"/>
    <x v="338"/>
    <x v="325"/>
  </r>
  <r>
    <x v="1"/>
    <x v="0"/>
    <x v="347"/>
    <x v="342"/>
    <x v="350"/>
    <x v="347"/>
    <x v="339"/>
    <x v="326"/>
  </r>
  <r>
    <x v="1"/>
    <x v="0"/>
    <x v="348"/>
    <x v="343"/>
    <x v="351"/>
    <x v="348"/>
    <x v="340"/>
    <x v="327"/>
  </r>
  <r>
    <x v="1"/>
    <x v="0"/>
    <x v="349"/>
    <x v="344"/>
    <x v="352"/>
    <x v="349"/>
    <x v="341"/>
    <x v="102"/>
  </r>
  <r>
    <x v="0"/>
    <x v="0"/>
    <x v="350"/>
    <x v="345"/>
    <x v="353"/>
    <x v="350"/>
    <x v="342"/>
    <x v="328"/>
  </r>
  <r>
    <x v="1"/>
    <x v="0"/>
    <x v="351"/>
    <x v="346"/>
    <x v="354"/>
    <x v="351"/>
    <x v="343"/>
    <x v="329"/>
  </r>
  <r>
    <x v="1"/>
    <x v="0"/>
    <x v="352"/>
    <x v="347"/>
    <x v="355"/>
    <x v="352"/>
    <x v="160"/>
    <x v="330"/>
  </r>
  <r>
    <x v="1"/>
    <x v="0"/>
    <x v="353"/>
    <x v="348"/>
    <x v="356"/>
    <x v="353"/>
    <x v="344"/>
    <x v="331"/>
  </r>
  <r>
    <x v="1"/>
    <x v="0"/>
    <x v="354"/>
    <x v="349"/>
    <x v="357"/>
    <x v="354"/>
    <x v="345"/>
    <x v="32"/>
  </r>
  <r>
    <x v="1"/>
    <x v="0"/>
    <x v="355"/>
    <x v="350"/>
    <x v="358"/>
    <x v="355"/>
    <x v="346"/>
    <x v="332"/>
  </r>
  <r>
    <x v="1"/>
    <x v="0"/>
    <x v="356"/>
    <x v="351"/>
    <x v="359"/>
    <x v="356"/>
    <x v="347"/>
    <x v="333"/>
  </r>
  <r>
    <x v="1"/>
    <x v="0"/>
    <x v="357"/>
    <x v="352"/>
    <x v="360"/>
    <x v="357"/>
    <x v="348"/>
    <x v="334"/>
  </r>
  <r>
    <x v="0"/>
    <x v="0"/>
    <x v="358"/>
    <x v="353"/>
    <x v="361"/>
    <x v="281"/>
    <x v="349"/>
    <x v="335"/>
  </r>
  <r>
    <x v="1"/>
    <x v="0"/>
    <x v="359"/>
    <x v="354"/>
    <x v="323"/>
    <x v="358"/>
    <x v="350"/>
    <x v="336"/>
  </r>
  <r>
    <x v="1"/>
    <x v="0"/>
    <x v="360"/>
    <x v="355"/>
    <x v="362"/>
    <x v="359"/>
    <x v="351"/>
    <x v="337"/>
  </r>
  <r>
    <x v="1"/>
    <x v="0"/>
    <x v="361"/>
    <x v="3"/>
    <x v="246"/>
    <x v="360"/>
    <x v="352"/>
    <x v="338"/>
  </r>
  <r>
    <x v="1"/>
    <x v="0"/>
    <x v="362"/>
    <x v="356"/>
    <x v="274"/>
    <x v="361"/>
    <x v="353"/>
    <x v="339"/>
  </r>
  <r>
    <x v="0"/>
    <x v="0"/>
    <x v="363"/>
    <x v="357"/>
    <x v="363"/>
    <x v="362"/>
    <x v="354"/>
    <x v="340"/>
  </r>
  <r>
    <x v="1"/>
    <x v="0"/>
    <x v="364"/>
    <x v="358"/>
    <x v="364"/>
    <x v="363"/>
    <x v="355"/>
    <x v="341"/>
  </r>
  <r>
    <x v="1"/>
    <x v="0"/>
    <x v="365"/>
    <x v="359"/>
    <x v="365"/>
    <x v="364"/>
    <x v="356"/>
    <x v="342"/>
  </r>
  <r>
    <x v="0"/>
    <x v="0"/>
    <x v="366"/>
    <x v="360"/>
    <x v="366"/>
    <x v="365"/>
    <x v="357"/>
    <x v="343"/>
  </r>
  <r>
    <x v="1"/>
    <x v="0"/>
    <x v="367"/>
    <x v="361"/>
    <x v="367"/>
    <x v="366"/>
    <x v="358"/>
    <x v="271"/>
  </r>
  <r>
    <x v="1"/>
    <x v="0"/>
    <x v="368"/>
    <x v="362"/>
    <x v="368"/>
    <x v="367"/>
    <x v="359"/>
    <x v="344"/>
  </r>
  <r>
    <x v="0"/>
    <x v="0"/>
    <x v="369"/>
    <x v="363"/>
    <x v="369"/>
    <x v="368"/>
    <x v="360"/>
    <x v="345"/>
  </r>
  <r>
    <x v="1"/>
    <x v="0"/>
    <x v="370"/>
    <x v="364"/>
    <x v="370"/>
    <x v="369"/>
    <x v="263"/>
    <x v="346"/>
  </r>
  <r>
    <x v="1"/>
    <x v="0"/>
    <x v="371"/>
    <x v="365"/>
    <x v="371"/>
    <x v="370"/>
    <x v="361"/>
    <x v="347"/>
  </r>
  <r>
    <x v="0"/>
    <x v="0"/>
    <x v="372"/>
    <x v="366"/>
    <x v="196"/>
    <x v="371"/>
    <x v="362"/>
    <x v="348"/>
  </r>
  <r>
    <x v="1"/>
    <x v="0"/>
    <x v="373"/>
    <x v="314"/>
    <x v="372"/>
    <x v="372"/>
    <x v="363"/>
    <x v="349"/>
  </r>
  <r>
    <x v="1"/>
    <x v="0"/>
    <x v="374"/>
    <x v="367"/>
    <x v="373"/>
    <x v="373"/>
    <x v="364"/>
    <x v="350"/>
  </r>
  <r>
    <x v="1"/>
    <x v="0"/>
    <x v="375"/>
    <x v="368"/>
    <x v="374"/>
    <x v="162"/>
    <x v="365"/>
    <x v="351"/>
  </r>
  <r>
    <x v="1"/>
    <x v="0"/>
    <x v="376"/>
    <x v="369"/>
    <x v="375"/>
    <x v="374"/>
    <x v="356"/>
    <x v="352"/>
  </r>
  <r>
    <x v="1"/>
    <x v="0"/>
    <x v="377"/>
    <x v="370"/>
    <x v="376"/>
    <x v="375"/>
    <x v="366"/>
    <x v="353"/>
  </r>
  <r>
    <x v="1"/>
    <x v="0"/>
    <x v="378"/>
    <x v="371"/>
    <x v="377"/>
    <x v="376"/>
    <x v="367"/>
    <x v="354"/>
  </r>
  <r>
    <x v="1"/>
    <x v="0"/>
    <x v="379"/>
    <x v="372"/>
    <x v="378"/>
    <x v="377"/>
    <x v="368"/>
    <x v="355"/>
  </r>
  <r>
    <x v="1"/>
    <x v="0"/>
    <x v="380"/>
    <x v="373"/>
    <x v="379"/>
    <x v="378"/>
    <x v="369"/>
    <x v="356"/>
  </r>
  <r>
    <x v="1"/>
    <x v="0"/>
    <x v="381"/>
    <x v="374"/>
    <x v="380"/>
    <x v="379"/>
    <x v="370"/>
    <x v="357"/>
  </r>
  <r>
    <x v="1"/>
    <x v="0"/>
    <x v="382"/>
    <x v="375"/>
    <x v="381"/>
    <x v="380"/>
    <x v="58"/>
    <x v="358"/>
  </r>
  <r>
    <x v="1"/>
    <x v="0"/>
    <x v="383"/>
    <x v="376"/>
    <x v="382"/>
    <x v="381"/>
    <x v="358"/>
    <x v="359"/>
  </r>
  <r>
    <x v="1"/>
    <x v="0"/>
    <x v="384"/>
    <x v="377"/>
    <x v="383"/>
    <x v="382"/>
    <x v="371"/>
    <x v="360"/>
  </r>
  <r>
    <x v="1"/>
    <x v="0"/>
    <x v="385"/>
    <x v="378"/>
    <x v="282"/>
    <x v="383"/>
    <x v="372"/>
    <x v="361"/>
  </r>
  <r>
    <x v="1"/>
    <x v="0"/>
    <x v="386"/>
    <x v="379"/>
    <x v="384"/>
    <x v="384"/>
    <x v="373"/>
    <x v="362"/>
  </r>
  <r>
    <x v="1"/>
    <x v="0"/>
    <x v="387"/>
    <x v="380"/>
    <x v="385"/>
    <x v="385"/>
    <x v="374"/>
    <x v="363"/>
  </r>
  <r>
    <x v="1"/>
    <x v="0"/>
    <x v="388"/>
    <x v="381"/>
    <x v="386"/>
    <x v="386"/>
    <x v="375"/>
    <x v="364"/>
  </r>
  <r>
    <x v="0"/>
    <x v="0"/>
    <x v="389"/>
    <x v="382"/>
    <x v="387"/>
    <x v="387"/>
    <x v="376"/>
    <x v="365"/>
  </r>
  <r>
    <x v="1"/>
    <x v="0"/>
    <x v="390"/>
    <x v="383"/>
    <x v="388"/>
    <x v="388"/>
    <x v="377"/>
    <x v="366"/>
  </r>
  <r>
    <x v="1"/>
    <x v="0"/>
    <x v="391"/>
    <x v="265"/>
    <x v="389"/>
    <x v="389"/>
    <x v="378"/>
    <x v="176"/>
  </r>
  <r>
    <x v="1"/>
    <x v="0"/>
    <x v="392"/>
    <x v="226"/>
    <x v="390"/>
    <x v="390"/>
    <x v="379"/>
    <x v="211"/>
  </r>
  <r>
    <x v="1"/>
    <x v="0"/>
    <x v="393"/>
    <x v="384"/>
    <x v="391"/>
    <x v="391"/>
    <x v="171"/>
    <x v="367"/>
  </r>
  <r>
    <x v="1"/>
    <x v="0"/>
    <x v="394"/>
    <x v="385"/>
    <x v="392"/>
    <x v="392"/>
    <x v="380"/>
    <x v="368"/>
  </r>
  <r>
    <x v="1"/>
    <x v="0"/>
    <x v="395"/>
    <x v="386"/>
    <x v="393"/>
    <x v="393"/>
    <x v="381"/>
    <x v="369"/>
  </r>
  <r>
    <x v="1"/>
    <x v="0"/>
    <x v="396"/>
    <x v="387"/>
    <x v="394"/>
    <x v="394"/>
    <x v="382"/>
    <x v="370"/>
  </r>
  <r>
    <x v="1"/>
    <x v="0"/>
    <x v="397"/>
    <x v="388"/>
    <x v="395"/>
    <x v="259"/>
    <x v="383"/>
    <x v="371"/>
  </r>
  <r>
    <x v="1"/>
    <x v="0"/>
    <x v="398"/>
    <x v="389"/>
    <x v="396"/>
    <x v="395"/>
    <x v="384"/>
    <x v="372"/>
  </r>
  <r>
    <x v="1"/>
    <x v="0"/>
    <x v="399"/>
    <x v="390"/>
    <x v="397"/>
    <x v="396"/>
    <x v="385"/>
    <x v="373"/>
  </r>
  <r>
    <x v="0"/>
    <x v="0"/>
    <x v="400"/>
    <x v="391"/>
    <x v="398"/>
    <x v="397"/>
    <x v="386"/>
    <x v="374"/>
  </r>
  <r>
    <x v="0"/>
    <x v="0"/>
    <x v="401"/>
    <x v="117"/>
    <x v="399"/>
    <x v="398"/>
    <x v="387"/>
    <x v="375"/>
  </r>
  <r>
    <x v="1"/>
    <x v="0"/>
    <x v="402"/>
    <x v="392"/>
    <x v="400"/>
    <x v="399"/>
    <x v="388"/>
    <x v="376"/>
  </r>
  <r>
    <x v="1"/>
    <x v="0"/>
    <x v="403"/>
    <x v="393"/>
    <x v="401"/>
    <x v="400"/>
    <x v="389"/>
    <x v="377"/>
  </r>
  <r>
    <x v="1"/>
    <x v="0"/>
    <x v="404"/>
    <x v="394"/>
    <x v="402"/>
    <x v="401"/>
    <x v="390"/>
    <x v="378"/>
  </r>
  <r>
    <x v="1"/>
    <x v="0"/>
    <x v="405"/>
    <x v="395"/>
    <x v="403"/>
    <x v="402"/>
    <x v="391"/>
    <x v="379"/>
  </r>
  <r>
    <x v="1"/>
    <x v="0"/>
    <x v="406"/>
    <x v="396"/>
    <x v="404"/>
    <x v="403"/>
    <x v="392"/>
    <x v="380"/>
  </r>
  <r>
    <x v="1"/>
    <x v="0"/>
    <x v="407"/>
    <x v="397"/>
    <x v="405"/>
    <x v="404"/>
    <x v="393"/>
    <x v="364"/>
  </r>
  <r>
    <x v="0"/>
    <x v="0"/>
    <x v="408"/>
    <x v="398"/>
    <x v="406"/>
    <x v="405"/>
    <x v="394"/>
    <x v="381"/>
  </r>
  <r>
    <x v="0"/>
    <x v="0"/>
    <x v="409"/>
    <x v="399"/>
    <x v="407"/>
    <x v="283"/>
    <x v="395"/>
    <x v="382"/>
  </r>
  <r>
    <x v="1"/>
    <x v="0"/>
    <x v="410"/>
    <x v="400"/>
    <x v="408"/>
    <x v="296"/>
    <x v="396"/>
    <x v="383"/>
  </r>
  <r>
    <x v="0"/>
    <x v="0"/>
    <x v="411"/>
    <x v="401"/>
    <x v="409"/>
    <x v="105"/>
    <x v="397"/>
    <x v="330"/>
  </r>
  <r>
    <x v="1"/>
    <x v="0"/>
    <x v="412"/>
    <x v="402"/>
    <x v="410"/>
    <x v="406"/>
    <x v="398"/>
    <x v="384"/>
  </r>
  <r>
    <x v="1"/>
    <x v="0"/>
    <x v="413"/>
    <x v="403"/>
    <x v="411"/>
    <x v="407"/>
    <x v="399"/>
    <x v="385"/>
  </r>
  <r>
    <x v="0"/>
    <x v="0"/>
    <x v="414"/>
    <x v="404"/>
    <x v="412"/>
    <x v="408"/>
    <x v="400"/>
    <x v="386"/>
  </r>
  <r>
    <x v="1"/>
    <x v="0"/>
    <x v="415"/>
    <x v="405"/>
    <x v="413"/>
    <x v="345"/>
    <x v="401"/>
    <x v="387"/>
  </r>
  <r>
    <x v="0"/>
    <x v="0"/>
    <x v="416"/>
    <x v="406"/>
    <x v="414"/>
    <x v="409"/>
    <x v="402"/>
    <x v="388"/>
  </r>
  <r>
    <x v="0"/>
    <x v="0"/>
    <x v="417"/>
    <x v="273"/>
    <x v="415"/>
    <x v="410"/>
    <x v="403"/>
    <x v="389"/>
  </r>
  <r>
    <x v="1"/>
    <x v="0"/>
    <x v="418"/>
    <x v="407"/>
    <x v="416"/>
    <x v="411"/>
    <x v="404"/>
    <x v="390"/>
  </r>
  <r>
    <x v="1"/>
    <x v="0"/>
    <x v="419"/>
    <x v="408"/>
    <x v="417"/>
    <x v="412"/>
    <x v="405"/>
    <x v="391"/>
  </r>
  <r>
    <x v="1"/>
    <x v="0"/>
    <x v="420"/>
    <x v="409"/>
    <x v="418"/>
    <x v="413"/>
    <x v="406"/>
    <x v="49"/>
  </r>
  <r>
    <x v="1"/>
    <x v="0"/>
    <x v="421"/>
    <x v="410"/>
    <x v="419"/>
    <x v="414"/>
    <x v="407"/>
    <x v="392"/>
  </r>
  <r>
    <x v="1"/>
    <x v="0"/>
    <x v="422"/>
    <x v="411"/>
    <x v="420"/>
    <x v="415"/>
    <x v="408"/>
    <x v="393"/>
  </r>
  <r>
    <x v="1"/>
    <x v="0"/>
    <x v="423"/>
    <x v="25"/>
    <x v="421"/>
    <x v="416"/>
    <x v="409"/>
    <x v="394"/>
  </r>
  <r>
    <x v="1"/>
    <x v="0"/>
    <x v="424"/>
    <x v="412"/>
    <x v="422"/>
    <x v="417"/>
    <x v="410"/>
    <x v="395"/>
  </r>
  <r>
    <x v="1"/>
    <x v="0"/>
    <x v="425"/>
    <x v="413"/>
    <x v="423"/>
    <x v="418"/>
    <x v="411"/>
    <x v="34"/>
  </r>
  <r>
    <x v="1"/>
    <x v="0"/>
    <x v="426"/>
    <x v="414"/>
    <x v="270"/>
    <x v="419"/>
    <x v="412"/>
    <x v="396"/>
  </r>
  <r>
    <x v="1"/>
    <x v="0"/>
    <x v="427"/>
    <x v="415"/>
    <x v="424"/>
    <x v="420"/>
    <x v="413"/>
    <x v="397"/>
  </r>
  <r>
    <x v="1"/>
    <x v="0"/>
    <x v="428"/>
    <x v="416"/>
    <x v="425"/>
    <x v="421"/>
    <x v="315"/>
    <x v="398"/>
  </r>
  <r>
    <x v="1"/>
    <x v="0"/>
    <x v="429"/>
    <x v="417"/>
    <x v="426"/>
    <x v="422"/>
    <x v="260"/>
    <x v="399"/>
  </r>
  <r>
    <x v="0"/>
    <x v="0"/>
    <x v="430"/>
    <x v="418"/>
    <x v="427"/>
    <x v="423"/>
    <x v="414"/>
    <x v="400"/>
  </r>
  <r>
    <x v="1"/>
    <x v="0"/>
    <x v="431"/>
    <x v="419"/>
    <x v="428"/>
    <x v="424"/>
    <x v="415"/>
    <x v="401"/>
  </r>
  <r>
    <x v="1"/>
    <x v="0"/>
    <x v="432"/>
    <x v="420"/>
    <x v="429"/>
    <x v="425"/>
    <x v="416"/>
    <x v="4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00E895-E3F6-6C48-8B6C-CB83A22F7FC6}" name="PivotTable6" cacheId="0" dataOnRows="1" applyNumberFormats="0" applyBorderFormats="0" applyFontFormats="0" applyPatternFormats="0" applyAlignmentFormats="0" applyWidthHeightFormats="1" dataCaption="Nilai" updatedVersion="8" minRefreshableVersion="3" useAutoFormatting="1" itemPrintTitles="1" createdVersion="8" indent="0" outline="1" outlineData="1" multipleFieldFilters="0" chartFormat="18" colHeaderCaption="Label Kolom (Distribusi)">
  <location ref="Q3:T10" firstHeaderRow="1" firstDataRow="2" firstDataCol="1"/>
  <pivotFields count="8">
    <pivotField axis="axisCol" showAll="0">
      <items count="3">
        <item x="1"/>
        <item x="0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Fields count="1">
    <field x="0"/>
  </colFields>
  <colItems count="3">
    <i>
      <x/>
    </i>
    <i>
      <x v="1"/>
    </i>
    <i t="grand">
      <x/>
    </i>
  </colItems>
  <dataFields count="6">
    <dataField name="Jumlah dari Delicassen" fld="7" baseField="0" baseItem="0"/>
    <dataField name="Jumlah dari Detergents_Paper" fld="6" baseField="0" baseItem="0"/>
    <dataField name="Jumlah dari Frozen" fld="5" baseField="0" baseItem="0"/>
    <dataField name="Jumlah dari Grocery" fld="4" baseField="0" baseItem="0"/>
    <dataField name="Jumlah dari Milk" fld="3" baseField="0" baseItem="0"/>
    <dataField name="Jumlah dari Fresh" fld="2" baseField="0" baseItem="0"/>
  </dataFields>
  <formats count="16">
    <format dxfId="15">
      <pivotArea type="all" dataOnly="0" outline="0" fieldPosition="0"/>
    </format>
    <format dxfId="14">
      <pivotArea outline="0" collapsedLevelsAreSubtotals="1" fieldPosition="0"/>
    </format>
    <format dxfId="13">
      <pivotArea type="origin" dataOnly="0" labelOnly="1" outline="0" fieldPosition="0"/>
    </format>
    <format dxfId="12">
      <pivotArea field="0" type="button" dataOnly="0" labelOnly="1" outline="0" axis="axisCol" fieldPosition="0"/>
    </format>
    <format dxfId="11">
      <pivotArea type="topRight" dataOnly="0" labelOnly="1" outline="0" fieldPosition="0"/>
    </format>
    <format dxfId="10">
      <pivotArea field="-2" type="button" dataOnly="0" labelOnly="1" outline="0" axis="axisRow" fieldPosition="0"/>
    </format>
    <format dxfId="9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8">
      <pivotArea dataOnly="0" labelOnly="1" fieldPosition="0">
        <references count="1">
          <reference field="0" count="0"/>
        </references>
      </pivotArea>
    </format>
    <format dxfId="7">
      <pivotArea dataOnly="0" labelOnly="1" grandCol="1" outline="0" fieldPosition="0"/>
    </format>
    <format dxfId="6">
      <pivotArea type="origin" dataOnly="0" labelOnly="1" outline="0" fieldPosition="0"/>
    </format>
    <format dxfId="5">
      <pivotArea field="0" type="button" dataOnly="0" labelOnly="1" outline="0" axis="axisCol" fieldPosition="0"/>
    </format>
    <format dxfId="4">
      <pivotArea type="topRight" dataOnly="0" labelOnly="1" outline="0" fieldPosition="0"/>
    </format>
    <format dxfId="3">
      <pivotArea field="-2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Col="1" outline="0" fieldPosition="0"/>
    </format>
    <format dxfId="0">
      <pivotArea outline="0" collapsedLevelsAreSubtotals="1" fieldPosition="0"/>
    </format>
  </formats>
  <chartFormats count="4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3"/>
          </reference>
          <reference field="0" count="1" selected="0">
            <x v="0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4"/>
          </reference>
          <reference field="0" count="1" selected="0">
            <x v="0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5"/>
          </reference>
          <reference field="0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3"/>
          </reference>
          <reference field="0" count="1" selected="0">
            <x v="1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4"/>
          </reference>
          <reference field="0" count="1" selected="0">
            <x v="1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5"/>
          </reference>
          <reference field="0" count="1" selected="0">
            <x v="1"/>
          </reference>
        </references>
      </pivotArea>
    </chartFormat>
    <chartFormat chart="6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18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6" format="19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6" format="20">
      <pivotArea type="data" outline="0" fieldPosition="0">
        <references count="2">
          <reference field="4294967294" count="1" selected="0">
            <x v="3"/>
          </reference>
          <reference field="0" count="1" selected="0">
            <x v="0"/>
          </reference>
        </references>
      </pivotArea>
    </chartFormat>
    <chartFormat chart="6" format="21">
      <pivotArea type="data" outline="0" fieldPosition="0">
        <references count="2">
          <reference field="4294967294" count="1" selected="0">
            <x v="4"/>
          </reference>
          <reference field="0" count="1" selected="0">
            <x v="0"/>
          </reference>
        </references>
      </pivotArea>
    </chartFormat>
    <chartFormat chart="6" format="22">
      <pivotArea type="data" outline="0" fieldPosition="0">
        <references count="2">
          <reference field="4294967294" count="1" selected="0">
            <x v="5"/>
          </reference>
          <reference field="0" count="1" selected="0">
            <x v="0"/>
          </reference>
        </references>
      </pivotArea>
    </chartFormat>
    <chartFormat chart="6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25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6" format="26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6" format="27">
      <pivotArea type="data" outline="0" fieldPosition="0">
        <references count="2">
          <reference field="4294967294" count="1" selected="0">
            <x v="3"/>
          </reference>
          <reference field="0" count="1" selected="0">
            <x v="1"/>
          </reference>
        </references>
      </pivotArea>
    </chartFormat>
    <chartFormat chart="6" format="28">
      <pivotArea type="data" outline="0" fieldPosition="0">
        <references count="2">
          <reference field="4294967294" count="1" selected="0">
            <x v="4"/>
          </reference>
          <reference field="0" count="1" selected="0">
            <x v="1"/>
          </reference>
        </references>
      </pivotArea>
    </chartFormat>
    <chartFormat chart="6" format="29">
      <pivotArea type="data" outline="0" fieldPosition="0">
        <references count="2">
          <reference field="4294967294" count="1" selected="0">
            <x v="5"/>
          </reference>
          <reference field="0" count="1" selected="0">
            <x v="1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3"/>
          </reference>
          <reference field="0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4"/>
          </reference>
          <reference field="0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5"/>
          </reference>
          <reference field="0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3"/>
          </reference>
          <reference field="0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4"/>
          </reference>
          <reference field="0" count="1" selected="0">
            <x v="1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5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394BDC-B532-524A-9C8C-C132F741E26A}" name="PivotTable1" cacheId="0" dataOnRows="1" applyNumberFormats="0" applyBorderFormats="0" applyFontFormats="0" applyPatternFormats="0" applyAlignmentFormats="0" applyWidthHeightFormats="1" dataCaption="Nilai" updatedVersion="8" minRefreshableVersion="3" useAutoFormatting="1" itemPrintTitles="1" createdVersion="8" indent="0" outline="1" outlineData="1" multipleFieldFilters="0" chartFormat="28" colHeaderCaption="Label Kolom (Region)">
  <location ref="K47:O54" firstHeaderRow="1" firstDataRow="2" firstDataCol="1"/>
  <pivotFields count="8">
    <pivotField showAll="0">
      <items count="3">
        <item n="1(horeca)" x="1"/>
        <item n="2(retail)" x="0"/>
        <item t="default"/>
      </items>
    </pivotField>
    <pivotField axis="axisCol" showAll="0">
      <items count="4">
        <item x="1"/>
        <item x="2"/>
        <item x="0"/>
        <item t="default"/>
      </items>
    </pivotField>
    <pivotField dataField="1" showAll="0">
      <items count="434">
        <item x="95"/>
        <item x="66"/>
        <item x="216"/>
        <item x="96"/>
        <item x="350"/>
        <item x="65"/>
        <item x="405"/>
        <item x="346"/>
        <item x="128"/>
        <item x="298"/>
        <item x="193"/>
        <item x="348"/>
        <item x="171"/>
        <item x="81"/>
        <item x="299"/>
        <item x="335"/>
        <item x="170"/>
        <item x="174"/>
        <item x="184"/>
        <item x="159"/>
        <item x="333"/>
        <item x="97"/>
        <item x="293"/>
        <item x="53"/>
        <item x="98"/>
        <item x="173"/>
        <item x="385"/>
        <item x="321"/>
        <item x="263"/>
        <item x="202"/>
        <item x="345"/>
        <item x="154"/>
        <item x="43"/>
        <item x="411"/>
        <item x="271"/>
        <item x="35"/>
        <item x="182"/>
        <item x="76"/>
        <item x="351"/>
        <item x="352"/>
        <item x="189"/>
        <item x="270"/>
        <item x="303"/>
        <item x="172"/>
        <item x="231"/>
        <item x="16"/>
        <item x="261"/>
        <item x="204"/>
        <item x="311"/>
        <item x="338"/>
        <item x="379"/>
        <item x="344"/>
        <item x="151"/>
        <item x="109"/>
        <item x="101"/>
        <item x="106"/>
        <item x="309"/>
        <item x="34"/>
        <item x="108"/>
        <item x="207"/>
        <item x="79"/>
        <item x="336"/>
        <item x="160"/>
        <item x="314"/>
        <item x="376"/>
        <item x="233"/>
        <item x="226"/>
        <item x="203"/>
        <item x="426"/>
        <item x="155"/>
        <item x="268"/>
        <item x="131"/>
        <item x="355"/>
        <item x="404"/>
        <item x="306"/>
        <item x="260"/>
        <item x="334"/>
        <item x="175"/>
        <item x="229"/>
        <item x="213"/>
        <item x="197"/>
        <item x="187"/>
        <item x="68"/>
        <item x="215"/>
        <item x="206"/>
        <item x="297"/>
        <item x="31"/>
        <item x="357"/>
        <item x="332"/>
        <item x="384"/>
        <item x="284"/>
        <item x="339"/>
        <item x="432"/>
        <item x="221"/>
        <item x="214"/>
        <item x="286"/>
        <item x="158"/>
        <item x="296"/>
        <item x="167"/>
        <item x="102"/>
        <item x="186"/>
        <item x="337"/>
        <item x="421"/>
        <item x="243"/>
        <item x="199"/>
        <item x="137"/>
        <item x="423"/>
        <item x="46"/>
        <item x="369"/>
        <item x="179"/>
        <item x="247"/>
        <item x="371"/>
        <item x="212"/>
        <item x="51"/>
        <item x="383"/>
        <item x="10"/>
        <item x="341"/>
        <item x="153"/>
        <item x="360"/>
        <item x="343"/>
        <item x="156"/>
        <item x="365"/>
        <item x="287"/>
        <item x="121"/>
        <item x="225"/>
        <item x="372"/>
        <item x="56"/>
        <item x="28"/>
        <item x="217"/>
        <item x="409"/>
        <item x="320"/>
        <item x="72"/>
        <item x="393"/>
        <item x="413"/>
        <item x="200"/>
        <item x="389"/>
        <item x="38"/>
        <item x="136"/>
        <item x="356"/>
        <item x="358"/>
        <item x="267"/>
        <item x="354"/>
        <item x="64"/>
        <item x="166"/>
        <item x="49"/>
        <item x="406"/>
        <item x="220"/>
        <item x="410"/>
        <item x="323"/>
        <item x="45"/>
        <item x="164"/>
        <item x="55"/>
        <item x="295"/>
        <item x="139"/>
        <item x="219"/>
        <item x="169"/>
        <item x="57"/>
        <item x="192"/>
        <item x="163"/>
        <item x="208"/>
        <item x="21"/>
        <item x="94"/>
        <item x="168"/>
        <item x="368"/>
        <item x="17"/>
        <item x="262"/>
        <item x="148"/>
        <item x="8"/>
        <item x="407"/>
        <item x="342"/>
        <item x="9"/>
        <item x="285"/>
        <item x="248"/>
        <item x="59"/>
        <item x="242"/>
        <item x="362"/>
        <item x="50"/>
        <item x="135"/>
        <item x="367"/>
        <item x="2"/>
        <item x="205"/>
        <item x="300"/>
        <item x="249"/>
        <item x="403"/>
        <item x="292"/>
        <item x="398"/>
        <item x="302"/>
        <item x="117"/>
        <item x="80"/>
        <item x="304"/>
        <item x="1"/>
        <item x="194"/>
        <item x="310"/>
        <item x="130"/>
        <item x="222"/>
        <item x="211"/>
        <item x="400"/>
        <item x="236"/>
        <item x="134"/>
        <item x="7"/>
        <item x="289"/>
        <item x="146"/>
        <item x="19"/>
        <item x="62"/>
        <item x="408"/>
        <item x="258"/>
        <item x="88"/>
        <item x="188"/>
        <item x="291"/>
        <item x="185"/>
        <item x="74"/>
        <item x="401"/>
        <item x="119"/>
        <item x="69"/>
        <item x="254"/>
        <item x="424"/>
        <item x="327"/>
        <item x="60"/>
        <item x="422"/>
        <item x="234"/>
        <item x="227"/>
        <item x="402"/>
        <item x="107"/>
        <item x="412"/>
        <item x="244"/>
        <item x="273"/>
        <item x="315"/>
        <item x="257"/>
        <item x="92"/>
        <item x="147"/>
        <item x="331"/>
        <item x="382"/>
        <item x="63"/>
        <item x="5"/>
        <item x="133"/>
        <item x="359"/>
        <item x="388"/>
        <item x="392"/>
        <item x="99"/>
        <item x="44"/>
        <item x="313"/>
        <item x="307"/>
        <item x="381"/>
        <item x="324"/>
        <item x="26"/>
        <item x="15"/>
        <item x="431"/>
        <item x="82"/>
        <item x="251"/>
        <item x="143"/>
        <item x="308"/>
        <item x="377"/>
        <item x="78"/>
        <item x="42"/>
        <item x="178"/>
        <item x="228"/>
        <item x="253"/>
        <item x="115"/>
        <item x="123"/>
        <item x="116"/>
        <item x="241"/>
        <item x="325"/>
        <item x="418"/>
        <item x="93"/>
        <item x="90"/>
        <item x="391"/>
        <item x="48"/>
        <item x="390"/>
        <item x="100"/>
        <item x="378"/>
        <item x="198"/>
        <item x="274"/>
        <item x="312"/>
        <item x="110"/>
        <item x="84"/>
        <item x="265"/>
        <item x="210"/>
        <item x="6"/>
        <item x="77"/>
        <item x="122"/>
        <item x="276"/>
        <item x="180"/>
        <item x="387"/>
        <item x="161"/>
        <item x="111"/>
        <item x="0"/>
        <item x="223"/>
        <item x="91"/>
        <item x="177"/>
        <item x="419"/>
        <item x="11"/>
        <item x="3"/>
        <item x="317"/>
        <item x="138"/>
        <item x="245"/>
        <item x="191"/>
        <item x="58"/>
        <item x="330"/>
        <item x="347"/>
        <item x="104"/>
        <item x="27"/>
        <item x="113"/>
        <item x="430"/>
        <item x="218"/>
        <item x="132"/>
        <item x="366"/>
        <item x="37"/>
        <item x="162"/>
        <item x="266"/>
        <item x="281"/>
        <item x="105"/>
        <item x="232"/>
        <item x="165"/>
        <item x="246"/>
        <item x="316"/>
        <item x="85"/>
        <item x="25"/>
        <item x="150"/>
        <item x="282"/>
        <item x="294"/>
        <item x="70"/>
        <item x="427"/>
        <item x="328"/>
        <item x="322"/>
        <item x="190"/>
        <item x="417"/>
        <item x="195"/>
        <item x="414"/>
        <item x="120"/>
        <item x="301"/>
        <item x="275"/>
        <item x="20"/>
        <item x="416"/>
        <item x="140"/>
        <item x="374"/>
        <item x="157"/>
        <item x="114"/>
        <item x="397"/>
        <item x="240"/>
        <item x="71"/>
        <item x="209"/>
        <item x="18"/>
        <item x="235"/>
        <item x="30"/>
        <item x="144"/>
        <item x="152"/>
        <item x="112"/>
        <item x="290"/>
        <item x="41"/>
        <item x="126"/>
        <item x="353"/>
        <item x="73"/>
        <item x="67"/>
        <item x="118"/>
        <item x="364"/>
        <item x="75"/>
        <item x="224"/>
        <item x="83"/>
        <item x="264"/>
        <item x="380"/>
        <item x="425"/>
        <item x="13"/>
        <item x="288"/>
        <item x="127"/>
        <item x="32"/>
        <item x="145"/>
        <item x="238"/>
        <item x="326"/>
        <item x="361"/>
        <item x="4"/>
        <item x="24"/>
        <item x="349"/>
        <item x="86"/>
        <item x="259"/>
        <item x="386"/>
        <item x="40"/>
        <item x="14"/>
        <item x="89"/>
        <item x="239"/>
        <item x="399"/>
        <item x="201"/>
        <item x="396"/>
        <item x="278"/>
        <item x="230"/>
        <item x="318"/>
        <item x="23"/>
        <item x="415"/>
        <item x="395"/>
        <item x="329"/>
        <item x="394"/>
        <item x="54"/>
        <item x="340"/>
        <item x="272"/>
        <item x="373"/>
        <item x="250"/>
        <item x="305"/>
        <item x="428"/>
        <item x="33"/>
        <item x="36"/>
        <item x="141"/>
        <item x="196"/>
        <item x="420"/>
        <item x="22"/>
        <item x="252"/>
        <item x="12"/>
        <item x="149"/>
        <item x="319"/>
        <item x="375"/>
        <item x="61"/>
        <item x="124"/>
        <item x="269"/>
        <item x="183"/>
        <item x="142"/>
        <item x="370"/>
        <item x="429"/>
        <item x="363"/>
        <item x="280"/>
        <item x="52"/>
        <item x="129"/>
        <item x="283"/>
        <item x="29"/>
        <item x="87"/>
        <item x="47"/>
        <item x="176"/>
        <item x="237"/>
        <item x="277"/>
        <item x="256"/>
        <item x="103"/>
        <item x="255"/>
        <item x="39"/>
        <item x="279"/>
        <item x="125"/>
        <item x="181"/>
        <item t="default"/>
      </items>
    </pivotField>
    <pivotField dataField="1" showAll="0">
      <items count="422">
        <item x="154"/>
        <item x="98"/>
        <item x="344"/>
        <item x="122"/>
        <item x="97"/>
        <item x="264"/>
        <item x="282"/>
        <item x="191"/>
        <item x="326"/>
        <item x="356"/>
        <item x="243"/>
        <item x="217"/>
        <item x="236"/>
        <item x="251"/>
        <item x="186"/>
        <item x="161"/>
        <item x="88"/>
        <item x="39"/>
        <item x="226"/>
        <item x="148"/>
        <item x="131"/>
        <item x="281"/>
        <item x="90"/>
        <item x="349"/>
        <item x="278"/>
        <item x="222"/>
        <item x="202"/>
        <item x="313"/>
        <item x="169"/>
        <item x="343"/>
        <item x="168"/>
        <item x="205"/>
        <item x="115"/>
        <item x="27"/>
        <item x="234"/>
        <item x="80"/>
        <item x="374"/>
        <item x="380"/>
        <item x="21"/>
        <item x="352"/>
        <item x="291"/>
        <item x="203"/>
        <item x="355"/>
        <item x="218"/>
        <item x="384"/>
        <item x="184"/>
        <item x="371"/>
        <item x="305"/>
        <item x="129"/>
        <item x="322"/>
        <item x="314"/>
        <item x="26"/>
        <item x="351"/>
        <item x="194"/>
        <item x="105"/>
        <item x="300"/>
        <item x="265"/>
        <item x="133"/>
        <item x="389"/>
        <item x="114"/>
        <item x="50"/>
        <item x="338"/>
        <item x="340"/>
        <item x="257"/>
        <item x="15"/>
        <item x="220"/>
        <item x="11"/>
        <item x="75"/>
        <item x="413"/>
        <item x="332"/>
        <item x="78"/>
        <item x="376"/>
        <item x="327"/>
        <item x="3"/>
        <item x="120"/>
        <item x="174"/>
        <item x="262"/>
        <item x="64"/>
        <item x="71"/>
        <item x="345"/>
        <item x="135"/>
        <item x="289"/>
        <item x="381"/>
        <item x="32"/>
        <item x="325"/>
        <item x="369"/>
        <item x="157"/>
        <item x="152"/>
        <item x="258"/>
        <item x="308"/>
        <item x="405"/>
        <item x="417"/>
        <item x="149"/>
        <item x="54"/>
        <item x="362"/>
        <item x="192"/>
        <item x="215"/>
        <item x="317"/>
        <item x="302"/>
        <item x="324"/>
        <item x="375"/>
        <item x="66"/>
        <item x="83"/>
        <item x="143"/>
        <item x="350"/>
        <item x="269"/>
        <item x="124"/>
        <item x="110"/>
        <item x="383"/>
        <item x="420"/>
        <item x="268"/>
        <item x="411"/>
        <item x="230"/>
        <item x="318"/>
        <item x="306"/>
        <item x="239"/>
        <item x="150"/>
        <item x="126"/>
        <item x="248"/>
        <item x="134"/>
        <item x="358"/>
        <item x="118"/>
        <item x="209"/>
        <item x="288"/>
        <item x="373"/>
        <item x="22"/>
        <item x="253"/>
        <item x="146"/>
        <item x="58"/>
        <item x="34"/>
        <item x="419"/>
        <item x="397"/>
        <item x="246"/>
        <item x="287"/>
        <item x="162"/>
        <item x="132"/>
        <item x="70"/>
        <item x="393"/>
        <item x="29"/>
        <item x="280"/>
        <item x="104"/>
        <item x="197"/>
        <item x="283"/>
        <item x="99"/>
        <item x="225"/>
        <item x="316"/>
        <item x="354"/>
        <item x="279"/>
        <item x="361"/>
        <item x="198"/>
        <item x="113"/>
        <item x="271"/>
        <item x="303"/>
        <item x="119"/>
        <item x="299"/>
        <item x="336"/>
        <item x="407"/>
        <item x="130"/>
        <item x="19"/>
        <item x="116"/>
        <item x="221"/>
        <item x="237"/>
        <item x="333"/>
        <item x="96"/>
        <item x="232"/>
        <item x="310"/>
        <item x="227"/>
        <item x="377"/>
        <item x="91"/>
        <item x="112"/>
        <item x="385"/>
        <item x="69"/>
        <item x="348"/>
        <item x="273"/>
        <item x="95"/>
        <item x="60"/>
        <item x="41"/>
        <item x="285"/>
        <item x="309"/>
        <item x="93"/>
        <item x="364"/>
        <item x="167"/>
        <item x="6"/>
        <item x="320"/>
        <item x="414"/>
        <item x="121"/>
        <item x="223"/>
        <item x="79"/>
        <item x="394"/>
        <item x="365"/>
        <item x="84"/>
        <item x="151"/>
        <item x="284"/>
        <item x="147"/>
        <item x="125"/>
        <item x="193"/>
        <item x="103"/>
        <item x="238"/>
        <item x="240"/>
        <item x="76"/>
        <item x="395"/>
        <item x="30"/>
        <item x="276"/>
        <item x="372"/>
        <item x="392"/>
        <item x="8"/>
        <item x="160"/>
        <item x="144"/>
        <item x="55"/>
        <item x="406"/>
        <item x="295"/>
        <item x="312"/>
        <item x="304"/>
        <item x="207"/>
        <item x="270"/>
        <item x="402"/>
        <item x="245"/>
        <item x="359"/>
        <item x="89"/>
        <item x="235"/>
        <item x="117"/>
        <item x="52"/>
        <item x="415"/>
        <item x="357"/>
        <item x="275"/>
        <item x="328"/>
        <item x="51"/>
        <item x="378"/>
        <item x="25"/>
        <item x="138"/>
        <item x="140"/>
        <item x="40"/>
        <item x="31"/>
        <item x="36"/>
        <item x="277"/>
        <item x="20"/>
        <item x="290"/>
        <item x="254"/>
        <item x="367"/>
        <item x="388"/>
        <item x="206"/>
        <item x="386"/>
        <item x="33"/>
        <item x="404"/>
        <item x="396"/>
        <item x="256"/>
        <item x="179"/>
        <item x="7"/>
        <item x="255"/>
        <item x="139"/>
        <item x="321"/>
        <item x="231"/>
        <item x="266"/>
        <item x="252"/>
        <item x="390"/>
        <item x="87"/>
        <item x="72"/>
        <item x="366"/>
        <item x="403"/>
        <item x="244"/>
        <item x="156"/>
        <item x="294"/>
        <item x="73"/>
        <item x="59"/>
        <item x="10"/>
        <item x="4"/>
        <item x="172"/>
        <item x="35"/>
        <item x="400"/>
        <item x="412"/>
        <item x="330"/>
        <item x="329"/>
        <item x="347"/>
        <item x="224"/>
        <item x="410"/>
        <item x="228"/>
        <item x="180"/>
        <item x="398"/>
        <item x="353"/>
        <item x="48"/>
        <item x="242"/>
        <item x="17"/>
        <item x="272"/>
        <item x="13"/>
        <item x="292"/>
        <item x="62"/>
        <item x="190"/>
        <item x="360"/>
        <item x="341"/>
        <item x="18"/>
        <item x="106"/>
        <item x="74"/>
        <item x="233"/>
        <item x="185"/>
        <item x="102"/>
        <item x="212"/>
        <item x="158"/>
        <item x="211"/>
        <item x="166"/>
        <item x="379"/>
        <item x="67"/>
        <item x="323"/>
        <item x="334"/>
        <item x="176"/>
        <item x="331"/>
        <item x="44"/>
        <item x="178"/>
        <item x="196"/>
        <item x="274"/>
        <item x="142"/>
        <item x="335"/>
        <item x="195"/>
        <item x="127"/>
        <item x="68"/>
        <item x="177"/>
        <item x="342"/>
        <item x="368"/>
        <item x="296"/>
        <item x="219"/>
        <item x="216"/>
        <item x="42"/>
        <item x="164"/>
        <item x="188"/>
        <item x="173"/>
        <item x="159"/>
        <item x="241"/>
        <item x="100"/>
        <item x="175"/>
        <item x="249"/>
        <item x="187"/>
        <item x="263"/>
        <item x="137"/>
        <item x="5"/>
        <item x="267"/>
        <item x="145"/>
        <item x="108"/>
        <item x="401"/>
        <item x="182"/>
        <item x="136"/>
        <item x="363"/>
        <item x="170"/>
        <item x="2"/>
        <item x="16"/>
        <item x="128"/>
        <item x="82"/>
        <item x="153"/>
        <item x="408"/>
        <item x="14"/>
        <item x="81"/>
        <item x="0"/>
        <item x="259"/>
        <item x="261"/>
        <item x="24"/>
        <item x="1"/>
        <item x="57"/>
        <item x="339"/>
        <item x="53"/>
        <item x="37"/>
        <item x="107"/>
        <item x="229"/>
        <item x="155"/>
        <item x="213"/>
        <item x="123"/>
        <item x="101"/>
        <item x="399"/>
        <item x="387"/>
        <item x="9"/>
        <item x="43"/>
        <item x="286"/>
        <item x="111"/>
        <item x="201"/>
        <item x="189"/>
        <item x="63"/>
        <item x="204"/>
        <item x="382"/>
        <item x="416"/>
        <item x="94"/>
        <item x="12"/>
        <item x="165"/>
        <item x="77"/>
        <item x="208"/>
        <item x="391"/>
        <item x="298"/>
        <item x="297"/>
        <item x="199"/>
        <item x="141"/>
        <item x="293"/>
        <item x="46"/>
        <item x="200"/>
        <item x="337"/>
        <item x="319"/>
        <item x="307"/>
        <item x="418"/>
        <item x="163"/>
        <item x="38"/>
        <item x="214"/>
        <item x="409"/>
        <item x="109"/>
        <item x="315"/>
        <item x="250"/>
        <item x="346"/>
        <item x="28"/>
        <item x="301"/>
        <item x="65"/>
        <item x="49"/>
        <item x="370"/>
        <item x="45"/>
        <item x="247"/>
        <item x="260"/>
        <item x="311"/>
        <item x="171"/>
        <item x="92"/>
        <item x="210"/>
        <item x="181"/>
        <item x="56"/>
        <item x="23"/>
        <item x="61"/>
        <item x="183"/>
        <item x="85"/>
        <item x="47"/>
        <item x="86"/>
        <item t="default"/>
      </items>
    </pivotField>
    <pivotField dataField="1" showAll="0">
      <items count="431">
        <item x="75"/>
        <item x="154"/>
        <item x="352"/>
        <item x="272"/>
        <item x="122"/>
        <item x="161"/>
        <item x="131"/>
        <item x="286"/>
        <item x="245"/>
        <item x="362"/>
        <item x="148"/>
        <item x="226"/>
        <item x="389"/>
        <item x="236"/>
        <item x="235"/>
        <item x="97"/>
        <item x="274"/>
        <item x="130"/>
        <item x="426"/>
        <item x="98"/>
        <item x="168"/>
        <item x="185"/>
        <item x="357"/>
        <item x="39"/>
        <item x="390"/>
        <item x="205"/>
        <item x="268"/>
        <item x="259"/>
        <item x="143"/>
        <item x="267"/>
        <item x="184"/>
        <item x="368"/>
        <item x="396"/>
        <item x="380"/>
        <item x="133"/>
        <item x="391"/>
        <item x="283"/>
        <item x="386"/>
        <item x="69"/>
        <item x="285"/>
        <item x="382"/>
        <item x="332"/>
        <item x="190"/>
        <item x="218"/>
        <item x="217"/>
        <item x="209"/>
        <item x="381"/>
        <item x="388"/>
        <item x="322"/>
        <item x="328"/>
        <item x="270"/>
        <item x="253"/>
        <item x="121"/>
        <item x="222"/>
        <item x="129"/>
        <item x="360"/>
        <item x="348"/>
        <item x="225"/>
        <item x="379"/>
        <item x="377"/>
        <item x="373"/>
        <item x="90"/>
        <item x="365"/>
        <item x="58"/>
        <item x="149"/>
        <item x="126"/>
        <item x="354"/>
        <item x="323"/>
        <item x="367"/>
        <item x="260"/>
        <item x="110"/>
        <item x="113"/>
        <item x="340"/>
        <item x="150"/>
        <item x="244"/>
        <item x="83"/>
        <item x="248"/>
        <item x="271"/>
        <item x="255"/>
        <item x="371"/>
        <item x="99"/>
        <item x="364"/>
        <item x="54"/>
        <item x="50"/>
        <item x="189"/>
        <item x="144"/>
        <item x="346"/>
        <item x="114"/>
        <item x="356"/>
        <item x="21"/>
        <item x="351"/>
        <item x="280"/>
        <item x="151"/>
        <item x="344"/>
        <item x="215"/>
        <item x="296"/>
        <item x="93"/>
        <item x="78"/>
        <item x="247"/>
        <item x="355"/>
        <item x="198"/>
        <item x="256"/>
        <item x="392"/>
        <item x="372"/>
        <item x="119"/>
        <item x="169"/>
        <item x="258"/>
        <item x="134"/>
        <item x="146"/>
        <item x="312"/>
        <item x="202"/>
        <item x="410"/>
        <item x="428"/>
        <item x="191"/>
        <item x="34"/>
        <item x="316"/>
        <item x="383"/>
        <item x="118"/>
        <item x="153"/>
        <item x="307"/>
        <item x="246"/>
        <item x="277"/>
        <item x="358"/>
        <item x="320"/>
        <item x="112"/>
        <item x="157"/>
        <item x="239"/>
        <item x="132"/>
        <item x="178"/>
        <item x="227"/>
        <item x="429"/>
        <item x="91"/>
        <item x="275"/>
        <item x="350"/>
        <item x="265"/>
        <item x="135"/>
        <item x="416"/>
        <item x="29"/>
        <item x="333"/>
        <item x="287"/>
        <item x="370"/>
        <item x="72"/>
        <item x="147"/>
        <item x="330"/>
        <item x="233"/>
        <item x="284"/>
        <item x="304"/>
        <item x="220"/>
        <item x="378"/>
        <item x="26"/>
        <item x="32"/>
        <item x="240"/>
        <item x="17"/>
        <item x="124"/>
        <item x="193"/>
        <item x="115"/>
        <item x="305"/>
        <item x="80"/>
        <item x="27"/>
        <item x="234"/>
        <item x="31"/>
        <item x="152"/>
        <item x="70"/>
        <item x="385"/>
        <item x="64"/>
        <item x="288"/>
        <item x="167"/>
        <item x="402"/>
        <item x="318"/>
        <item x="231"/>
        <item x="139"/>
        <item x="116"/>
        <item x="324"/>
        <item x="120"/>
        <item x="405"/>
        <item x="395"/>
        <item x="104"/>
        <item x="375"/>
        <item x="314"/>
        <item x="420"/>
        <item x="282"/>
        <item x="293"/>
        <item x="79"/>
        <item x="237"/>
        <item x="162"/>
        <item x="15"/>
        <item x="128"/>
        <item x="229"/>
        <item x="232"/>
        <item x="230"/>
        <item x="384"/>
        <item x="105"/>
        <item x="68"/>
        <item x="88"/>
        <item x="223"/>
        <item x="413"/>
        <item x="3"/>
        <item x="279"/>
        <item x="289"/>
        <item x="359"/>
        <item x="22"/>
        <item x="11"/>
        <item x="176"/>
        <item x="401"/>
        <item x="325"/>
        <item x="20"/>
        <item x="394"/>
        <item x="414"/>
        <item x="183"/>
        <item x="250"/>
        <item x="252"/>
        <item x="423"/>
        <item x="40"/>
        <item x="84"/>
        <item x="195"/>
        <item x="419"/>
        <item x="177"/>
        <item x="363"/>
        <item x="55"/>
        <item x="397"/>
        <item x="138"/>
        <item x="393"/>
        <item x="326"/>
        <item x="241"/>
        <item x="5"/>
        <item x="422"/>
        <item x="317"/>
        <item x="141"/>
        <item x="203"/>
        <item x="194"/>
        <item x="292"/>
        <item x="174"/>
        <item x="254"/>
        <item x="221"/>
        <item x="89"/>
        <item x="335"/>
        <item x="117"/>
        <item x="36"/>
        <item x="418"/>
        <item x="228"/>
        <item x="207"/>
        <item x="52"/>
        <item x="338"/>
        <item x="41"/>
        <item x="206"/>
        <item x="400"/>
        <item x="313"/>
        <item x="8"/>
        <item x="278"/>
        <item x="95"/>
        <item x="297"/>
        <item x="399"/>
        <item x="76"/>
        <item x="172"/>
        <item x="62"/>
        <item x="291"/>
        <item x="404"/>
        <item x="261"/>
        <item x="197"/>
        <item x="211"/>
        <item x="269"/>
        <item x="273"/>
        <item x="6"/>
        <item x="108"/>
        <item x="294"/>
        <item x="51"/>
        <item x="334"/>
        <item x="136"/>
        <item x="238"/>
        <item x="125"/>
        <item x="4"/>
        <item x="140"/>
        <item x="33"/>
        <item x="257"/>
        <item x="366"/>
        <item x="66"/>
        <item x="0"/>
        <item x="25"/>
        <item x="310"/>
        <item x="102"/>
        <item x="2"/>
        <item x="60"/>
        <item x="424"/>
        <item x="361"/>
        <item x="59"/>
        <item x="87"/>
        <item x="96"/>
        <item x="142"/>
        <item x="308"/>
        <item x="137"/>
        <item x="341"/>
        <item x="374"/>
        <item x="406"/>
        <item x="164"/>
        <item x="73"/>
        <item x="123"/>
        <item x="302"/>
        <item x="179"/>
        <item x="103"/>
        <item x="412"/>
        <item x="166"/>
        <item x="224"/>
        <item x="387"/>
        <item x="7"/>
        <item x="19"/>
        <item x="201"/>
        <item x="1"/>
        <item x="158"/>
        <item x="336"/>
        <item x="276"/>
        <item x="299"/>
        <item x="74"/>
        <item x="186"/>
        <item x="295"/>
        <item x="18"/>
        <item x="196"/>
        <item x="44"/>
        <item x="57"/>
        <item x="181"/>
        <item x="219"/>
        <item x="127"/>
        <item x="106"/>
        <item x="331"/>
        <item x="242"/>
        <item x="48"/>
        <item x="407"/>
        <item x="82"/>
        <item x="408"/>
        <item x="35"/>
        <item x="30"/>
        <item x="337"/>
        <item x="94"/>
        <item x="212"/>
        <item x="188"/>
        <item x="53"/>
        <item x="319"/>
        <item x="187"/>
        <item x="12"/>
        <item x="175"/>
        <item x="311"/>
        <item x="14"/>
        <item x="16"/>
        <item x="100"/>
        <item x="415"/>
        <item x="343"/>
        <item x="403"/>
        <item x="290"/>
        <item x="37"/>
        <item x="281"/>
        <item x="160"/>
        <item x="10"/>
        <item x="411"/>
        <item x="170"/>
        <item x="67"/>
        <item x="306"/>
        <item x="369"/>
        <item x="321"/>
        <item x="263"/>
        <item x="24"/>
        <item x="300"/>
        <item x="243"/>
        <item x="417"/>
        <item x="81"/>
        <item x="159"/>
        <item x="156"/>
        <item x="107"/>
        <item x="42"/>
        <item x="13"/>
        <item x="216"/>
        <item x="376"/>
        <item x="262"/>
        <item x="213"/>
        <item x="342"/>
        <item x="63"/>
        <item x="425"/>
        <item x="101"/>
        <item x="421"/>
        <item x="38"/>
        <item x="208"/>
        <item x="251"/>
        <item x="111"/>
        <item x="315"/>
        <item x="180"/>
        <item x="409"/>
        <item x="398"/>
        <item x="9"/>
        <item x="309"/>
        <item x="155"/>
        <item x="173"/>
        <item x="171"/>
        <item x="266"/>
        <item x="165"/>
        <item x="182"/>
        <item x="192"/>
        <item x="298"/>
        <item x="345"/>
        <item x="71"/>
        <item x="349"/>
        <item x="45"/>
        <item x="303"/>
        <item x="46"/>
        <item x="23"/>
        <item x="264"/>
        <item x="353"/>
        <item x="347"/>
        <item x="199"/>
        <item x="204"/>
        <item x="43"/>
        <item x="200"/>
        <item x="301"/>
        <item x="28"/>
        <item x="339"/>
        <item x="327"/>
        <item x="56"/>
        <item x="163"/>
        <item x="77"/>
        <item x="49"/>
        <item x="109"/>
        <item x="427"/>
        <item x="92"/>
        <item x="86"/>
        <item x="249"/>
        <item x="145"/>
        <item x="214"/>
        <item x="210"/>
        <item x="65"/>
        <item x="47"/>
        <item x="61"/>
        <item x="329"/>
        <item x="85"/>
        <item t="default"/>
      </items>
    </pivotField>
    <pivotField dataField="1" showAll="0"/>
    <pivotField dataField="1" showAll="0"/>
    <pivotField dataField="1" showAll="0"/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Fields count="1">
    <field x="1"/>
  </colFields>
  <colItems count="4">
    <i>
      <x/>
    </i>
    <i>
      <x v="1"/>
    </i>
    <i>
      <x v="2"/>
    </i>
    <i t="grand">
      <x/>
    </i>
  </colItems>
  <dataFields count="6">
    <dataField name="Jumlah dari Fresh" fld="2" baseField="0" baseItem="0"/>
    <dataField name="Jumlah dari Milk" fld="3" baseField="0" baseItem="0"/>
    <dataField name="Jumlah dari Grocery" fld="4" baseField="0" baseItem="0"/>
    <dataField name="Jumlah dari Frozen" fld="5" baseField="0" baseItem="0"/>
    <dataField name="Jumlah dari Detergents_Paper" fld="6" baseField="0" baseItem="0"/>
    <dataField name="Jumlah dari Delicassen" fld="7" baseField="0" baseItem="0"/>
  </dataFields>
  <formats count="27">
    <format dxfId="42">
      <pivotArea outline="0" collapsedLevelsAreSubtotals="1" fieldPosition="0"/>
    </format>
    <format dxfId="41">
      <pivotArea field="-2" type="button" dataOnly="0" labelOnly="1" outline="0" axis="axisRow" fieldPosition="0"/>
    </format>
    <format dxfId="40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  <format dxfId="39">
      <pivotArea dataOnly="0" labelOnly="1" grandCol="1" outline="0" fieldPosition="0"/>
    </format>
    <format dxfId="38">
      <pivotArea type="origin" dataOnly="0" labelOnly="1" outline="0" fieldPosition="0"/>
    </format>
    <format dxfId="37">
      <pivotArea field="0" type="button" dataOnly="0" labelOnly="1" outline="0"/>
    </format>
    <format dxfId="36">
      <pivotArea type="topRight" dataOnly="0" labelOnly="1" outline="0" fieldPosition="0"/>
    </format>
    <format dxfId="35">
      <pivotArea field="-2" type="button" dataOnly="0" labelOnly="1" outline="0" axis="axisRow" fieldPosition="0"/>
    </format>
    <format dxfId="34">
      <pivotArea dataOnly="0" labelOnly="1" grandCol="1" outline="0" fieldPosition="0"/>
    </format>
    <format dxfId="33">
      <pivotArea field="0" type="button" dataOnly="0" labelOnly="1" outline="0"/>
    </format>
    <format dxfId="32">
      <pivotArea type="topRight" dataOnly="0" labelOnly="1" outline="0" fieldPosition="0"/>
    </format>
    <format dxfId="31">
      <pivotArea dataOnly="0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30">
      <pivotArea field="-2" type="button" dataOnly="0" labelOnly="1" outline="0" axis="axisRow" fieldPosition="0"/>
    </format>
    <format dxfId="29">
      <pivotArea dataOnly="0" labelOnly="1" grandCol="1" outline="0" fieldPosition="0"/>
    </format>
    <format dxfId="28">
      <pivotArea field="-2" type="button" dataOnly="0" labelOnly="1" outline="0" axis="axisRow" fieldPosition="0"/>
    </format>
    <format dxfId="27">
      <pivotArea dataOnly="0" labelOnly="1" grandCol="1" outline="0" fieldPosition="0"/>
    </format>
    <format dxfId="26">
      <pivotArea field="1" type="button" dataOnly="0" labelOnly="1" outline="0" axis="axisCol" fieldPosition="0"/>
    </format>
    <format dxfId="25">
      <pivotArea type="topRight" dataOnly="0" labelOnly="1" outline="0" offset="A1:B1" fieldPosition="0"/>
    </format>
    <format dxfId="24">
      <pivotArea dataOnly="0" labelOnly="1" fieldPosition="0">
        <references count="1">
          <reference field="1" count="0"/>
        </references>
      </pivotArea>
    </format>
    <format dxfId="23">
      <pivotArea field="1" type="button" dataOnly="0" labelOnly="1" outline="0" axis="axisCol" fieldPosition="0"/>
    </format>
    <format dxfId="22">
      <pivotArea dataOnly="0" labelOnly="1" fieldPosition="0">
        <references count="1">
          <reference field="1" count="0"/>
        </references>
      </pivotArea>
    </format>
    <format dxfId="21">
      <pivotArea outline="0" collapsedLevelsAreSubtotals="1" fieldPosition="0"/>
    </format>
    <format dxfId="20">
      <pivotArea outline="0" collapsedLevelsAreSubtotals="1" fieldPosition="0"/>
    </format>
    <format dxfId="19">
      <pivotArea type="origin" dataOnly="0" labelOnly="1" outline="0" fieldPosition="0"/>
    </format>
    <format dxfId="18">
      <pivotArea type="origin" dataOnly="0" labelOnly="1" outline="0" fieldPosition="0"/>
    </format>
    <format dxfId="17">
      <pivotArea type="origin" dataOnly="0" labelOnly="1" outline="0" fieldPosition="0"/>
    </format>
    <format dxfId="16">
      <pivotArea outline="0" collapsedLevelsAreSubtotals="1" fieldPosition="0"/>
    </format>
  </formats>
  <chartFormats count="24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3"/>
          </reference>
          <reference field="1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4"/>
          </reference>
          <reference field="1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5"/>
          </reference>
          <reference field="1" count="1" selected="0">
            <x v="0"/>
          </reference>
        </references>
      </pivotArea>
    </chartFormat>
    <chartFormat chart="4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3"/>
          </reference>
          <reference field="1" count="1" selected="0">
            <x v="1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4"/>
          </reference>
          <reference field="1" count="1" selected="0">
            <x v="1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5"/>
          </reference>
          <reference field="1" count="1" selected="0">
            <x v="1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2"/>
          </reference>
          <reference field="1" count="1" selected="0">
            <x v="2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3"/>
          </reference>
          <reference field="1" count="1" selected="0">
            <x v="2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4"/>
          </reference>
          <reference field="1" count="1" selected="0">
            <x v="2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5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D5B11CE-B370-9B4F-B2D8-5B09919626AE}" autoFormatId="16" applyNumberFormats="0" applyBorderFormats="0" applyFontFormats="0" applyPatternFormats="0" applyAlignmentFormats="0" applyWidthHeightFormats="0">
  <queryTableRefresh nextId="10">
    <queryTableFields count="8">
      <queryTableField id="1" name="Channel" tableColumnId="1"/>
      <queryTableField id="2" name="Region" tableColumnId="2"/>
      <queryTableField id="3" name="Fresh" tableColumnId="3"/>
      <queryTableField id="4" name="Milk" tableColumnId="4"/>
      <queryTableField id="5" name="Grocery" tableColumnId="5"/>
      <queryTableField id="6" name="Frozen" tableColumnId="6"/>
      <queryTableField id="7" name="Detergents_Paper" tableColumnId="7"/>
      <queryTableField id="8" name="Delicassen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B4AC8A-5EE3-1F4E-818D-DD1C66D4208F}" name="dataset" displayName="dataset" ref="A1:H442" tableType="queryTable" totalsRowCount="1">
  <autoFilter ref="A1:H441" xr:uid="{44B4AC8A-5EE3-1F4E-818D-DD1C66D4208F}"/>
  <sortState xmlns:xlrd2="http://schemas.microsoft.com/office/spreadsheetml/2017/richdata2" ref="A2:H441">
    <sortCondition ref="A1:A441"/>
  </sortState>
  <tableColumns count="8">
    <tableColumn id="1" xr3:uid="{C70B2A05-D825-0341-8404-B06EA52E08E7}" uniqueName="1" name="Channel" queryTableFieldId="1"/>
    <tableColumn id="2" xr3:uid="{F903ECDC-8F5C-5A42-8F8E-B3B70E0E96C7}" uniqueName="2" name="Region" queryTableFieldId="2"/>
    <tableColumn id="3" xr3:uid="{6A65F250-3356-6442-BC89-C5A7BA655087}" uniqueName="3" name="Fresh" totalsRowLabel="\" queryTableFieldId="3"/>
    <tableColumn id="4" xr3:uid="{69C9E116-81AC-3C47-9C0A-10606447AA39}" uniqueName="4" name="Milk" totalsRowFunction="custom" queryTableFieldId="4">
      <totalsRowFormula>AVERAGE(D2:D441)</totalsRowFormula>
    </tableColumn>
    <tableColumn id="5" xr3:uid="{8CB00D4B-9FFC-8E4E-B5A0-CD27E4E27993}" uniqueName="5" name="Grocery" totalsRowFunction="custom" queryTableFieldId="5">
      <totalsRowFormula>AVERAGE(E2:E441)</totalsRowFormula>
    </tableColumn>
    <tableColumn id="6" xr3:uid="{3DCFFA72-4368-164D-9626-681308F6237E}" uniqueName="6" name="Frozen" totalsRowFunction="average" queryTableFieldId="6"/>
    <tableColumn id="7" xr3:uid="{BD9355FF-55E2-7D4E-BC0D-16A932965CF3}" uniqueName="7" name="Detergents_Paper" totalsRowFunction="average" queryTableFieldId="7"/>
    <tableColumn id="8" xr3:uid="{D2DA1A1E-6B84-0E4B-9A1B-6BD36E771A30}" uniqueName="8" name="Delicassen" totalsRowFunction="average" queryTableFieldId="8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98C47-A44E-014F-9138-B0F2191FBDC5}">
  <dimension ref="A1:T443"/>
  <sheetViews>
    <sheetView tabSelected="1" zoomScale="81" workbookViewId="0">
      <selection activeCell="J11" sqref="J11"/>
    </sheetView>
  </sheetViews>
  <sheetFormatPr baseColWidth="10" defaultRowHeight="16" x14ac:dyDescent="0.2"/>
  <cols>
    <col min="1" max="1" width="10.5" bestFit="1" customWidth="1"/>
    <col min="2" max="2" width="9.33203125" bestFit="1" customWidth="1"/>
    <col min="3" max="3" width="8.33203125" bestFit="1" customWidth="1"/>
    <col min="4" max="4" width="7.1640625" bestFit="1" customWidth="1"/>
    <col min="5" max="5" width="10.1640625" bestFit="1" customWidth="1"/>
    <col min="6" max="6" width="9.1640625" bestFit="1" customWidth="1"/>
    <col min="7" max="7" width="18.83203125" bestFit="1" customWidth="1"/>
    <col min="8" max="8" width="13" bestFit="1" customWidth="1"/>
    <col min="11" max="11" width="25.5" bestFit="1" customWidth="1"/>
    <col min="12" max="12" width="21.5" bestFit="1" customWidth="1"/>
    <col min="13" max="13" width="11.6640625" bestFit="1" customWidth="1"/>
    <col min="14" max="14" width="16.6640625" bestFit="1" customWidth="1"/>
    <col min="15" max="15" width="16.5" bestFit="1" customWidth="1"/>
    <col min="16" max="16" width="17.1640625" bestFit="1" customWidth="1"/>
    <col min="17" max="17" width="25.5" bestFit="1" customWidth="1"/>
    <col min="18" max="18" width="14.6640625" bestFit="1" customWidth="1"/>
    <col min="19" max="19" width="16.6640625" bestFit="1" customWidth="1"/>
    <col min="20" max="20" width="16.5" bestFit="1" customWidth="1"/>
    <col min="21" max="28" width="26.1640625" bestFit="1" customWidth="1"/>
    <col min="29" max="29" width="25.33203125" bestFit="1" customWidth="1"/>
    <col min="30" max="30" width="30.6640625" bestFit="1" customWidth="1"/>
    <col min="31" max="31" width="21.1640625" bestFit="1" customWidth="1"/>
    <col min="32" max="32" width="22.1640625" bestFit="1" customWidth="1"/>
    <col min="33" max="33" width="19.33203125" bestFit="1" customWidth="1"/>
    <col min="34" max="34" width="20.33203125" bestFit="1" customWidth="1"/>
    <col min="35" max="35" width="5.83203125" bestFit="1" customWidth="1"/>
    <col min="36" max="36" width="6.5" bestFit="1" customWidth="1"/>
    <col min="37" max="37" width="8.5" bestFit="1" customWidth="1"/>
    <col min="38" max="38" width="5.83203125" bestFit="1" customWidth="1"/>
    <col min="39" max="39" width="6.5" bestFit="1" customWidth="1"/>
    <col min="40" max="40" width="8.5" bestFit="1" customWidth="1"/>
    <col min="41" max="41" width="5.83203125" bestFit="1" customWidth="1"/>
    <col min="42" max="42" width="6.5" bestFit="1" customWidth="1"/>
    <col min="43" max="43" width="8.5" bestFit="1" customWidth="1"/>
    <col min="44" max="44" width="5.83203125" bestFit="1" customWidth="1"/>
    <col min="45" max="45" width="6.5" bestFit="1" customWidth="1"/>
    <col min="46" max="46" width="8.5" bestFit="1" customWidth="1"/>
    <col min="47" max="47" width="5.83203125" bestFit="1" customWidth="1"/>
    <col min="48" max="48" width="6.5" bestFit="1" customWidth="1"/>
    <col min="49" max="49" width="8.5" bestFit="1" customWidth="1"/>
    <col min="50" max="50" width="5.83203125" bestFit="1" customWidth="1"/>
    <col min="51" max="51" width="6.5" bestFit="1" customWidth="1"/>
    <col min="52" max="52" width="8.5" bestFit="1" customWidth="1"/>
    <col min="53" max="53" width="5.83203125" bestFit="1" customWidth="1"/>
    <col min="54" max="54" width="6.5" bestFit="1" customWidth="1"/>
    <col min="55" max="55" width="8.5" bestFit="1" customWidth="1"/>
    <col min="56" max="56" width="5.83203125" bestFit="1" customWidth="1"/>
    <col min="57" max="57" width="6.5" bestFit="1" customWidth="1"/>
    <col min="58" max="58" width="8.5" bestFit="1" customWidth="1"/>
    <col min="59" max="59" width="5.83203125" bestFit="1" customWidth="1"/>
    <col min="60" max="60" width="6.5" bestFit="1" customWidth="1"/>
    <col min="61" max="61" width="8.5" bestFit="1" customWidth="1"/>
    <col min="62" max="62" width="5.83203125" bestFit="1" customWidth="1"/>
    <col min="63" max="63" width="6.5" bestFit="1" customWidth="1"/>
    <col min="64" max="64" width="8.5" bestFit="1" customWidth="1"/>
    <col min="65" max="65" width="5.83203125" bestFit="1" customWidth="1"/>
    <col min="66" max="66" width="6.5" bestFit="1" customWidth="1"/>
    <col min="67" max="67" width="8.5" bestFit="1" customWidth="1"/>
    <col min="68" max="68" width="5.83203125" bestFit="1" customWidth="1"/>
    <col min="69" max="69" width="6.5" bestFit="1" customWidth="1"/>
    <col min="70" max="70" width="8.5" bestFit="1" customWidth="1"/>
    <col min="71" max="71" width="5.83203125" bestFit="1" customWidth="1"/>
    <col min="72" max="72" width="6.5" bestFit="1" customWidth="1"/>
    <col min="73" max="73" width="8.5" bestFit="1" customWidth="1"/>
    <col min="74" max="74" width="5.83203125" bestFit="1" customWidth="1"/>
    <col min="75" max="75" width="6.5" bestFit="1" customWidth="1"/>
    <col min="76" max="76" width="8.5" bestFit="1" customWidth="1"/>
    <col min="77" max="77" width="5.83203125" bestFit="1" customWidth="1"/>
    <col min="78" max="78" width="6.5" bestFit="1" customWidth="1"/>
    <col min="79" max="79" width="8.5" bestFit="1" customWidth="1"/>
    <col min="80" max="80" width="5.83203125" bestFit="1" customWidth="1"/>
    <col min="81" max="81" width="6.5" bestFit="1" customWidth="1"/>
    <col min="82" max="82" width="8.5" bestFit="1" customWidth="1"/>
    <col min="83" max="83" width="5.83203125" bestFit="1" customWidth="1"/>
    <col min="84" max="84" width="6.5" bestFit="1" customWidth="1"/>
    <col min="85" max="85" width="8.5" bestFit="1" customWidth="1"/>
    <col min="86" max="86" width="5.83203125" bestFit="1" customWidth="1"/>
    <col min="87" max="87" width="6.5" bestFit="1" customWidth="1"/>
    <col min="88" max="88" width="8.5" bestFit="1" customWidth="1"/>
    <col min="89" max="89" width="5.83203125" bestFit="1" customWidth="1"/>
    <col min="90" max="90" width="6.5" bestFit="1" customWidth="1"/>
    <col min="91" max="91" width="3.83203125" bestFit="1" customWidth="1"/>
    <col min="92" max="92" width="6.5" bestFit="1" customWidth="1"/>
    <col min="93" max="93" width="8.5" bestFit="1" customWidth="1"/>
    <col min="94" max="94" width="5.83203125" bestFit="1" customWidth="1"/>
    <col min="95" max="95" width="6.5" bestFit="1" customWidth="1"/>
    <col min="96" max="96" width="8.5" bestFit="1" customWidth="1"/>
    <col min="97" max="97" width="5.83203125" bestFit="1" customWidth="1"/>
    <col min="98" max="98" width="6.5" bestFit="1" customWidth="1"/>
    <col min="99" max="99" width="8.5" bestFit="1" customWidth="1"/>
    <col min="100" max="100" width="5.83203125" bestFit="1" customWidth="1"/>
    <col min="101" max="101" width="6.5" bestFit="1" customWidth="1"/>
    <col min="102" max="102" width="8.5" bestFit="1" customWidth="1"/>
    <col min="103" max="103" width="5.83203125" bestFit="1" customWidth="1"/>
    <col min="104" max="104" width="6.5" bestFit="1" customWidth="1"/>
    <col min="105" max="105" width="8.5" bestFit="1" customWidth="1"/>
    <col min="106" max="106" width="5.83203125" bestFit="1" customWidth="1"/>
    <col min="107" max="107" width="6.5" bestFit="1" customWidth="1"/>
    <col min="108" max="108" width="8.5" bestFit="1" customWidth="1"/>
    <col min="109" max="109" width="5.83203125" bestFit="1" customWidth="1"/>
    <col min="110" max="110" width="6.5" bestFit="1" customWidth="1"/>
    <col min="111" max="111" width="8.5" bestFit="1" customWidth="1"/>
    <col min="112" max="112" width="5.83203125" bestFit="1" customWidth="1"/>
    <col min="113" max="113" width="6.5" bestFit="1" customWidth="1"/>
    <col min="114" max="114" width="8.5" bestFit="1" customWidth="1"/>
    <col min="115" max="115" width="5.83203125" bestFit="1" customWidth="1"/>
    <col min="116" max="116" width="6.5" bestFit="1" customWidth="1"/>
    <col min="117" max="117" width="8.5" bestFit="1" customWidth="1"/>
    <col min="118" max="118" width="5.83203125" bestFit="1" customWidth="1"/>
    <col min="119" max="119" width="6.5" bestFit="1" customWidth="1"/>
    <col min="120" max="120" width="8.5" bestFit="1" customWidth="1"/>
    <col min="121" max="121" width="5.83203125" bestFit="1" customWidth="1"/>
    <col min="122" max="122" width="6.5" bestFit="1" customWidth="1"/>
    <col min="123" max="123" width="8.5" bestFit="1" customWidth="1"/>
    <col min="124" max="124" width="5.83203125" bestFit="1" customWidth="1"/>
    <col min="125" max="125" width="6.5" bestFit="1" customWidth="1"/>
    <col min="126" max="126" width="8.5" bestFit="1" customWidth="1"/>
    <col min="127" max="127" width="5.83203125" bestFit="1" customWidth="1"/>
    <col min="128" max="128" width="6.5" bestFit="1" customWidth="1"/>
    <col min="129" max="129" width="8.5" bestFit="1" customWidth="1"/>
    <col min="130" max="130" width="5.83203125" bestFit="1" customWidth="1"/>
    <col min="131" max="131" width="6.5" bestFit="1" customWidth="1"/>
    <col min="132" max="132" width="8.5" bestFit="1" customWidth="1"/>
    <col min="133" max="133" width="5.83203125" bestFit="1" customWidth="1"/>
    <col min="134" max="134" width="6.5" bestFit="1" customWidth="1"/>
    <col min="135" max="135" width="8.5" bestFit="1" customWidth="1"/>
    <col min="136" max="136" width="5.83203125" bestFit="1" customWidth="1"/>
    <col min="137" max="137" width="6.5" bestFit="1" customWidth="1"/>
    <col min="138" max="138" width="8.5" bestFit="1" customWidth="1"/>
    <col min="139" max="139" width="5.83203125" bestFit="1" customWidth="1"/>
    <col min="140" max="140" width="6.5" bestFit="1" customWidth="1"/>
    <col min="141" max="141" width="8.5" bestFit="1" customWidth="1"/>
    <col min="142" max="142" width="5.83203125" bestFit="1" customWidth="1"/>
    <col min="143" max="143" width="6.5" bestFit="1" customWidth="1"/>
    <col min="144" max="144" width="8.5" bestFit="1" customWidth="1"/>
    <col min="145" max="145" width="5.83203125" bestFit="1" customWidth="1"/>
    <col min="146" max="146" width="6.5" bestFit="1" customWidth="1"/>
    <col min="147" max="147" width="8.5" bestFit="1" customWidth="1"/>
    <col min="148" max="148" width="5.83203125" bestFit="1" customWidth="1"/>
    <col min="149" max="149" width="6.5" bestFit="1" customWidth="1"/>
    <col min="150" max="150" width="8.5" bestFit="1" customWidth="1"/>
    <col min="151" max="151" width="6.83203125" bestFit="1" customWidth="1"/>
    <col min="152" max="152" width="6.5" bestFit="1" customWidth="1"/>
    <col min="153" max="153" width="9.5" bestFit="1" customWidth="1"/>
    <col min="154" max="154" width="6.83203125" bestFit="1" customWidth="1"/>
    <col min="155" max="155" width="6.5" bestFit="1" customWidth="1"/>
    <col min="156" max="156" width="9.5" bestFit="1" customWidth="1"/>
    <col min="157" max="157" width="6.83203125" bestFit="1" customWidth="1"/>
    <col min="158" max="158" width="6.5" bestFit="1" customWidth="1"/>
    <col min="159" max="159" width="9.5" bestFit="1" customWidth="1"/>
    <col min="160" max="160" width="6.83203125" bestFit="1" customWidth="1"/>
    <col min="161" max="161" width="6.5" bestFit="1" customWidth="1"/>
    <col min="162" max="162" width="9.5" bestFit="1" customWidth="1"/>
    <col min="163" max="163" width="6.83203125" bestFit="1" customWidth="1"/>
    <col min="164" max="164" width="6.5" bestFit="1" customWidth="1"/>
    <col min="165" max="165" width="9.5" bestFit="1" customWidth="1"/>
    <col min="166" max="166" width="6.83203125" bestFit="1" customWidth="1"/>
    <col min="167" max="167" width="6.5" bestFit="1" customWidth="1"/>
    <col min="168" max="168" width="9.5" bestFit="1" customWidth="1"/>
    <col min="169" max="169" width="6.83203125" bestFit="1" customWidth="1"/>
    <col min="170" max="170" width="6.5" bestFit="1" customWidth="1"/>
    <col min="171" max="171" width="9.5" bestFit="1" customWidth="1"/>
    <col min="172" max="172" width="6.83203125" bestFit="1" customWidth="1"/>
    <col min="173" max="173" width="6.5" bestFit="1" customWidth="1"/>
    <col min="174" max="174" width="9.5" bestFit="1" customWidth="1"/>
    <col min="175" max="175" width="6.83203125" bestFit="1" customWidth="1"/>
    <col min="176" max="176" width="6.5" bestFit="1" customWidth="1"/>
    <col min="177" max="177" width="9.5" bestFit="1" customWidth="1"/>
    <col min="178" max="178" width="6.83203125" bestFit="1" customWidth="1"/>
    <col min="179" max="179" width="6.5" bestFit="1" customWidth="1"/>
    <col min="180" max="180" width="9.5" bestFit="1" customWidth="1"/>
    <col min="181" max="181" width="6.83203125" bestFit="1" customWidth="1"/>
    <col min="182" max="182" width="6.5" bestFit="1" customWidth="1"/>
    <col min="183" max="183" width="9.5" bestFit="1" customWidth="1"/>
    <col min="184" max="184" width="6.83203125" bestFit="1" customWidth="1"/>
    <col min="185" max="185" width="6.5" bestFit="1" customWidth="1"/>
    <col min="186" max="186" width="9.5" bestFit="1" customWidth="1"/>
    <col min="187" max="187" width="6.83203125" bestFit="1" customWidth="1"/>
    <col min="188" max="188" width="6.5" bestFit="1" customWidth="1"/>
    <col min="189" max="189" width="9.5" bestFit="1" customWidth="1"/>
    <col min="190" max="190" width="6.83203125" bestFit="1" customWidth="1"/>
    <col min="191" max="191" width="6.5" bestFit="1" customWidth="1"/>
    <col min="192" max="192" width="9.5" bestFit="1" customWidth="1"/>
    <col min="193" max="193" width="6.83203125" bestFit="1" customWidth="1"/>
    <col min="194" max="194" width="6.5" bestFit="1" customWidth="1"/>
    <col min="195" max="195" width="9.5" bestFit="1" customWidth="1"/>
    <col min="196" max="196" width="6.83203125" bestFit="1" customWidth="1"/>
    <col min="197" max="197" width="6.5" bestFit="1" customWidth="1"/>
    <col min="198" max="198" width="9.5" bestFit="1" customWidth="1"/>
    <col min="199" max="199" width="6.83203125" bestFit="1" customWidth="1"/>
    <col min="200" max="200" width="6.5" bestFit="1" customWidth="1"/>
    <col min="201" max="201" width="9.5" bestFit="1" customWidth="1"/>
    <col min="202" max="202" width="6.83203125" bestFit="1" customWidth="1"/>
    <col min="203" max="203" width="6.5" bestFit="1" customWidth="1"/>
    <col min="204" max="204" width="9.5" bestFit="1" customWidth="1"/>
    <col min="205" max="205" width="6.83203125" bestFit="1" customWidth="1"/>
    <col min="206" max="206" width="6.5" bestFit="1" customWidth="1"/>
    <col min="207" max="207" width="9.5" bestFit="1" customWidth="1"/>
    <col min="208" max="208" width="6.83203125" bestFit="1" customWidth="1"/>
    <col min="209" max="209" width="6.5" bestFit="1" customWidth="1"/>
    <col min="210" max="210" width="9.5" bestFit="1" customWidth="1"/>
    <col min="211" max="211" width="6.83203125" bestFit="1" customWidth="1"/>
    <col min="212" max="212" width="6.5" bestFit="1" customWidth="1"/>
    <col min="213" max="213" width="9.5" bestFit="1" customWidth="1"/>
    <col min="214" max="214" width="6.83203125" bestFit="1" customWidth="1"/>
    <col min="215" max="215" width="6.5" bestFit="1" customWidth="1"/>
    <col min="216" max="216" width="9.5" bestFit="1" customWidth="1"/>
    <col min="217" max="217" width="6.83203125" bestFit="1" customWidth="1"/>
    <col min="218" max="218" width="6.5" bestFit="1" customWidth="1"/>
    <col min="219" max="219" width="9.5" bestFit="1" customWidth="1"/>
    <col min="220" max="220" width="6.83203125" bestFit="1" customWidth="1"/>
    <col min="221" max="221" width="6.5" bestFit="1" customWidth="1"/>
    <col min="222" max="222" width="9.5" bestFit="1" customWidth="1"/>
    <col min="223" max="223" width="6.83203125" bestFit="1" customWidth="1"/>
    <col min="224" max="224" width="6.5" bestFit="1" customWidth="1"/>
    <col min="225" max="225" width="9.5" bestFit="1" customWidth="1"/>
    <col min="226" max="226" width="6.83203125" bestFit="1" customWidth="1"/>
    <col min="227" max="227" width="6.5" bestFit="1" customWidth="1"/>
    <col min="228" max="228" width="9.5" bestFit="1" customWidth="1"/>
    <col min="229" max="229" width="6.83203125" bestFit="1" customWidth="1"/>
    <col min="230" max="230" width="6.5" bestFit="1" customWidth="1"/>
    <col min="231" max="231" width="9.5" bestFit="1" customWidth="1"/>
    <col min="232" max="232" width="6.83203125" bestFit="1" customWidth="1"/>
    <col min="233" max="233" width="6.5" bestFit="1" customWidth="1"/>
    <col min="234" max="234" width="9.5" bestFit="1" customWidth="1"/>
    <col min="235" max="235" width="6.83203125" bestFit="1" customWidth="1"/>
    <col min="236" max="236" width="6.5" bestFit="1" customWidth="1"/>
    <col min="237" max="237" width="9.5" bestFit="1" customWidth="1"/>
    <col min="238" max="238" width="6.83203125" bestFit="1" customWidth="1"/>
    <col min="239" max="239" width="6.5" bestFit="1" customWidth="1"/>
    <col min="240" max="240" width="9.5" bestFit="1" customWidth="1"/>
    <col min="241" max="241" width="6.83203125" bestFit="1" customWidth="1"/>
    <col min="242" max="242" width="6.5" bestFit="1" customWidth="1"/>
    <col min="243" max="243" width="9.5" bestFit="1" customWidth="1"/>
    <col min="244" max="244" width="6.83203125" bestFit="1" customWidth="1"/>
    <col min="245" max="245" width="6.5" bestFit="1" customWidth="1"/>
    <col min="246" max="246" width="9.5" bestFit="1" customWidth="1"/>
    <col min="247" max="247" width="6.83203125" bestFit="1" customWidth="1"/>
    <col min="248" max="248" width="6.5" bestFit="1" customWidth="1"/>
    <col min="249" max="249" width="9.5" bestFit="1" customWidth="1"/>
    <col min="250" max="250" width="6.83203125" bestFit="1" customWidth="1"/>
    <col min="251" max="251" width="6.5" bestFit="1" customWidth="1"/>
    <col min="252" max="252" width="9.5" bestFit="1" customWidth="1"/>
    <col min="253" max="253" width="6.83203125" bestFit="1" customWidth="1"/>
    <col min="254" max="254" width="6.5" bestFit="1" customWidth="1"/>
    <col min="255" max="255" width="9.5" bestFit="1" customWidth="1"/>
    <col min="256" max="256" width="6.83203125" bestFit="1" customWidth="1"/>
    <col min="257" max="257" width="6.5" bestFit="1" customWidth="1"/>
    <col min="258" max="258" width="9.5" bestFit="1" customWidth="1"/>
    <col min="259" max="259" width="6.83203125" bestFit="1" customWidth="1"/>
    <col min="260" max="260" width="6.5" bestFit="1" customWidth="1"/>
    <col min="261" max="261" width="9.5" bestFit="1" customWidth="1"/>
    <col min="262" max="262" width="6.83203125" bestFit="1" customWidth="1"/>
    <col min="263" max="263" width="6.5" bestFit="1" customWidth="1"/>
    <col min="264" max="264" width="9.5" bestFit="1" customWidth="1"/>
    <col min="265" max="265" width="6.83203125" bestFit="1" customWidth="1"/>
    <col min="266" max="266" width="6.5" bestFit="1" customWidth="1"/>
    <col min="267" max="267" width="9.5" bestFit="1" customWidth="1"/>
    <col min="268" max="268" width="6.83203125" bestFit="1" customWidth="1"/>
    <col min="269" max="269" width="6.5" bestFit="1" customWidth="1"/>
    <col min="270" max="270" width="9.5" bestFit="1" customWidth="1"/>
    <col min="271" max="271" width="6.83203125" bestFit="1" customWidth="1"/>
    <col min="272" max="272" width="6.5" bestFit="1" customWidth="1"/>
    <col min="273" max="273" width="9.5" bestFit="1" customWidth="1"/>
    <col min="274" max="274" width="6.83203125" bestFit="1" customWidth="1"/>
    <col min="275" max="275" width="6.5" bestFit="1" customWidth="1"/>
    <col min="276" max="276" width="9.5" bestFit="1" customWidth="1"/>
    <col min="277" max="277" width="6.83203125" bestFit="1" customWidth="1"/>
    <col min="278" max="278" width="6.5" bestFit="1" customWidth="1"/>
    <col min="279" max="279" width="9.5" bestFit="1" customWidth="1"/>
    <col min="280" max="280" width="6.83203125" bestFit="1" customWidth="1"/>
    <col min="281" max="281" width="6.5" bestFit="1" customWidth="1"/>
    <col min="282" max="282" width="9.5" bestFit="1" customWidth="1"/>
    <col min="283" max="283" width="6.83203125" bestFit="1" customWidth="1"/>
    <col min="284" max="284" width="6.5" bestFit="1" customWidth="1"/>
    <col min="285" max="285" width="9.5" bestFit="1" customWidth="1"/>
    <col min="286" max="286" width="6.83203125" bestFit="1" customWidth="1"/>
    <col min="287" max="287" width="6.5" bestFit="1" customWidth="1"/>
    <col min="288" max="288" width="9.5" bestFit="1" customWidth="1"/>
    <col min="289" max="289" width="6.83203125" bestFit="1" customWidth="1"/>
    <col min="290" max="290" width="6.5" bestFit="1" customWidth="1"/>
    <col min="291" max="291" width="9.5" bestFit="1" customWidth="1"/>
    <col min="292" max="292" width="6.83203125" bestFit="1" customWidth="1"/>
    <col min="293" max="293" width="6.5" bestFit="1" customWidth="1"/>
    <col min="294" max="294" width="9.5" bestFit="1" customWidth="1"/>
    <col min="295" max="295" width="6.83203125" bestFit="1" customWidth="1"/>
    <col min="296" max="296" width="6.5" bestFit="1" customWidth="1"/>
    <col min="297" max="297" width="9.5" bestFit="1" customWidth="1"/>
    <col min="298" max="298" width="6.83203125" bestFit="1" customWidth="1"/>
    <col min="299" max="299" width="6.5" bestFit="1" customWidth="1"/>
    <col min="300" max="300" width="9.5" bestFit="1" customWidth="1"/>
    <col min="301" max="301" width="6.83203125" bestFit="1" customWidth="1"/>
    <col min="302" max="302" width="6.5" bestFit="1" customWidth="1"/>
    <col min="303" max="303" width="9.5" bestFit="1" customWidth="1"/>
    <col min="304" max="304" width="6.83203125" bestFit="1" customWidth="1"/>
    <col min="305" max="305" width="6.5" bestFit="1" customWidth="1"/>
    <col min="306" max="306" width="9.5" bestFit="1" customWidth="1"/>
    <col min="307" max="307" width="6.83203125" bestFit="1" customWidth="1"/>
    <col min="308" max="308" width="6.5" bestFit="1" customWidth="1"/>
    <col min="309" max="309" width="9.5" bestFit="1" customWidth="1"/>
    <col min="310" max="310" width="6.83203125" bestFit="1" customWidth="1"/>
    <col min="311" max="311" width="6.5" bestFit="1" customWidth="1"/>
    <col min="312" max="312" width="9.5" bestFit="1" customWidth="1"/>
    <col min="313" max="313" width="6.83203125" bestFit="1" customWidth="1"/>
    <col min="314" max="314" width="6.5" bestFit="1" customWidth="1"/>
    <col min="315" max="315" width="9.5" bestFit="1" customWidth="1"/>
    <col min="316" max="316" width="6.83203125" bestFit="1" customWidth="1"/>
    <col min="317" max="317" width="6.5" bestFit="1" customWidth="1"/>
    <col min="318" max="318" width="9.5" bestFit="1" customWidth="1"/>
    <col min="319" max="319" width="6.83203125" bestFit="1" customWidth="1"/>
    <col min="320" max="320" width="6.5" bestFit="1" customWidth="1"/>
    <col min="321" max="321" width="9.5" bestFit="1" customWidth="1"/>
    <col min="322" max="322" width="6.83203125" bestFit="1" customWidth="1"/>
    <col min="323" max="323" width="6.5" bestFit="1" customWidth="1"/>
    <col min="324" max="324" width="9.5" bestFit="1" customWidth="1"/>
    <col min="325" max="325" width="6.83203125" bestFit="1" customWidth="1"/>
    <col min="326" max="326" width="6.5" bestFit="1" customWidth="1"/>
    <col min="327" max="327" width="9.5" bestFit="1" customWidth="1"/>
    <col min="328" max="328" width="6.83203125" bestFit="1" customWidth="1"/>
    <col min="329" max="329" width="6.5" bestFit="1" customWidth="1"/>
    <col min="330" max="330" width="9.5" bestFit="1" customWidth="1"/>
    <col min="331" max="331" width="6.83203125" bestFit="1" customWidth="1"/>
    <col min="332" max="332" width="6.5" bestFit="1" customWidth="1"/>
    <col min="333" max="333" width="9.5" bestFit="1" customWidth="1"/>
    <col min="334" max="334" width="6.83203125" bestFit="1" customWidth="1"/>
    <col min="335" max="335" width="6.5" bestFit="1" customWidth="1"/>
    <col min="336" max="336" width="9.5" bestFit="1" customWidth="1"/>
    <col min="337" max="337" width="6.83203125" bestFit="1" customWidth="1"/>
    <col min="338" max="338" width="6.5" bestFit="1" customWidth="1"/>
    <col min="339" max="339" width="9.5" bestFit="1" customWidth="1"/>
    <col min="340" max="340" width="6.83203125" bestFit="1" customWidth="1"/>
    <col min="341" max="341" width="6.5" bestFit="1" customWidth="1"/>
    <col min="342" max="342" width="9.5" bestFit="1" customWidth="1"/>
    <col min="343" max="343" width="6.83203125" bestFit="1" customWidth="1"/>
    <col min="344" max="344" width="6.5" bestFit="1" customWidth="1"/>
    <col min="345" max="345" width="9.5" bestFit="1" customWidth="1"/>
    <col min="346" max="346" width="6.83203125" bestFit="1" customWidth="1"/>
    <col min="347" max="347" width="6.5" bestFit="1" customWidth="1"/>
    <col min="348" max="348" width="9.5" bestFit="1" customWidth="1"/>
    <col min="349" max="349" width="6.83203125" bestFit="1" customWidth="1"/>
    <col min="350" max="350" width="6.5" bestFit="1" customWidth="1"/>
    <col min="351" max="351" width="9.5" bestFit="1" customWidth="1"/>
    <col min="352" max="352" width="6.83203125" bestFit="1" customWidth="1"/>
    <col min="353" max="353" width="6.5" bestFit="1" customWidth="1"/>
    <col min="354" max="354" width="9.5" bestFit="1" customWidth="1"/>
    <col min="355" max="355" width="6.83203125" bestFit="1" customWidth="1"/>
    <col min="356" max="356" width="6.5" bestFit="1" customWidth="1"/>
    <col min="357" max="357" width="9.5" bestFit="1" customWidth="1"/>
    <col min="358" max="358" width="6.83203125" bestFit="1" customWidth="1"/>
    <col min="359" max="359" width="6.5" bestFit="1" customWidth="1"/>
    <col min="360" max="360" width="9.5" bestFit="1" customWidth="1"/>
    <col min="361" max="361" width="6.83203125" bestFit="1" customWidth="1"/>
    <col min="362" max="362" width="2.1640625" bestFit="1" customWidth="1"/>
    <col min="363" max="363" width="6.5" bestFit="1" customWidth="1"/>
    <col min="364" max="364" width="9.5" bestFit="1" customWidth="1"/>
    <col min="365" max="365" width="6.83203125" bestFit="1" customWidth="1"/>
    <col min="366" max="366" width="6.5" bestFit="1" customWidth="1"/>
    <col min="367" max="367" width="9.5" bestFit="1" customWidth="1"/>
    <col min="368" max="368" width="6.83203125" bestFit="1" customWidth="1"/>
    <col min="369" max="369" width="6.5" bestFit="1" customWidth="1"/>
    <col min="370" max="370" width="9.5" bestFit="1" customWidth="1"/>
    <col min="371" max="371" width="6.83203125" bestFit="1" customWidth="1"/>
    <col min="372" max="372" width="6.5" bestFit="1" customWidth="1"/>
    <col min="373" max="373" width="9.5" bestFit="1" customWidth="1"/>
    <col min="374" max="374" width="6.83203125" bestFit="1" customWidth="1"/>
    <col min="375" max="375" width="6.5" bestFit="1" customWidth="1"/>
    <col min="376" max="376" width="9.5" bestFit="1" customWidth="1"/>
    <col min="377" max="377" width="6.83203125" bestFit="1" customWidth="1"/>
    <col min="378" max="378" width="6.5" bestFit="1" customWidth="1"/>
    <col min="379" max="379" width="9.5" bestFit="1" customWidth="1"/>
    <col min="380" max="380" width="6.83203125" bestFit="1" customWidth="1"/>
    <col min="381" max="381" width="6.5" bestFit="1" customWidth="1"/>
    <col min="382" max="382" width="9.5" bestFit="1" customWidth="1"/>
    <col min="383" max="383" width="6.83203125" bestFit="1" customWidth="1"/>
    <col min="384" max="384" width="6.5" bestFit="1" customWidth="1"/>
    <col min="385" max="385" width="9.5" bestFit="1" customWidth="1"/>
    <col min="386" max="386" width="6.83203125" bestFit="1" customWidth="1"/>
    <col min="387" max="387" width="6.5" bestFit="1" customWidth="1"/>
    <col min="388" max="388" width="9.5" bestFit="1" customWidth="1"/>
    <col min="389" max="389" width="6.83203125" bestFit="1" customWidth="1"/>
    <col min="390" max="390" width="6.5" bestFit="1" customWidth="1"/>
    <col min="391" max="391" width="9.5" bestFit="1" customWidth="1"/>
    <col min="392" max="392" width="6.83203125" bestFit="1" customWidth="1"/>
    <col min="393" max="393" width="6.5" bestFit="1" customWidth="1"/>
    <col min="394" max="394" width="9.5" bestFit="1" customWidth="1"/>
    <col min="395" max="395" width="6.83203125" bestFit="1" customWidth="1"/>
    <col min="396" max="396" width="6.5" bestFit="1" customWidth="1"/>
    <col min="397" max="397" width="9.5" bestFit="1" customWidth="1"/>
    <col min="398" max="398" width="6.83203125" bestFit="1" customWidth="1"/>
    <col min="399" max="399" width="6.5" bestFit="1" customWidth="1"/>
    <col min="400" max="400" width="9.5" bestFit="1" customWidth="1"/>
    <col min="401" max="401" width="6.83203125" bestFit="1" customWidth="1"/>
    <col min="402" max="402" width="6.5" bestFit="1" customWidth="1"/>
    <col min="403" max="403" width="9.5" bestFit="1" customWidth="1"/>
    <col min="404" max="404" width="6.83203125" bestFit="1" customWidth="1"/>
    <col min="405" max="405" width="6.5" bestFit="1" customWidth="1"/>
    <col min="406" max="406" width="9.5" bestFit="1" customWidth="1"/>
    <col min="407" max="407" width="6.83203125" bestFit="1" customWidth="1"/>
    <col min="408" max="408" width="6.5" bestFit="1" customWidth="1"/>
    <col min="409" max="409" width="9.5" bestFit="1" customWidth="1"/>
    <col min="410" max="410" width="6.83203125" bestFit="1" customWidth="1"/>
    <col min="411" max="411" width="6.5" bestFit="1" customWidth="1"/>
    <col min="412" max="412" width="9.5" bestFit="1" customWidth="1"/>
    <col min="413" max="413" width="6.83203125" bestFit="1" customWidth="1"/>
    <col min="414" max="414" width="6.5" bestFit="1" customWidth="1"/>
    <col min="415" max="415" width="9.5" bestFit="1" customWidth="1"/>
    <col min="416" max="416" width="6.83203125" bestFit="1" customWidth="1"/>
    <col min="417" max="417" width="6.5" bestFit="1" customWidth="1"/>
    <col min="418" max="418" width="9.5" bestFit="1" customWidth="1"/>
    <col min="419" max="419" width="6.83203125" bestFit="1" customWidth="1"/>
    <col min="420" max="420" width="6.5" bestFit="1" customWidth="1"/>
    <col min="421" max="421" width="9.5" bestFit="1" customWidth="1"/>
    <col min="422" max="422" width="6.83203125" bestFit="1" customWidth="1"/>
    <col min="423" max="423" width="6.5" bestFit="1" customWidth="1"/>
    <col min="424" max="424" width="9.5" bestFit="1" customWidth="1"/>
    <col min="425" max="425" width="6.83203125" bestFit="1" customWidth="1"/>
    <col min="426" max="426" width="6.5" bestFit="1" customWidth="1"/>
    <col min="427" max="427" width="9.5" bestFit="1" customWidth="1"/>
    <col min="428" max="428" width="6.83203125" bestFit="1" customWidth="1"/>
    <col min="429" max="429" width="6.5" bestFit="1" customWidth="1"/>
    <col min="430" max="430" width="9.5" bestFit="1" customWidth="1"/>
    <col min="431" max="431" width="6.83203125" bestFit="1" customWidth="1"/>
    <col min="432" max="432" width="6.5" bestFit="1" customWidth="1"/>
    <col min="433" max="433" width="9.5" bestFit="1" customWidth="1"/>
    <col min="434" max="434" width="6.83203125" bestFit="1" customWidth="1"/>
    <col min="435" max="435" width="6.5" bestFit="1" customWidth="1"/>
    <col min="436" max="436" width="9.5" bestFit="1" customWidth="1"/>
    <col min="437" max="437" width="6.83203125" bestFit="1" customWidth="1"/>
    <col min="438" max="438" width="6.5" bestFit="1" customWidth="1"/>
    <col min="439" max="439" width="9.5" bestFit="1" customWidth="1"/>
    <col min="440" max="440" width="6.83203125" bestFit="1" customWidth="1"/>
    <col min="441" max="441" width="6.5" bestFit="1" customWidth="1"/>
    <col min="442" max="442" width="9.5" bestFit="1" customWidth="1"/>
    <col min="443" max="443" width="6.83203125" bestFit="1" customWidth="1"/>
    <col min="444" max="444" width="6.5" bestFit="1" customWidth="1"/>
    <col min="445" max="445" width="9.5" bestFit="1" customWidth="1"/>
    <col min="446" max="446" width="6.83203125" bestFit="1" customWidth="1"/>
    <col min="447" max="447" width="6.5" bestFit="1" customWidth="1"/>
    <col min="448" max="448" width="9.5" bestFit="1" customWidth="1"/>
    <col min="449" max="449" width="6.83203125" bestFit="1" customWidth="1"/>
    <col min="450" max="450" width="6.5" bestFit="1" customWidth="1"/>
    <col min="451" max="451" width="9.5" bestFit="1" customWidth="1"/>
    <col min="452" max="452" width="6.83203125" bestFit="1" customWidth="1"/>
    <col min="453" max="453" width="6.5" bestFit="1" customWidth="1"/>
    <col min="454" max="454" width="9.5" bestFit="1" customWidth="1"/>
    <col min="455" max="455" width="6.83203125" bestFit="1" customWidth="1"/>
    <col min="456" max="456" width="6.5" bestFit="1" customWidth="1"/>
    <col min="457" max="457" width="9.5" bestFit="1" customWidth="1"/>
    <col min="458" max="458" width="6.83203125" bestFit="1" customWidth="1"/>
    <col min="459" max="459" width="6.5" bestFit="1" customWidth="1"/>
    <col min="460" max="460" width="9.5" bestFit="1" customWidth="1"/>
    <col min="461" max="461" width="6.83203125" bestFit="1" customWidth="1"/>
    <col min="462" max="462" width="6.5" bestFit="1" customWidth="1"/>
    <col min="463" max="463" width="9.5" bestFit="1" customWidth="1"/>
    <col min="464" max="464" width="6.83203125" bestFit="1" customWidth="1"/>
    <col min="465" max="465" width="6.5" bestFit="1" customWidth="1"/>
    <col min="466" max="466" width="9.5" bestFit="1" customWidth="1"/>
    <col min="467" max="467" width="6.83203125" bestFit="1" customWidth="1"/>
    <col min="468" max="468" width="6.5" bestFit="1" customWidth="1"/>
    <col min="469" max="469" width="9.5" bestFit="1" customWidth="1"/>
    <col min="470" max="470" width="6.83203125" bestFit="1" customWidth="1"/>
    <col min="471" max="471" width="6.5" bestFit="1" customWidth="1"/>
    <col min="472" max="472" width="9.5" bestFit="1" customWidth="1"/>
    <col min="473" max="473" width="6.83203125" bestFit="1" customWidth="1"/>
    <col min="474" max="474" width="6.5" bestFit="1" customWidth="1"/>
    <col min="475" max="475" width="9.5" bestFit="1" customWidth="1"/>
    <col min="476" max="476" width="6.83203125" bestFit="1" customWidth="1"/>
    <col min="477" max="477" width="6.5" bestFit="1" customWidth="1"/>
    <col min="478" max="478" width="9.5" bestFit="1" customWidth="1"/>
    <col min="479" max="479" width="6.83203125" bestFit="1" customWidth="1"/>
    <col min="480" max="480" width="6.5" bestFit="1" customWidth="1"/>
    <col min="481" max="481" width="9.5" bestFit="1" customWidth="1"/>
    <col min="482" max="482" width="6.83203125" bestFit="1" customWidth="1"/>
    <col min="483" max="483" width="6.5" bestFit="1" customWidth="1"/>
    <col min="484" max="484" width="9.5" bestFit="1" customWidth="1"/>
    <col min="485" max="485" width="6.83203125" bestFit="1" customWidth="1"/>
    <col min="486" max="486" width="6.5" bestFit="1" customWidth="1"/>
    <col min="487" max="487" width="9.5" bestFit="1" customWidth="1"/>
    <col min="488" max="488" width="6.83203125" bestFit="1" customWidth="1"/>
    <col min="489" max="489" width="6.5" bestFit="1" customWidth="1"/>
    <col min="490" max="490" width="9.5" bestFit="1" customWidth="1"/>
    <col min="491" max="491" width="6.83203125" bestFit="1" customWidth="1"/>
    <col min="492" max="492" width="6.5" bestFit="1" customWidth="1"/>
    <col min="493" max="493" width="9.5" bestFit="1" customWidth="1"/>
    <col min="494" max="494" width="6.83203125" bestFit="1" customWidth="1"/>
    <col min="495" max="495" width="6.5" bestFit="1" customWidth="1"/>
    <col min="496" max="496" width="9.5" bestFit="1" customWidth="1"/>
    <col min="497" max="497" width="6.83203125" bestFit="1" customWidth="1"/>
    <col min="498" max="498" width="6.5" bestFit="1" customWidth="1"/>
    <col min="499" max="499" width="9.5" bestFit="1" customWidth="1"/>
    <col min="500" max="500" width="6.83203125" bestFit="1" customWidth="1"/>
    <col min="501" max="501" width="6.5" bestFit="1" customWidth="1"/>
    <col min="502" max="502" width="9.5" bestFit="1" customWidth="1"/>
    <col min="503" max="503" width="6.83203125" bestFit="1" customWidth="1"/>
    <col min="504" max="504" width="6.5" bestFit="1" customWidth="1"/>
    <col min="505" max="505" width="9.5" bestFit="1" customWidth="1"/>
    <col min="506" max="506" width="6.83203125" bestFit="1" customWidth="1"/>
    <col min="507" max="507" width="6.5" bestFit="1" customWidth="1"/>
    <col min="508" max="508" width="9.5" bestFit="1" customWidth="1"/>
    <col min="509" max="509" width="6.83203125" bestFit="1" customWidth="1"/>
    <col min="510" max="510" width="6.5" bestFit="1" customWidth="1"/>
    <col min="511" max="511" width="9.5" bestFit="1" customWidth="1"/>
    <col min="512" max="512" width="6.83203125" bestFit="1" customWidth="1"/>
    <col min="513" max="513" width="6.5" bestFit="1" customWidth="1"/>
    <col min="514" max="514" width="9.5" bestFit="1" customWidth="1"/>
    <col min="515" max="515" width="6.83203125" bestFit="1" customWidth="1"/>
    <col min="516" max="516" width="6.5" bestFit="1" customWidth="1"/>
    <col min="517" max="517" width="9.5" bestFit="1" customWidth="1"/>
    <col min="518" max="518" width="6.83203125" bestFit="1" customWidth="1"/>
    <col min="519" max="519" width="6.5" bestFit="1" customWidth="1"/>
    <col min="520" max="520" width="9.5" bestFit="1" customWidth="1"/>
    <col min="521" max="521" width="6.83203125" bestFit="1" customWidth="1"/>
    <col min="522" max="522" width="6.5" bestFit="1" customWidth="1"/>
    <col min="523" max="523" width="9.5" bestFit="1" customWidth="1"/>
    <col min="524" max="524" width="6.83203125" bestFit="1" customWidth="1"/>
    <col min="525" max="525" width="6.5" bestFit="1" customWidth="1"/>
    <col min="526" max="526" width="9.5" bestFit="1" customWidth="1"/>
    <col min="527" max="527" width="6.83203125" bestFit="1" customWidth="1"/>
    <col min="528" max="528" width="6.5" bestFit="1" customWidth="1"/>
    <col min="529" max="529" width="9.5" bestFit="1" customWidth="1"/>
    <col min="530" max="530" width="6.83203125" bestFit="1" customWidth="1"/>
    <col min="531" max="531" width="6.5" bestFit="1" customWidth="1"/>
    <col min="532" max="532" width="9.5" bestFit="1" customWidth="1"/>
    <col min="533" max="533" width="6.83203125" bestFit="1" customWidth="1"/>
    <col min="534" max="534" width="6.5" bestFit="1" customWidth="1"/>
    <col min="535" max="535" width="9.5" bestFit="1" customWidth="1"/>
    <col min="536" max="536" width="6.83203125" bestFit="1" customWidth="1"/>
    <col min="537" max="537" width="6.5" bestFit="1" customWidth="1"/>
    <col min="538" max="538" width="9.5" bestFit="1" customWidth="1"/>
    <col min="539" max="539" width="6.83203125" bestFit="1" customWidth="1"/>
    <col min="540" max="540" width="6.5" bestFit="1" customWidth="1"/>
    <col min="541" max="541" width="9.5" bestFit="1" customWidth="1"/>
    <col min="542" max="542" width="6.83203125" bestFit="1" customWidth="1"/>
    <col min="543" max="543" width="6.5" bestFit="1" customWidth="1"/>
    <col min="544" max="544" width="9.5" bestFit="1" customWidth="1"/>
    <col min="545" max="545" width="6.83203125" bestFit="1" customWidth="1"/>
    <col min="546" max="546" width="6.5" bestFit="1" customWidth="1"/>
    <col min="547" max="547" width="9.5" bestFit="1" customWidth="1"/>
    <col min="548" max="548" width="6.83203125" bestFit="1" customWidth="1"/>
    <col min="549" max="549" width="6.5" bestFit="1" customWidth="1"/>
    <col min="550" max="550" width="9.5" bestFit="1" customWidth="1"/>
    <col min="551" max="551" width="6.83203125" bestFit="1" customWidth="1"/>
    <col min="552" max="552" width="6.5" bestFit="1" customWidth="1"/>
    <col min="553" max="553" width="9.5" bestFit="1" customWidth="1"/>
    <col min="554" max="554" width="6.83203125" bestFit="1" customWidth="1"/>
    <col min="555" max="555" width="6.5" bestFit="1" customWidth="1"/>
    <col min="556" max="556" width="9.5" bestFit="1" customWidth="1"/>
    <col min="557" max="557" width="6.83203125" bestFit="1" customWidth="1"/>
    <col min="558" max="558" width="6.5" bestFit="1" customWidth="1"/>
    <col min="559" max="559" width="9.5" bestFit="1" customWidth="1"/>
    <col min="560" max="560" width="6.83203125" bestFit="1" customWidth="1"/>
    <col min="561" max="561" width="6.5" bestFit="1" customWidth="1"/>
    <col min="562" max="562" width="9.5" bestFit="1" customWidth="1"/>
    <col min="563" max="563" width="6.83203125" bestFit="1" customWidth="1"/>
    <col min="564" max="564" width="6.5" bestFit="1" customWidth="1"/>
    <col min="565" max="565" width="9.5" bestFit="1" customWidth="1"/>
    <col min="566" max="566" width="6.83203125" bestFit="1" customWidth="1"/>
    <col min="567" max="567" width="6.5" bestFit="1" customWidth="1"/>
    <col min="568" max="568" width="9.5" bestFit="1" customWidth="1"/>
    <col min="569" max="569" width="6.83203125" bestFit="1" customWidth="1"/>
    <col min="570" max="570" width="6.5" bestFit="1" customWidth="1"/>
    <col min="571" max="571" width="9.5" bestFit="1" customWidth="1"/>
    <col min="572" max="572" width="6.83203125" bestFit="1" customWidth="1"/>
    <col min="573" max="573" width="6.5" bestFit="1" customWidth="1"/>
    <col min="574" max="574" width="9.5" bestFit="1" customWidth="1"/>
    <col min="575" max="575" width="6.83203125" bestFit="1" customWidth="1"/>
    <col min="576" max="576" width="6.5" bestFit="1" customWidth="1"/>
    <col min="577" max="577" width="9.5" bestFit="1" customWidth="1"/>
    <col min="578" max="578" width="6.83203125" bestFit="1" customWidth="1"/>
    <col min="579" max="579" width="6.5" bestFit="1" customWidth="1"/>
    <col min="580" max="580" width="9.5" bestFit="1" customWidth="1"/>
    <col min="581" max="581" width="6.83203125" bestFit="1" customWidth="1"/>
    <col min="582" max="582" width="6.5" bestFit="1" customWidth="1"/>
    <col min="583" max="583" width="9.5" bestFit="1" customWidth="1"/>
    <col min="584" max="584" width="6.83203125" bestFit="1" customWidth="1"/>
    <col min="585" max="585" width="6.5" bestFit="1" customWidth="1"/>
    <col min="586" max="586" width="9.5" bestFit="1" customWidth="1"/>
    <col min="587" max="587" width="6.83203125" bestFit="1" customWidth="1"/>
    <col min="588" max="588" width="6.5" bestFit="1" customWidth="1"/>
    <col min="589" max="589" width="9.5" bestFit="1" customWidth="1"/>
    <col min="590" max="590" width="6.83203125" bestFit="1" customWidth="1"/>
    <col min="591" max="591" width="6.5" bestFit="1" customWidth="1"/>
    <col min="592" max="592" width="9.5" bestFit="1" customWidth="1"/>
    <col min="593" max="593" width="6.83203125" bestFit="1" customWidth="1"/>
    <col min="594" max="594" width="6.5" bestFit="1" customWidth="1"/>
    <col min="595" max="595" width="9.5" bestFit="1" customWidth="1"/>
    <col min="596" max="596" width="6.83203125" bestFit="1" customWidth="1"/>
    <col min="597" max="597" width="6.5" bestFit="1" customWidth="1"/>
    <col min="598" max="598" width="9.5" bestFit="1" customWidth="1"/>
    <col min="599" max="599" width="6.83203125" bestFit="1" customWidth="1"/>
    <col min="600" max="600" width="6.5" bestFit="1" customWidth="1"/>
    <col min="601" max="601" width="9.5" bestFit="1" customWidth="1"/>
    <col min="602" max="602" width="6.83203125" bestFit="1" customWidth="1"/>
    <col min="603" max="603" width="6.5" bestFit="1" customWidth="1"/>
    <col min="604" max="604" width="9.5" bestFit="1" customWidth="1"/>
    <col min="605" max="605" width="6.83203125" bestFit="1" customWidth="1"/>
    <col min="606" max="606" width="6.5" bestFit="1" customWidth="1"/>
    <col min="607" max="607" width="9.5" bestFit="1" customWidth="1"/>
    <col min="608" max="608" width="6.83203125" bestFit="1" customWidth="1"/>
    <col min="609" max="609" width="6.5" bestFit="1" customWidth="1"/>
    <col min="610" max="610" width="9.5" bestFit="1" customWidth="1"/>
    <col min="611" max="611" width="6.83203125" bestFit="1" customWidth="1"/>
    <col min="612" max="612" width="6.5" bestFit="1" customWidth="1"/>
    <col min="613" max="613" width="9.5" bestFit="1" customWidth="1"/>
    <col min="614" max="614" width="6.83203125" bestFit="1" customWidth="1"/>
    <col min="615" max="615" width="6.5" bestFit="1" customWidth="1"/>
    <col min="616" max="616" width="9.5" bestFit="1" customWidth="1"/>
    <col min="617" max="617" width="6.83203125" bestFit="1" customWidth="1"/>
    <col min="618" max="618" width="6.5" bestFit="1" customWidth="1"/>
    <col min="619" max="619" width="9.5" bestFit="1" customWidth="1"/>
    <col min="620" max="620" width="6.83203125" bestFit="1" customWidth="1"/>
    <col min="621" max="621" width="6.5" bestFit="1" customWidth="1"/>
    <col min="622" max="622" width="9.5" bestFit="1" customWidth="1"/>
    <col min="623" max="623" width="6.83203125" bestFit="1" customWidth="1"/>
    <col min="624" max="624" width="6.5" bestFit="1" customWidth="1"/>
    <col min="625" max="625" width="9.5" bestFit="1" customWidth="1"/>
    <col min="626" max="626" width="6.83203125" bestFit="1" customWidth="1"/>
    <col min="627" max="627" width="6.5" bestFit="1" customWidth="1"/>
    <col min="628" max="628" width="9.5" bestFit="1" customWidth="1"/>
    <col min="629" max="629" width="6.83203125" bestFit="1" customWidth="1"/>
    <col min="630" max="630" width="6.5" bestFit="1" customWidth="1"/>
    <col min="631" max="631" width="9.5" bestFit="1" customWidth="1"/>
    <col min="632" max="632" width="6.83203125" bestFit="1" customWidth="1"/>
    <col min="633" max="633" width="6.5" bestFit="1" customWidth="1"/>
    <col min="634" max="634" width="9.5" bestFit="1" customWidth="1"/>
    <col min="635" max="635" width="6.83203125" bestFit="1" customWidth="1"/>
    <col min="636" max="636" width="6.5" bestFit="1" customWidth="1"/>
    <col min="637" max="637" width="9.5" bestFit="1" customWidth="1"/>
    <col min="638" max="638" width="6.83203125" bestFit="1" customWidth="1"/>
    <col min="639" max="639" width="6.5" bestFit="1" customWidth="1"/>
    <col min="640" max="640" width="3.83203125" bestFit="1" customWidth="1"/>
    <col min="641" max="641" width="6.5" bestFit="1" customWidth="1"/>
    <col min="642" max="642" width="9.5" bestFit="1" customWidth="1"/>
    <col min="643" max="643" width="6.83203125" bestFit="1" customWidth="1"/>
    <col min="644" max="644" width="6.5" bestFit="1" customWidth="1"/>
    <col min="645" max="645" width="9.5" bestFit="1" customWidth="1"/>
    <col min="646" max="646" width="6.83203125" bestFit="1" customWidth="1"/>
    <col min="647" max="647" width="6.5" bestFit="1" customWidth="1"/>
    <col min="648" max="648" width="9.5" bestFit="1" customWidth="1"/>
    <col min="649" max="649" width="6.83203125" bestFit="1" customWidth="1"/>
    <col min="650" max="650" width="6.5" bestFit="1" customWidth="1"/>
    <col min="651" max="651" width="9.5" bestFit="1" customWidth="1"/>
    <col min="652" max="652" width="6.83203125" bestFit="1" customWidth="1"/>
    <col min="653" max="653" width="6.5" bestFit="1" customWidth="1"/>
    <col min="654" max="654" width="9.5" bestFit="1" customWidth="1"/>
    <col min="655" max="655" width="6.83203125" bestFit="1" customWidth="1"/>
    <col min="656" max="656" width="6.5" bestFit="1" customWidth="1"/>
    <col min="657" max="657" width="9.5" bestFit="1" customWidth="1"/>
    <col min="658" max="658" width="6.83203125" bestFit="1" customWidth="1"/>
    <col min="659" max="659" width="6.5" bestFit="1" customWidth="1"/>
    <col min="660" max="660" width="9.5" bestFit="1" customWidth="1"/>
    <col min="661" max="661" width="6.83203125" bestFit="1" customWidth="1"/>
    <col min="662" max="662" width="6.5" bestFit="1" customWidth="1"/>
    <col min="663" max="663" width="9.5" bestFit="1" customWidth="1"/>
    <col min="664" max="664" width="6.83203125" bestFit="1" customWidth="1"/>
    <col min="665" max="665" width="6.5" bestFit="1" customWidth="1"/>
    <col min="666" max="666" width="9.5" bestFit="1" customWidth="1"/>
    <col min="667" max="667" width="6.83203125" bestFit="1" customWidth="1"/>
    <col min="668" max="668" width="6.5" bestFit="1" customWidth="1"/>
    <col min="669" max="669" width="9.5" bestFit="1" customWidth="1"/>
    <col min="670" max="670" width="6.83203125" bestFit="1" customWidth="1"/>
    <col min="671" max="671" width="6.5" bestFit="1" customWidth="1"/>
    <col min="672" max="672" width="9.5" bestFit="1" customWidth="1"/>
    <col min="673" max="673" width="6.83203125" bestFit="1" customWidth="1"/>
    <col min="674" max="674" width="6.5" bestFit="1" customWidth="1"/>
    <col min="675" max="675" width="9.5" bestFit="1" customWidth="1"/>
    <col min="676" max="676" width="6.83203125" bestFit="1" customWidth="1"/>
    <col min="677" max="677" width="6.5" bestFit="1" customWidth="1"/>
    <col min="678" max="678" width="9.5" bestFit="1" customWidth="1"/>
    <col min="679" max="679" width="6.83203125" bestFit="1" customWidth="1"/>
    <col min="680" max="680" width="6.5" bestFit="1" customWidth="1"/>
    <col min="681" max="681" width="9.5" bestFit="1" customWidth="1"/>
    <col min="682" max="682" width="6.83203125" bestFit="1" customWidth="1"/>
    <col min="683" max="683" width="6.5" bestFit="1" customWidth="1"/>
    <col min="684" max="684" width="9.5" bestFit="1" customWidth="1"/>
    <col min="685" max="685" width="6.83203125" bestFit="1" customWidth="1"/>
    <col min="686" max="686" width="6.5" bestFit="1" customWidth="1"/>
    <col min="687" max="687" width="9.5" bestFit="1" customWidth="1"/>
    <col min="688" max="688" width="6.83203125" bestFit="1" customWidth="1"/>
    <col min="689" max="689" width="6.5" bestFit="1" customWidth="1"/>
    <col min="690" max="690" width="9.5" bestFit="1" customWidth="1"/>
    <col min="691" max="691" width="6.83203125" bestFit="1" customWidth="1"/>
    <col min="692" max="692" width="6.5" bestFit="1" customWidth="1"/>
    <col min="693" max="693" width="9.5" bestFit="1" customWidth="1"/>
    <col min="694" max="694" width="6.83203125" bestFit="1" customWidth="1"/>
    <col min="695" max="695" width="6.5" bestFit="1" customWidth="1"/>
    <col min="696" max="696" width="9.5" bestFit="1" customWidth="1"/>
    <col min="697" max="697" width="6.83203125" bestFit="1" customWidth="1"/>
    <col min="698" max="698" width="6.5" bestFit="1" customWidth="1"/>
    <col min="699" max="699" width="9.5" bestFit="1" customWidth="1"/>
    <col min="700" max="700" width="6.83203125" bestFit="1" customWidth="1"/>
    <col min="701" max="701" width="6.5" bestFit="1" customWidth="1"/>
    <col min="702" max="702" width="9.5" bestFit="1" customWidth="1"/>
    <col min="703" max="703" width="6.83203125" bestFit="1" customWidth="1"/>
    <col min="704" max="704" width="6.5" bestFit="1" customWidth="1"/>
    <col min="705" max="705" width="9.5" bestFit="1" customWidth="1"/>
    <col min="706" max="706" width="6.83203125" bestFit="1" customWidth="1"/>
    <col min="707" max="707" width="6.5" bestFit="1" customWidth="1"/>
    <col min="708" max="708" width="9.5" bestFit="1" customWidth="1"/>
    <col min="709" max="709" width="6.83203125" bestFit="1" customWidth="1"/>
    <col min="710" max="710" width="6.5" bestFit="1" customWidth="1"/>
    <col min="711" max="711" width="9.5" bestFit="1" customWidth="1"/>
    <col min="712" max="712" width="6.83203125" bestFit="1" customWidth="1"/>
    <col min="713" max="713" width="6.5" bestFit="1" customWidth="1"/>
    <col min="714" max="714" width="9.5" bestFit="1" customWidth="1"/>
    <col min="715" max="715" width="6.83203125" bestFit="1" customWidth="1"/>
    <col min="716" max="716" width="6.5" bestFit="1" customWidth="1"/>
    <col min="717" max="717" width="9.5" bestFit="1" customWidth="1"/>
    <col min="718" max="718" width="6.83203125" bestFit="1" customWidth="1"/>
    <col min="719" max="719" width="6.5" bestFit="1" customWidth="1"/>
    <col min="720" max="720" width="9.5" bestFit="1" customWidth="1"/>
    <col min="721" max="721" width="6.83203125" bestFit="1" customWidth="1"/>
    <col min="722" max="722" width="6.5" bestFit="1" customWidth="1"/>
    <col min="723" max="723" width="9.5" bestFit="1" customWidth="1"/>
    <col min="724" max="724" width="6.83203125" bestFit="1" customWidth="1"/>
    <col min="725" max="725" width="6.5" bestFit="1" customWidth="1"/>
    <col min="726" max="726" width="9.5" bestFit="1" customWidth="1"/>
    <col min="727" max="727" width="6.83203125" bestFit="1" customWidth="1"/>
    <col min="728" max="728" width="6.5" bestFit="1" customWidth="1"/>
    <col min="729" max="729" width="9.5" bestFit="1" customWidth="1"/>
    <col min="730" max="730" width="6.83203125" bestFit="1" customWidth="1"/>
    <col min="731" max="731" width="6.5" bestFit="1" customWidth="1"/>
    <col min="732" max="732" width="9.5" bestFit="1" customWidth="1"/>
    <col min="733" max="733" width="6.83203125" bestFit="1" customWidth="1"/>
    <col min="734" max="734" width="6.5" bestFit="1" customWidth="1"/>
    <col min="735" max="735" width="9.5" bestFit="1" customWidth="1"/>
    <col min="736" max="736" width="6.83203125" bestFit="1" customWidth="1"/>
    <col min="737" max="737" width="6.5" bestFit="1" customWidth="1"/>
    <col min="738" max="738" width="3.83203125" bestFit="1" customWidth="1"/>
    <col min="739" max="739" width="6.5" bestFit="1" customWidth="1"/>
    <col min="740" max="740" width="9.5" bestFit="1" customWidth="1"/>
    <col min="741" max="741" width="6.83203125" bestFit="1" customWidth="1"/>
    <col min="742" max="742" width="6.5" bestFit="1" customWidth="1"/>
    <col min="743" max="743" width="9.5" bestFit="1" customWidth="1"/>
    <col min="744" max="744" width="6.83203125" bestFit="1" customWidth="1"/>
    <col min="745" max="745" width="6.5" bestFit="1" customWidth="1"/>
    <col min="746" max="746" width="9.5" bestFit="1" customWidth="1"/>
    <col min="747" max="747" width="6.83203125" bestFit="1" customWidth="1"/>
    <col min="748" max="748" width="6.5" bestFit="1" customWidth="1"/>
    <col min="749" max="749" width="9.5" bestFit="1" customWidth="1"/>
    <col min="750" max="750" width="6.83203125" bestFit="1" customWidth="1"/>
    <col min="751" max="751" width="6.5" bestFit="1" customWidth="1"/>
    <col min="752" max="752" width="9.5" bestFit="1" customWidth="1"/>
    <col min="753" max="753" width="6.83203125" bestFit="1" customWidth="1"/>
    <col min="754" max="754" width="6.5" bestFit="1" customWidth="1"/>
    <col min="755" max="755" width="9.5" bestFit="1" customWidth="1"/>
    <col min="756" max="756" width="7.83203125" bestFit="1" customWidth="1"/>
    <col min="757" max="757" width="6.5" bestFit="1" customWidth="1"/>
    <col min="758" max="758" width="10.5" bestFit="1" customWidth="1"/>
    <col min="759" max="759" width="7.83203125" bestFit="1" customWidth="1"/>
    <col min="760" max="760" width="6.5" bestFit="1" customWidth="1"/>
    <col min="761" max="761" width="10.5" bestFit="1" customWidth="1"/>
    <col min="762" max="762" width="7.83203125" bestFit="1" customWidth="1"/>
    <col min="763" max="763" width="6.5" bestFit="1" customWidth="1"/>
    <col min="764" max="764" width="10.5" bestFit="1" customWidth="1"/>
    <col min="765" max="765" width="7.83203125" bestFit="1" customWidth="1"/>
    <col min="766" max="766" width="6.5" bestFit="1" customWidth="1"/>
    <col min="767" max="767" width="10.5" bestFit="1" customWidth="1"/>
    <col min="768" max="768" width="7.83203125" bestFit="1" customWidth="1"/>
    <col min="769" max="769" width="6.5" bestFit="1" customWidth="1"/>
    <col min="770" max="770" width="10.5" bestFit="1" customWidth="1"/>
    <col min="771" max="771" width="7.83203125" bestFit="1" customWidth="1"/>
    <col min="772" max="772" width="6.5" bestFit="1" customWidth="1"/>
    <col min="773" max="773" width="10.5" bestFit="1" customWidth="1"/>
    <col min="774" max="774" width="7.83203125" bestFit="1" customWidth="1"/>
    <col min="775" max="775" width="6.5" bestFit="1" customWidth="1"/>
    <col min="776" max="776" width="10.5" bestFit="1" customWidth="1"/>
    <col min="777" max="777" width="7.83203125" bestFit="1" customWidth="1"/>
    <col min="778" max="778" width="6.5" bestFit="1" customWidth="1"/>
    <col min="779" max="779" width="10.5" bestFit="1" customWidth="1"/>
    <col min="780" max="780" width="7.83203125" bestFit="1" customWidth="1"/>
    <col min="781" max="781" width="6.5" bestFit="1" customWidth="1"/>
    <col min="782" max="782" width="10.5" bestFit="1" customWidth="1"/>
    <col min="783" max="783" width="7.83203125" bestFit="1" customWidth="1"/>
    <col min="784" max="784" width="6.5" bestFit="1" customWidth="1"/>
    <col min="785" max="785" width="10.5" bestFit="1" customWidth="1"/>
    <col min="786" max="786" width="7.83203125" bestFit="1" customWidth="1"/>
    <col min="787" max="787" width="6.5" bestFit="1" customWidth="1"/>
    <col min="788" max="788" width="10.5" bestFit="1" customWidth="1"/>
    <col min="789" max="789" width="7.83203125" bestFit="1" customWidth="1"/>
    <col min="790" max="790" width="6.5" bestFit="1" customWidth="1"/>
    <col min="791" max="791" width="10.5" bestFit="1" customWidth="1"/>
    <col min="792" max="792" width="7.83203125" bestFit="1" customWidth="1"/>
    <col min="793" max="793" width="6.5" bestFit="1" customWidth="1"/>
    <col min="794" max="794" width="10.5" bestFit="1" customWidth="1"/>
    <col min="795" max="795" width="7.83203125" bestFit="1" customWidth="1"/>
    <col min="796" max="796" width="6.5" bestFit="1" customWidth="1"/>
    <col min="797" max="797" width="10.5" bestFit="1" customWidth="1"/>
    <col min="798" max="798" width="7.83203125" bestFit="1" customWidth="1"/>
    <col min="799" max="799" width="6.5" bestFit="1" customWidth="1"/>
    <col min="800" max="800" width="10.5" bestFit="1" customWidth="1"/>
    <col min="801" max="801" width="7.83203125" bestFit="1" customWidth="1"/>
    <col min="802" max="802" width="6.5" bestFit="1" customWidth="1"/>
    <col min="803" max="803" width="10.5" bestFit="1" customWidth="1"/>
    <col min="804" max="804" width="7.83203125" bestFit="1" customWidth="1"/>
    <col min="805" max="805" width="6.5" bestFit="1" customWidth="1"/>
    <col min="806" max="806" width="10.5" bestFit="1" customWidth="1"/>
    <col min="807" max="807" width="7.83203125" bestFit="1" customWidth="1"/>
    <col min="808" max="808" width="6.5" bestFit="1" customWidth="1"/>
    <col min="809" max="809" width="10.5" bestFit="1" customWidth="1"/>
    <col min="810" max="810" width="7.83203125" bestFit="1" customWidth="1"/>
    <col min="811" max="811" width="6.5" bestFit="1" customWidth="1"/>
    <col min="812" max="812" width="10.5" bestFit="1" customWidth="1"/>
    <col min="813" max="813" width="7.83203125" bestFit="1" customWidth="1"/>
    <col min="814" max="814" width="6.5" bestFit="1" customWidth="1"/>
    <col min="815" max="815" width="10.5" bestFit="1" customWidth="1"/>
    <col min="816" max="816" width="7.83203125" bestFit="1" customWidth="1"/>
    <col min="817" max="817" width="6.5" bestFit="1" customWidth="1"/>
    <col min="818" max="818" width="10.5" bestFit="1" customWidth="1"/>
    <col min="819" max="819" width="7.83203125" bestFit="1" customWidth="1"/>
    <col min="820" max="820" width="6.5" bestFit="1" customWidth="1"/>
    <col min="821" max="821" width="10.5" bestFit="1" customWidth="1"/>
    <col min="822" max="822" width="7.83203125" bestFit="1" customWidth="1"/>
    <col min="823" max="823" width="6.5" bestFit="1" customWidth="1"/>
    <col min="824" max="824" width="10.5" bestFit="1" customWidth="1"/>
    <col min="825" max="825" width="7.83203125" bestFit="1" customWidth="1"/>
    <col min="826" max="826" width="6.5" bestFit="1" customWidth="1"/>
    <col min="827" max="827" width="10.5" bestFit="1" customWidth="1"/>
    <col min="828" max="828" width="7.83203125" bestFit="1" customWidth="1"/>
    <col min="829" max="829" width="6.5" bestFit="1" customWidth="1"/>
    <col min="830" max="830" width="10.5" bestFit="1" customWidth="1"/>
    <col min="831" max="831" width="7.83203125" bestFit="1" customWidth="1"/>
    <col min="832" max="832" width="6.5" bestFit="1" customWidth="1"/>
    <col min="833" max="833" width="10.5" bestFit="1" customWidth="1"/>
    <col min="834" max="834" width="7.83203125" bestFit="1" customWidth="1"/>
    <col min="835" max="835" width="6.5" bestFit="1" customWidth="1"/>
    <col min="836" max="836" width="10.5" bestFit="1" customWidth="1"/>
    <col min="837" max="837" width="7.83203125" bestFit="1" customWidth="1"/>
    <col min="838" max="838" width="6.5" bestFit="1" customWidth="1"/>
    <col min="839" max="839" width="10.5" bestFit="1" customWidth="1"/>
    <col min="840" max="840" width="7.83203125" bestFit="1" customWidth="1"/>
    <col min="841" max="841" width="6.5" bestFit="1" customWidth="1"/>
    <col min="842" max="842" width="10.5" bestFit="1" customWidth="1"/>
    <col min="843" max="843" width="7.83203125" bestFit="1" customWidth="1"/>
    <col min="844" max="844" width="6.5" bestFit="1" customWidth="1"/>
    <col min="845" max="845" width="10.5" bestFit="1" customWidth="1"/>
    <col min="846" max="846" width="7.83203125" bestFit="1" customWidth="1"/>
    <col min="847" max="847" width="6.5" bestFit="1" customWidth="1"/>
    <col min="848" max="848" width="10.5" bestFit="1" customWidth="1"/>
    <col min="849" max="849" width="7.83203125" bestFit="1" customWidth="1"/>
    <col min="850" max="850" width="6.5" bestFit="1" customWidth="1"/>
    <col min="851" max="851" width="10.5" bestFit="1" customWidth="1"/>
    <col min="852" max="852" width="7.83203125" bestFit="1" customWidth="1"/>
    <col min="853" max="853" width="6.5" bestFit="1" customWidth="1"/>
    <col min="854" max="854" width="10.5" bestFit="1" customWidth="1"/>
    <col min="855" max="855" width="7.83203125" bestFit="1" customWidth="1"/>
    <col min="856" max="856" width="6.5" bestFit="1" customWidth="1"/>
    <col min="857" max="857" width="10.5" bestFit="1" customWidth="1"/>
    <col min="858" max="858" width="7.83203125" bestFit="1" customWidth="1"/>
    <col min="859" max="859" width="6.5" bestFit="1" customWidth="1"/>
    <col min="860" max="860" width="10.5" bestFit="1" customWidth="1"/>
    <col min="861" max="861" width="7.83203125" bestFit="1" customWidth="1"/>
    <col min="862" max="862" width="6.5" bestFit="1" customWidth="1"/>
    <col min="863" max="863" width="10.5" bestFit="1" customWidth="1"/>
    <col min="864" max="864" width="7.83203125" bestFit="1" customWidth="1"/>
    <col min="865" max="865" width="6.5" bestFit="1" customWidth="1"/>
    <col min="866" max="866" width="10.5" bestFit="1" customWidth="1"/>
    <col min="867" max="867" width="7.83203125" bestFit="1" customWidth="1"/>
    <col min="868" max="868" width="6.5" bestFit="1" customWidth="1"/>
    <col min="869" max="869" width="10.5" bestFit="1" customWidth="1"/>
    <col min="870" max="870" width="7.83203125" bestFit="1" customWidth="1"/>
    <col min="871" max="871" width="6.5" bestFit="1" customWidth="1"/>
    <col min="872" max="872" width="10.5" bestFit="1" customWidth="1"/>
    <col min="873" max="873" width="7.83203125" bestFit="1" customWidth="1"/>
    <col min="874" max="874" width="6.5" bestFit="1" customWidth="1"/>
    <col min="875" max="875" width="10.5" bestFit="1" customWidth="1"/>
    <col min="876" max="876" width="7.83203125" bestFit="1" customWidth="1"/>
    <col min="877" max="877" width="6.5" bestFit="1" customWidth="1"/>
    <col min="878" max="878" width="10.5" bestFit="1" customWidth="1"/>
    <col min="879" max="879" width="7.83203125" bestFit="1" customWidth="1"/>
    <col min="880" max="880" width="6.5" bestFit="1" customWidth="1"/>
    <col min="881" max="881" width="10.5" bestFit="1" customWidth="1"/>
    <col min="882" max="882" width="7.83203125" bestFit="1" customWidth="1"/>
    <col min="883" max="883" width="6.5" bestFit="1" customWidth="1"/>
    <col min="884" max="884" width="10.5" bestFit="1" customWidth="1"/>
    <col min="885" max="885" width="7.83203125" bestFit="1" customWidth="1"/>
    <col min="886" max="886" width="6.5" bestFit="1" customWidth="1"/>
    <col min="887" max="887" width="10.5" bestFit="1" customWidth="1"/>
    <col min="888" max="888" width="7.83203125" bestFit="1" customWidth="1"/>
    <col min="889" max="889" width="6.5" bestFit="1" customWidth="1"/>
    <col min="890" max="890" width="10.5" bestFit="1" customWidth="1"/>
    <col min="891" max="891" width="7.83203125" bestFit="1" customWidth="1"/>
    <col min="892" max="892" width="6.5" bestFit="1" customWidth="1"/>
    <col min="893" max="893" width="10.5" bestFit="1" customWidth="1"/>
    <col min="894" max="894" width="7.83203125" bestFit="1" customWidth="1"/>
    <col min="895" max="895" width="6.5" bestFit="1" customWidth="1"/>
    <col min="896" max="896" width="10.5" bestFit="1" customWidth="1"/>
    <col min="897" max="897" width="7.83203125" bestFit="1" customWidth="1"/>
    <col min="898" max="898" width="6.5" bestFit="1" customWidth="1"/>
    <col min="899" max="899" width="10.5" bestFit="1" customWidth="1"/>
    <col min="900" max="900" width="7.83203125" bestFit="1" customWidth="1"/>
    <col min="901" max="901" width="6.5" bestFit="1" customWidth="1"/>
    <col min="902" max="902" width="10.5" bestFit="1" customWidth="1"/>
    <col min="903" max="903" width="7.83203125" bestFit="1" customWidth="1"/>
    <col min="904" max="904" width="6.5" bestFit="1" customWidth="1"/>
    <col min="905" max="905" width="10.5" bestFit="1" customWidth="1"/>
    <col min="906" max="906" width="7.83203125" bestFit="1" customWidth="1"/>
    <col min="907" max="907" width="6.5" bestFit="1" customWidth="1"/>
    <col min="908" max="908" width="10.5" bestFit="1" customWidth="1"/>
    <col min="909" max="909" width="7.83203125" bestFit="1" customWidth="1"/>
    <col min="910" max="910" width="6.5" bestFit="1" customWidth="1"/>
    <col min="911" max="911" width="10.5" bestFit="1" customWidth="1"/>
    <col min="912" max="912" width="7.83203125" bestFit="1" customWidth="1"/>
    <col min="913" max="913" width="6.5" bestFit="1" customWidth="1"/>
    <col min="914" max="914" width="10.5" bestFit="1" customWidth="1"/>
    <col min="915" max="915" width="7.83203125" bestFit="1" customWidth="1"/>
    <col min="916" max="916" width="6.5" bestFit="1" customWidth="1"/>
    <col min="917" max="917" width="10.5" bestFit="1" customWidth="1"/>
    <col min="918" max="918" width="7.83203125" bestFit="1" customWidth="1"/>
    <col min="919" max="919" width="6.5" bestFit="1" customWidth="1"/>
    <col min="920" max="920" width="10.5" bestFit="1" customWidth="1"/>
    <col min="921" max="921" width="7.83203125" bestFit="1" customWidth="1"/>
    <col min="922" max="922" width="6.5" bestFit="1" customWidth="1"/>
    <col min="923" max="923" width="10.5" bestFit="1" customWidth="1"/>
    <col min="924" max="924" width="7.83203125" bestFit="1" customWidth="1"/>
    <col min="925" max="925" width="6.5" bestFit="1" customWidth="1"/>
    <col min="926" max="926" width="10.5" bestFit="1" customWidth="1"/>
    <col min="927" max="927" width="7.83203125" bestFit="1" customWidth="1"/>
    <col min="928" max="928" width="6.5" bestFit="1" customWidth="1"/>
    <col min="929" max="929" width="10.5" bestFit="1" customWidth="1"/>
    <col min="930" max="930" width="7.83203125" bestFit="1" customWidth="1"/>
    <col min="931" max="931" width="6.5" bestFit="1" customWidth="1"/>
    <col min="932" max="932" width="10.5" bestFit="1" customWidth="1"/>
    <col min="933" max="933" width="7.83203125" bestFit="1" customWidth="1"/>
    <col min="934" max="934" width="6.5" bestFit="1" customWidth="1"/>
    <col min="935" max="935" width="10.5" bestFit="1" customWidth="1"/>
    <col min="936" max="936" width="7.83203125" bestFit="1" customWidth="1"/>
    <col min="937" max="937" width="6.5" bestFit="1" customWidth="1"/>
    <col min="938" max="938" width="10.5" bestFit="1" customWidth="1"/>
    <col min="939" max="939" width="7.83203125" bestFit="1" customWidth="1"/>
    <col min="940" max="940" width="6.5" bestFit="1" customWidth="1"/>
    <col min="941" max="941" width="10.5" bestFit="1" customWidth="1"/>
    <col min="942" max="942" width="7.83203125" bestFit="1" customWidth="1"/>
    <col min="943" max="943" width="6.5" bestFit="1" customWidth="1"/>
    <col min="944" max="944" width="10.5" bestFit="1" customWidth="1"/>
    <col min="945" max="945" width="7.83203125" bestFit="1" customWidth="1"/>
    <col min="946" max="946" width="6.5" bestFit="1" customWidth="1"/>
    <col min="947" max="947" width="10.5" bestFit="1" customWidth="1"/>
    <col min="948" max="948" width="7.83203125" bestFit="1" customWidth="1"/>
    <col min="949" max="949" width="6.5" bestFit="1" customWidth="1"/>
    <col min="950" max="950" width="10.5" bestFit="1" customWidth="1"/>
    <col min="951" max="951" width="7.83203125" bestFit="1" customWidth="1"/>
    <col min="952" max="952" width="6.5" bestFit="1" customWidth="1"/>
    <col min="953" max="953" width="10.5" bestFit="1" customWidth="1"/>
    <col min="954" max="954" width="7.83203125" bestFit="1" customWidth="1"/>
    <col min="955" max="955" width="6.5" bestFit="1" customWidth="1"/>
    <col min="956" max="956" width="10.5" bestFit="1" customWidth="1"/>
    <col min="957" max="957" width="7.83203125" bestFit="1" customWidth="1"/>
    <col min="958" max="958" width="6.5" bestFit="1" customWidth="1"/>
    <col min="959" max="959" width="10.5" bestFit="1" customWidth="1"/>
    <col min="960" max="960" width="7.83203125" bestFit="1" customWidth="1"/>
    <col min="961" max="961" width="6.5" bestFit="1" customWidth="1"/>
    <col min="962" max="962" width="10.5" bestFit="1" customWidth="1"/>
    <col min="963" max="963" width="7.83203125" bestFit="1" customWidth="1"/>
    <col min="964" max="964" width="6.5" bestFit="1" customWidth="1"/>
    <col min="965" max="965" width="10.5" bestFit="1" customWidth="1"/>
    <col min="966" max="966" width="7.83203125" bestFit="1" customWidth="1"/>
    <col min="967" max="967" width="6.5" bestFit="1" customWidth="1"/>
    <col min="968" max="968" width="10.5" bestFit="1" customWidth="1"/>
    <col min="969" max="969" width="7.83203125" bestFit="1" customWidth="1"/>
    <col min="970" max="970" width="6.5" bestFit="1" customWidth="1"/>
    <col min="971" max="971" width="10.5" bestFit="1" customWidth="1"/>
    <col min="972" max="972" width="7.83203125" bestFit="1" customWidth="1"/>
    <col min="973" max="973" width="6.5" bestFit="1" customWidth="1"/>
    <col min="974" max="974" width="10.5" bestFit="1" customWidth="1"/>
    <col min="975" max="975" width="7.83203125" bestFit="1" customWidth="1"/>
    <col min="976" max="976" width="6.5" bestFit="1" customWidth="1"/>
    <col min="977" max="977" width="10.5" bestFit="1" customWidth="1"/>
    <col min="978" max="978" width="7.83203125" bestFit="1" customWidth="1"/>
    <col min="979" max="979" width="6.5" bestFit="1" customWidth="1"/>
    <col min="980" max="980" width="10.5" bestFit="1" customWidth="1"/>
    <col min="981" max="981" width="7.83203125" bestFit="1" customWidth="1"/>
    <col min="982" max="982" width="6.5" bestFit="1" customWidth="1"/>
    <col min="983" max="983" width="10.5" bestFit="1" customWidth="1"/>
    <col min="984" max="984" width="7.83203125" bestFit="1" customWidth="1"/>
    <col min="985" max="985" width="6.5" bestFit="1" customWidth="1"/>
    <col min="986" max="986" width="10.5" bestFit="1" customWidth="1"/>
    <col min="987" max="987" width="7.83203125" bestFit="1" customWidth="1"/>
    <col min="988" max="988" width="6.5" bestFit="1" customWidth="1"/>
    <col min="989" max="989" width="10.5" bestFit="1" customWidth="1"/>
    <col min="990" max="990" width="7.83203125" bestFit="1" customWidth="1"/>
    <col min="991" max="991" width="6.5" bestFit="1" customWidth="1"/>
    <col min="992" max="992" width="10.5" bestFit="1" customWidth="1"/>
    <col min="993" max="993" width="7.83203125" bestFit="1" customWidth="1"/>
    <col min="994" max="994" width="6.5" bestFit="1" customWidth="1"/>
    <col min="995" max="995" width="10.5" bestFit="1" customWidth="1"/>
    <col min="996" max="996" width="7.83203125" bestFit="1" customWidth="1"/>
    <col min="997" max="997" width="6.5" bestFit="1" customWidth="1"/>
    <col min="998" max="998" width="10.5" bestFit="1" customWidth="1"/>
    <col min="999" max="999" width="7.83203125" bestFit="1" customWidth="1"/>
    <col min="1000" max="1000" width="6.5" bestFit="1" customWidth="1"/>
    <col min="1001" max="1001" width="10.5" bestFit="1" customWidth="1"/>
    <col min="1002" max="1002" width="7.83203125" bestFit="1" customWidth="1"/>
    <col min="1003" max="1003" width="6.5" bestFit="1" customWidth="1"/>
    <col min="1004" max="1004" width="10.5" bestFit="1" customWidth="1"/>
    <col min="1005" max="1005" width="7.83203125" bestFit="1" customWidth="1"/>
    <col min="1006" max="1006" width="6.5" bestFit="1" customWidth="1"/>
    <col min="1007" max="1007" width="10.5" bestFit="1" customWidth="1"/>
    <col min="1008" max="1008" width="7.83203125" bestFit="1" customWidth="1"/>
    <col min="1009" max="1009" width="6.5" bestFit="1" customWidth="1"/>
    <col min="1010" max="1010" width="10.5" bestFit="1" customWidth="1"/>
    <col min="1011" max="1011" width="7.83203125" bestFit="1" customWidth="1"/>
    <col min="1012" max="1012" width="6.5" bestFit="1" customWidth="1"/>
    <col min="1013" max="1013" width="10.5" bestFit="1" customWidth="1"/>
    <col min="1014" max="1014" width="7.83203125" bestFit="1" customWidth="1"/>
    <col min="1015" max="1015" width="6.5" bestFit="1" customWidth="1"/>
    <col min="1016" max="1016" width="10.5" bestFit="1" customWidth="1"/>
    <col min="1017" max="1017" width="7.83203125" bestFit="1" customWidth="1"/>
    <col min="1018" max="1018" width="6.5" bestFit="1" customWidth="1"/>
    <col min="1019" max="1019" width="10.5" bestFit="1" customWidth="1"/>
    <col min="1020" max="1020" width="7.83203125" bestFit="1" customWidth="1"/>
    <col min="1021" max="1021" width="6.5" bestFit="1" customWidth="1"/>
    <col min="1022" max="1022" width="10.5" bestFit="1" customWidth="1"/>
    <col min="1023" max="1023" width="7.83203125" bestFit="1" customWidth="1"/>
    <col min="1024" max="1024" width="6.5" bestFit="1" customWidth="1"/>
    <col min="1025" max="1025" width="10.5" bestFit="1" customWidth="1"/>
    <col min="1026" max="1026" width="7.83203125" bestFit="1" customWidth="1"/>
    <col min="1027" max="1027" width="6.5" bestFit="1" customWidth="1"/>
    <col min="1028" max="1028" width="10.5" bestFit="1" customWidth="1"/>
    <col min="1029" max="1029" width="7.83203125" bestFit="1" customWidth="1"/>
    <col min="1030" max="1030" width="6.5" bestFit="1" customWidth="1"/>
    <col min="1031" max="1031" width="3.83203125" bestFit="1" customWidth="1"/>
    <col min="1032" max="1032" width="6.5" bestFit="1" customWidth="1"/>
    <col min="1033" max="1033" width="10.5" bestFit="1" customWidth="1"/>
    <col min="1034" max="1034" width="7.83203125" bestFit="1" customWidth="1"/>
    <col min="1035" max="1035" width="6.5" bestFit="1" customWidth="1"/>
    <col min="1036" max="1036" width="10.5" bestFit="1" customWidth="1"/>
    <col min="1037" max="1037" width="7.83203125" bestFit="1" customWidth="1"/>
    <col min="1038" max="1038" width="6.5" bestFit="1" customWidth="1"/>
    <col min="1039" max="1039" width="10.5" bestFit="1" customWidth="1"/>
    <col min="1040" max="1040" width="7.83203125" bestFit="1" customWidth="1"/>
    <col min="1041" max="1041" width="6.5" bestFit="1" customWidth="1"/>
    <col min="1042" max="1042" width="10.5" bestFit="1" customWidth="1"/>
    <col min="1043" max="1043" width="7.83203125" bestFit="1" customWidth="1"/>
    <col min="1044" max="1044" width="6.5" bestFit="1" customWidth="1"/>
    <col min="1045" max="1045" width="10.5" bestFit="1" customWidth="1"/>
    <col min="1046" max="1046" width="7.83203125" bestFit="1" customWidth="1"/>
    <col min="1047" max="1047" width="6.5" bestFit="1" customWidth="1"/>
    <col min="1048" max="1048" width="10.5" bestFit="1" customWidth="1"/>
    <col min="1049" max="1049" width="7.83203125" bestFit="1" customWidth="1"/>
    <col min="1050" max="1050" width="6.5" bestFit="1" customWidth="1"/>
    <col min="1051" max="1051" width="10.5" bestFit="1" customWidth="1"/>
    <col min="1052" max="1052" width="7.83203125" bestFit="1" customWidth="1"/>
    <col min="1053" max="1053" width="6.5" bestFit="1" customWidth="1"/>
    <col min="1054" max="1054" width="10.5" bestFit="1" customWidth="1"/>
    <col min="1055" max="1055" width="7.83203125" bestFit="1" customWidth="1"/>
    <col min="1056" max="1056" width="6.5" bestFit="1" customWidth="1"/>
    <col min="1057" max="1057" width="10.5" bestFit="1" customWidth="1"/>
    <col min="1058" max="1058" width="7.83203125" bestFit="1" customWidth="1"/>
    <col min="1059" max="1059" width="6.5" bestFit="1" customWidth="1"/>
    <col min="1060" max="1060" width="10.5" bestFit="1" customWidth="1"/>
    <col min="1061" max="1061" width="7.83203125" bestFit="1" customWidth="1"/>
    <col min="1062" max="1062" width="6.5" bestFit="1" customWidth="1"/>
    <col min="1063" max="1063" width="10.5" bestFit="1" customWidth="1"/>
    <col min="1064" max="1064" width="7.83203125" bestFit="1" customWidth="1"/>
    <col min="1065" max="1065" width="6.5" bestFit="1" customWidth="1"/>
    <col min="1066" max="1066" width="10.5" bestFit="1" customWidth="1"/>
    <col min="1067" max="1067" width="7.83203125" bestFit="1" customWidth="1"/>
    <col min="1068" max="1068" width="6.5" bestFit="1" customWidth="1"/>
    <col min="1069" max="1069" width="10.5" bestFit="1" customWidth="1"/>
    <col min="1070" max="1070" width="7.83203125" bestFit="1" customWidth="1"/>
    <col min="1071" max="1071" width="6.5" bestFit="1" customWidth="1"/>
    <col min="1072" max="1072" width="10.5" bestFit="1" customWidth="1"/>
    <col min="1073" max="1073" width="7.83203125" bestFit="1" customWidth="1"/>
    <col min="1074" max="1074" width="6.5" bestFit="1" customWidth="1"/>
    <col min="1075" max="1075" width="10.5" bestFit="1" customWidth="1"/>
    <col min="1076" max="1076" width="7.83203125" bestFit="1" customWidth="1"/>
    <col min="1077" max="1077" width="6.5" bestFit="1" customWidth="1"/>
    <col min="1078" max="1078" width="10.5" bestFit="1" customWidth="1"/>
    <col min="1079" max="1079" width="7.83203125" bestFit="1" customWidth="1"/>
    <col min="1080" max="1080" width="6.5" bestFit="1" customWidth="1"/>
    <col min="1081" max="1081" width="10.5" bestFit="1" customWidth="1"/>
    <col min="1082" max="1082" width="7.83203125" bestFit="1" customWidth="1"/>
    <col min="1083" max="1083" width="6.5" bestFit="1" customWidth="1"/>
    <col min="1084" max="1084" width="10.5" bestFit="1" customWidth="1"/>
    <col min="1085" max="1085" width="7.83203125" bestFit="1" customWidth="1"/>
    <col min="1086" max="1086" width="6.5" bestFit="1" customWidth="1"/>
    <col min="1087" max="1087" width="10.5" bestFit="1" customWidth="1"/>
    <col min="1088" max="1088" width="7.83203125" bestFit="1" customWidth="1"/>
    <col min="1089" max="1089" width="6.5" bestFit="1" customWidth="1"/>
    <col min="1090" max="1090" width="10.5" bestFit="1" customWidth="1"/>
    <col min="1091" max="1091" width="7.83203125" bestFit="1" customWidth="1"/>
    <col min="1092" max="1092" width="6.5" bestFit="1" customWidth="1"/>
    <col min="1093" max="1093" width="10.5" bestFit="1" customWidth="1"/>
    <col min="1094" max="1094" width="7.83203125" bestFit="1" customWidth="1"/>
    <col min="1095" max="1095" width="6.5" bestFit="1" customWidth="1"/>
    <col min="1096" max="1096" width="10.5" bestFit="1" customWidth="1"/>
    <col min="1097" max="1097" width="7.83203125" bestFit="1" customWidth="1"/>
    <col min="1098" max="1098" width="6.5" bestFit="1" customWidth="1"/>
    <col min="1099" max="1099" width="10.5" bestFit="1" customWidth="1"/>
    <col min="1100" max="1100" width="7.83203125" bestFit="1" customWidth="1"/>
    <col min="1101" max="1101" width="6.5" bestFit="1" customWidth="1"/>
    <col min="1102" max="1102" width="10.5" bestFit="1" customWidth="1"/>
    <col min="1103" max="1103" width="7.83203125" bestFit="1" customWidth="1"/>
    <col min="1104" max="1104" width="6.5" bestFit="1" customWidth="1"/>
    <col min="1105" max="1105" width="10.5" bestFit="1" customWidth="1"/>
    <col min="1106" max="1106" width="7.83203125" bestFit="1" customWidth="1"/>
    <col min="1107" max="1107" width="6.5" bestFit="1" customWidth="1"/>
    <col min="1108" max="1108" width="10.5" bestFit="1" customWidth="1"/>
    <col min="1109" max="1109" width="7.83203125" bestFit="1" customWidth="1"/>
    <col min="1110" max="1110" width="6.5" bestFit="1" customWidth="1"/>
    <col min="1111" max="1111" width="10.5" bestFit="1" customWidth="1"/>
    <col min="1112" max="1112" width="7.83203125" bestFit="1" customWidth="1"/>
    <col min="1113" max="1113" width="6.5" bestFit="1" customWidth="1"/>
    <col min="1114" max="1114" width="10.5" bestFit="1" customWidth="1"/>
    <col min="1115" max="1115" width="7.83203125" bestFit="1" customWidth="1"/>
    <col min="1116" max="1116" width="6.5" bestFit="1" customWidth="1"/>
    <col min="1117" max="1117" width="10.5" bestFit="1" customWidth="1"/>
    <col min="1118" max="1118" width="7.83203125" bestFit="1" customWidth="1"/>
    <col min="1119" max="1119" width="6.5" bestFit="1" customWidth="1"/>
    <col min="1120" max="1120" width="10.5" bestFit="1" customWidth="1"/>
    <col min="1121" max="1121" width="7.83203125" bestFit="1" customWidth="1"/>
    <col min="1122" max="1122" width="6.5" bestFit="1" customWidth="1"/>
    <col min="1123" max="1123" width="10.5" bestFit="1" customWidth="1"/>
    <col min="1124" max="1124" width="7.83203125" bestFit="1" customWidth="1"/>
    <col min="1125" max="1125" width="6.5" bestFit="1" customWidth="1"/>
    <col min="1126" max="1126" width="10.5" bestFit="1" customWidth="1"/>
    <col min="1127" max="1127" width="7.83203125" bestFit="1" customWidth="1"/>
    <col min="1128" max="1128" width="6.5" bestFit="1" customWidth="1"/>
    <col min="1129" max="1129" width="10.5" bestFit="1" customWidth="1"/>
    <col min="1130" max="1130" width="7.83203125" bestFit="1" customWidth="1"/>
    <col min="1131" max="1131" width="6.5" bestFit="1" customWidth="1"/>
    <col min="1132" max="1132" width="10.5" bestFit="1" customWidth="1"/>
    <col min="1133" max="1133" width="7.83203125" bestFit="1" customWidth="1"/>
    <col min="1134" max="1134" width="6.5" bestFit="1" customWidth="1"/>
    <col min="1135" max="1135" width="10.5" bestFit="1" customWidth="1"/>
    <col min="1136" max="1136" width="7.83203125" bestFit="1" customWidth="1"/>
    <col min="1137" max="1137" width="6.5" bestFit="1" customWidth="1"/>
    <col min="1138" max="1138" width="10.5" bestFit="1" customWidth="1"/>
    <col min="1139" max="1139" width="7.83203125" bestFit="1" customWidth="1"/>
    <col min="1140" max="1140" width="6.5" bestFit="1" customWidth="1"/>
    <col min="1141" max="1141" width="10.5" bestFit="1" customWidth="1"/>
    <col min="1142" max="1142" width="7.83203125" bestFit="1" customWidth="1"/>
    <col min="1143" max="1143" width="6.5" bestFit="1" customWidth="1"/>
    <col min="1144" max="1144" width="10.5" bestFit="1" customWidth="1"/>
    <col min="1145" max="1145" width="7.83203125" bestFit="1" customWidth="1"/>
    <col min="1146" max="1146" width="6.5" bestFit="1" customWidth="1"/>
    <col min="1147" max="1147" width="10.5" bestFit="1" customWidth="1"/>
    <col min="1148" max="1148" width="7.83203125" bestFit="1" customWidth="1"/>
    <col min="1149" max="1149" width="6.5" bestFit="1" customWidth="1"/>
    <col min="1150" max="1150" width="10.5" bestFit="1" customWidth="1"/>
    <col min="1151" max="1151" width="7.83203125" bestFit="1" customWidth="1"/>
    <col min="1152" max="1152" width="6.5" bestFit="1" customWidth="1"/>
    <col min="1153" max="1153" width="10.5" bestFit="1" customWidth="1"/>
    <col min="1154" max="1154" width="7.83203125" bestFit="1" customWidth="1"/>
    <col min="1155" max="1155" width="6.5" bestFit="1" customWidth="1"/>
    <col min="1156" max="1156" width="10.5" bestFit="1" customWidth="1"/>
    <col min="1157" max="1157" width="7.83203125" bestFit="1" customWidth="1"/>
    <col min="1158" max="1158" width="6.5" bestFit="1" customWidth="1"/>
    <col min="1159" max="1159" width="10.5" bestFit="1" customWidth="1"/>
    <col min="1160" max="1160" width="7.83203125" bestFit="1" customWidth="1"/>
    <col min="1161" max="1161" width="6.5" bestFit="1" customWidth="1"/>
    <col min="1162" max="1162" width="10.5" bestFit="1" customWidth="1"/>
    <col min="1163" max="1163" width="7.83203125" bestFit="1" customWidth="1"/>
    <col min="1164" max="1164" width="6.5" bestFit="1" customWidth="1"/>
    <col min="1165" max="1165" width="10.5" bestFit="1" customWidth="1"/>
    <col min="1166" max="1166" width="7.83203125" bestFit="1" customWidth="1"/>
    <col min="1167" max="1167" width="6.5" bestFit="1" customWidth="1"/>
    <col min="1168" max="1168" width="10.5" bestFit="1" customWidth="1"/>
    <col min="1169" max="1169" width="7.83203125" bestFit="1" customWidth="1"/>
    <col min="1170" max="1170" width="6.5" bestFit="1" customWidth="1"/>
    <col min="1171" max="1171" width="10.5" bestFit="1" customWidth="1"/>
    <col min="1172" max="1172" width="7.83203125" bestFit="1" customWidth="1"/>
    <col min="1173" max="1173" width="6.5" bestFit="1" customWidth="1"/>
    <col min="1174" max="1174" width="10.5" bestFit="1" customWidth="1"/>
    <col min="1175" max="1175" width="7.83203125" bestFit="1" customWidth="1"/>
    <col min="1176" max="1176" width="6.5" bestFit="1" customWidth="1"/>
    <col min="1177" max="1177" width="10.5" bestFit="1" customWidth="1"/>
    <col min="1178" max="1178" width="7.83203125" bestFit="1" customWidth="1"/>
    <col min="1179" max="1179" width="6.5" bestFit="1" customWidth="1"/>
    <col min="1180" max="1180" width="10.5" bestFit="1" customWidth="1"/>
    <col min="1181" max="1181" width="7.83203125" bestFit="1" customWidth="1"/>
    <col min="1182" max="1182" width="6.5" bestFit="1" customWidth="1"/>
    <col min="1183" max="1183" width="10.5" bestFit="1" customWidth="1"/>
    <col min="1184" max="1184" width="7.83203125" bestFit="1" customWidth="1"/>
    <col min="1185" max="1185" width="6.5" bestFit="1" customWidth="1"/>
    <col min="1186" max="1186" width="10.5" bestFit="1" customWidth="1"/>
    <col min="1187" max="1187" width="7.83203125" bestFit="1" customWidth="1"/>
    <col min="1188" max="1188" width="6.5" bestFit="1" customWidth="1"/>
    <col min="1189" max="1189" width="10.5" bestFit="1" customWidth="1"/>
    <col min="1190" max="1190" width="7.83203125" bestFit="1" customWidth="1"/>
    <col min="1191" max="1191" width="6.5" bestFit="1" customWidth="1"/>
    <col min="1192" max="1192" width="10.5" bestFit="1" customWidth="1"/>
    <col min="1193" max="1193" width="7.83203125" bestFit="1" customWidth="1"/>
    <col min="1194" max="1194" width="6.5" bestFit="1" customWidth="1"/>
    <col min="1195" max="1195" width="10.5" bestFit="1" customWidth="1"/>
    <col min="1196" max="1196" width="7.83203125" bestFit="1" customWidth="1"/>
    <col min="1197" max="1197" width="6.5" bestFit="1" customWidth="1"/>
    <col min="1198" max="1198" width="10.5" bestFit="1" customWidth="1"/>
    <col min="1199" max="1199" width="7.83203125" bestFit="1" customWidth="1"/>
    <col min="1200" max="1200" width="6.5" bestFit="1" customWidth="1"/>
    <col min="1201" max="1201" width="10.5" bestFit="1" customWidth="1"/>
    <col min="1202" max="1202" width="7.83203125" bestFit="1" customWidth="1"/>
    <col min="1203" max="1203" width="6.5" bestFit="1" customWidth="1"/>
    <col min="1204" max="1204" width="10.5" bestFit="1" customWidth="1"/>
    <col min="1205" max="1205" width="7.83203125" bestFit="1" customWidth="1"/>
    <col min="1206" max="1206" width="6.5" bestFit="1" customWidth="1"/>
    <col min="1207" max="1207" width="10.5" bestFit="1" customWidth="1"/>
    <col min="1208" max="1208" width="7.83203125" bestFit="1" customWidth="1"/>
    <col min="1209" max="1209" width="6.5" bestFit="1" customWidth="1"/>
    <col min="1210" max="1210" width="10.5" bestFit="1" customWidth="1"/>
    <col min="1211" max="1211" width="7.83203125" bestFit="1" customWidth="1"/>
    <col min="1212" max="1212" width="6.5" bestFit="1" customWidth="1"/>
    <col min="1213" max="1213" width="10.5" bestFit="1" customWidth="1"/>
    <col min="1214" max="1214" width="7.83203125" bestFit="1" customWidth="1"/>
    <col min="1215" max="1215" width="6.5" bestFit="1" customWidth="1"/>
    <col min="1216" max="1216" width="10.5" bestFit="1" customWidth="1"/>
    <col min="1217" max="1217" width="7.83203125" bestFit="1" customWidth="1"/>
    <col min="1218" max="1218" width="6.5" bestFit="1" customWidth="1"/>
    <col min="1219" max="1219" width="10.5" bestFit="1" customWidth="1"/>
    <col min="1220" max="1220" width="7.83203125" bestFit="1" customWidth="1"/>
    <col min="1221" max="1221" width="6.5" bestFit="1" customWidth="1"/>
    <col min="1222" max="1222" width="10.5" bestFit="1" customWidth="1"/>
    <col min="1223" max="1223" width="7.83203125" bestFit="1" customWidth="1"/>
    <col min="1224" max="1224" width="6.5" bestFit="1" customWidth="1"/>
    <col min="1225" max="1225" width="10.5" bestFit="1" customWidth="1"/>
    <col min="1226" max="1226" width="7.83203125" bestFit="1" customWidth="1"/>
    <col min="1227" max="1227" width="6.5" bestFit="1" customWidth="1"/>
    <col min="1228" max="1228" width="10.5" bestFit="1" customWidth="1"/>
    <col min="1229" max="1229" width="7.83203125" bestFit="1" customWidth="1"/>
    <col min="1230" max="1230" width="6.5" bestFit="1" customWidth="1"/>
    <col min="1231" max="1231" width="10.5" bestFit="1" customWidth="1"/>
    <col min="1232" max="1232" width="7.83203125" bestFit="1" customWidth="1"/>
    <col min="1233" max="1233" width="6.5" bestFit="1" customWidth="1"/>
    <col min="1234" max="1234" width="10.5" bestFit="1" customWidth="1"/>
    <col min="1235" max="1235" width="7.83203125" bestFit="1" customWidth="1"/>
    <col min="1236" max="1236" width="6.5" bestFit="1" customWidth="1"/>
    <col min="1237" max="1237" width="10.5" bestFit="1" customWidth="1"/>
    <col min="1238" max="1238" width="7.83203125" bestFit="1" customWidth="1"/>
    <col min="1239" max="1239" width="6.5" bestFit="1" customWidth="1"/>
    <col min="1240" max="1240" width="10.5" bestFit="1" customWidth="1"/>
    <col min="1241" max="1241" width="7.83203125" bestFit="1" customWidth="1"/>
    <col min="1242" max="1242" width="6.5" bestFit="1" customWidth="1"/>
    <col min="1243" max="1243" width="10.5" bestFit="1" customWidth="1"/>
    <col min="1244" max="1244" width="7.83203125" bestFit="1" customWidth="1"/>
    <col min="1245" max="1245" width="6.5" bestFit="1" customWidth="1"/>
    <col min="1246" max="1246" width="10.5" bestFit="1" customWidth="1"/>
    <col min="1247" max="1247" width="7.83203125" bestFit="1" customWidth="1"/>
    <col min="1248" max="1248" width="6.5" bestFit="1" customWidth="1"/>
    <col min="1249" max="1249" width="10.5" bestFit="1" customWidth="1"/>
    <col min="1250" max="1250" width="7.83203125" bestFit="1" customWidth="1"/>
    <col min="1251" max="1251" width="6.5" bestFit="1" customWidth="1"/>
    <col min="1252" max="1252" width="10.5" bestFit="1" customWidth="1"/>
    <col min="1253" max="1253" width="7.83203125" bestFit="1" customWidth="1"/>
    <col min="1254" max="1254" width="6.5" bestFit="1" customWidth="1"/>
    <col min="1255" max="1255" width="10.5" bestFit="1" customWidth="1"/>
    <col min="1256" max="1256" width="7.83203125" bestFit="1" customWidth="1"/>
    <col min="1257" max="1257" width="6.5" bestFit="1" customWidth="1"/>
    <col min="1258" max="1258" width="10.5" bestFit="1" customWidth="1"/>
    <col min="1259" max="1259" width="7.83203125" bestFit="1" customWidth="1"/>
    <col min="1260" max="1260" width="6.5" bestFit="1" customWidth="1"/>
    <col min="1261" max="1261" width="10.5" bestFit="1" customWidth="1"/>
    <col min="1262" max="1262" width="7.83203125" bestFit="1" customWidth="1"/>
    <col min="1263" max="1263" width="6.5" bestFit="1" customWidth="1"/>
    <col min="1264" max="1264" width="10.5" bestFit="1" customWidth="1"/>
    <col min="1265" max="1265" width="7.83203125" bestFit="1" customWidth="1"/>
    <col min="1266" max="1266" width="6.5" bestFit="1" customWidth="1"/>
    <col min="1267" max="1267" width="10.5" bestFit="1" customWidth="1"/>
    <col min="1268" max="1268" width="7.83203125" bestFit="1" customWidth="1"/>
    <col min="1269" max="1269" width="6.5" bestFit="1" customWidth="1"/>
    <col min="1270" max="1270" width="10.5" bestFit="1" customWidth="1"/>
    <col min="1271" max="1271" width="7.83203125" bestFit="1" customWidth="1"/>
    <col min="1272" max="1272" width="6.5" bestFit="1" customWidth="1"/>
    <col min="1273" max="1273" width="10.5" bestFit="1" customWidth="1"/>
    <col min="1274" max="1274" width="7.83203125" bestFit="1" customWidth="1"/>
    <col min="1275" max="1275" width="6.5" bestFit="1" customWidth="1"/>
    <col min="1276" max="1276" width="10.5" bestFit="1" customWidth="1"/>
    <col min="1277" max="1277" width="7.83203125" bestFit="1" customWidth="1"/>
    <col min="1278" max="1278" width="6.5" bestFit="1" customWidth="1"/>
    <col min="1279" max="1279" width="10.5" bestFit="1" customWidth="1"/>
    <col min="1280" max="1280" width="7.83203125" bestFit="1" customWidth="1"/>
    <col min="1281" max="1281" width="6.5" bestFit="1" customWidth="1"/>
    <col min="1282" max="1282" width="10.5" bestFit="1" customWidth="1"/>
    <col min="1283" max="1283" width="7.83203125" bestFit="1" customWidth="1"/>
    <col min="1284" max="1284" width="6.5" bestFit="1" customWidth="1"/>
    <col min="1285" max="1285" width="10.5" bestFit="1" customWidth="1"/>
    <col min="1286" max="1286" width="7.83203125" bestFit="1" customWidth="1"/>
    <col min="1287" max="1287" width="6.5" bestFit="1" customWidth="1"/>
    <col min="1288" max="1288" width="10.5" bestFit="1" customWidth="1"/>
    <col min="1289" max="1289" width="7.83203125" bestFit="1" customWidth="1"/>
    <col min="1290" max="1290" width="6.5" bestFit="1" customWidth="1"/>
    <col min="1291" max="1291" width="10.5" bestFit="1" customWidth="1"/>
    <col min="1292" max="1292" width="7.83203125" bestFit="1" customWidth="1"/>
    <col min="1293" max="1293" width="6.5" bestFit="1" customWidth="1"/>
    <col min="1294" max="1294" width="10.5" bestFit="1" customWidth="1"/>
    <col min="1295" max="1295" width="7.83203125" bestFit="1" customWidth="1"/>
    <col min="1296" max="1296" width="6.5" bestFit="1" customWidth="1"/>
    <col min="1297" max="1297" width="10.5" bestFit="1" customWidth="1"/>
    <col min="1298" max="1298" width="7.83203125" bestFit="1" customWidth="1"/>
    <col min="1299" max="1299" width="6.5" bestFit="1" customWidth="1"/>
    <col min="1300" max="1300" width="10.5" bestFit="1" customWidth="1"/>
    <col min="1301" max="1301" width="7.83203125" bestFit="1" customWidth="1"/>
    <col min="1302" max="1302" width="6.5" bestFit="1" customWidth="1"/>
    <col min="1303" max="1303" width="10.5" bestFit="1" customWidth="1"/>
    <col min="1304" max="1304" width="7.83203125" bestFit="1" customWidth="1"/>
    <col min="1305" max="1305" width="6.5" bestFit="1" customWidth="1"/>
    <col min="1306" max="1306" width="10.5" bestFit="1" customWidth="1"/>
    <col min="1307" max="1307" width="7.83203125" bestFit="1" customWidth="1"/>
    <col min="1308" max="1308" width="6.5" bestFit="1" customWidth="1"/>
    <col min="1309" max="1309" width="10.5" bestFit="1" customWidth="1"/>
    <col min="1310" max="1310" width="7.83203125" bestFit="1" customWidth="1"/>
    <col min="1311" max="1311" width="6.5" bestFit="1" customWidth="1"/>
    <col min="1312" max="1312" width="10.5" bestFit="1" customWidth="1"/>
    <col min="1313" max="1313" width="7.83203125" bestFit="1" customWidth="1"/>
    <col min="1314" max="1314" width="6.5" bestFit="1" customWidth="1"/>
    <col min="1315" max="1315" width="10.5" bestFit="1" customWidth="1"/>
    <col min="1316" max="1316" width="7.83203125" bestFit="1" customWidth="1"/>
    <col min="1317" max="1317" width="6.5" bestFit="1" customWidth="1"/>
    <col min="1318" max="1318" width="10.5" bestFit="1" customWidth="1"/>
    <col min="1319" max="1319" width="8.83203125" bestFit="1" customWidth="1"/>
    <col min="1320" max="1320" width="6.5" bestFit="1" customWidth="1"/>
    <col min="1321" max="1321" width="11.5" bestFit="1" customWidth="1"/>
    <col min="1322" max="1322" width="15.83203125" bestFit="1" customWidth="1"/>
    <col min="1323" max="1323" width="6.5" bestFit="1" customWidth="1"/>
    <col min="1324" max="1325" width="10.5" bestFit="1" customWidth="1"/>
    <col min="1326" max="1326" width="7.83203125" bestFit="1" customWidth="1"/>
    <col min="1327" max="1327" width="6.5" bestFit="1" customWidth="1"/>
    <col min="1328" max="1328" width="9.5" bestFit="1" customWidth="1"/>
    <col min="1329" max="1329" width="10.5" bestFit="1" customWidth="1"/>
    <col min="1330" max="1330" width="7.83203125" bestFit="1" customWidth="1"/>
    <col min="1331" max="1331" width="6.5" bestFit="1" customWidth="1"/>
    <col min="1332" max="1333" width="10.5" bestFit="1" customWidth="1"/>
    <col min="1334" max="1334" width="7.83203125" bestFit="1" customWidth="1"/>
    <col min="1335" max="1335" width="6.5" bestFit="1" customWidth="1"/>
    <col min="1336" max="1336" width="9.5" bestFit="1" customWidth="1"/>
    <col min="1337" max="1337" width="10.5" bestFit="1" customWidth="1"/>
    <col min="1338" max="1338" width="7.83203125" bestFit="1" customWidth="1"/>
    <col min="1339" max="1339" width="6.5" bestFit="1" customWidth="1"/>
    <col min="1340" max="1341" width="10.5" bestFit="1" customWidth="1"/>
    <col min="1342" max="1342" width="7.83203125" bestFit="1" customWidth="1"/>
    <col min="1343" max="1343" width="6.5" bestFit="1" customWidth="1"/>
    <col min="1344" max="1344" width="9.5" bestFit="1" customWidth="1"/>
    <col min="1345" max="1345" width="10.5" bestFit="1" customWidth="1"/>
    <col min="1346" max="1346" width="7.83203125" bestFit="1" customWidth="1"/>
    <col min="1347" max="1347" width="6.5" bestFit="1" customWidth="1"/>
    <col min="1348" max="1349" width="10.5" bestFit="1" customWidth="1"/>
    <col min="1350" max="1350" width="7.83203125" bestFit="1" customWidth="1"/>
    <col min="1351" max="1351" width="6.5" bestFit="1" customWidth="1"/>
    <col min="1352" max="1352" width="9.5" bestFit="1" customWidth="1"/>
    <col min="1353" max="1353" width="10.5" bestFit="1" customWidth="1"/>
    <col min="1354" max="1354" width="7.83203125" bestFit="1" customWidth="1"/>
    <col min="1355" max="1355" width="6.5" bestFit="1" customWidth="1"/>
    <col min="1356" max="1356" width="8.5" bestFit="1" customWidth="1"/>
    <col min="1357" max="1357" width="10.5" bestFit="1" customWidth="1"/>
    <col min="1358" max="1358" width="7.83203125" bestFit="1" customWidth="1"/>
    <col min="1359" max="1359" width="6.5" bestFit="1" customWidth="1"/>
    <col min="1360" max="1361" width="10.5" bestFit="1" customWidth="1"/>
    <col min="1362" max="1362" width="7.83203125" bestFit="1" customWidth="1"/>
    <col min="1363" max="1363" width="6.5" bestFit="1" customWidth="1"/>
    <col min="1364" max="1364" width="9.5" bestFit="1" customWidth="1"/>
    <col min="1365" max="1365" width="10.5" bestFit="1" customWidth="1"/>
    <col min="1366" max="1366" width="7.83203125" bestFit="1" customWidth="1"/>
    <col min="1367" max="1367" width="6.5" bestFit="1" customWidth="1"/>
    <col min="1368" max="1368" width="9.5" bestFit="1" customWidth="1"/>
    <col min="1369" max="1369" width="10.5" bestFit="1" customWidth="1"/>
    <col min="1370" max="1370" width="7.83203125" bestFit="1" customWidth="1"/>
    <col min="1371" max="1371" width="6.5" bestFit="1" customWidth="1"/>
    <col min="1372" max="1372" width="9.5" bestFit="1" customWidth="1"/>
    <col min="1373" max="1373" width="10.5" bestFit="1" customWidth="1"/>
    <col min="1374" max="1374" width="7.83203125" bestFit="1" customWidth="1"/>
    <col min="1375" max="1375" width="6.5" bestFit="1" customWidth="1"/>
    <col min="1376" max="1376" width="8.5" bestFit="1" customWidth="1"/>
    <col min="1377" max="1377" width="10.5" bestFit="1" customWidth="1"/>
    <col min="1378" max="1378" width="7.83203125" bestFit="1" customWidth="1"/>
    <col min="1379" max="1379" width="6.5" bestFit="1" customWidth="1"/>
    <col min="1380" max="1380" width="8.5" bestFit="1" customWidth="1"/>
    <col min="1381" max="1381" width="10.5" bestFit="1" customWidth="1"/>
    <col min="1382" max="1382" width="7.83203125" bestFit="1" customWidth="1"/>
    <col min="1383" max="1383" width="6.5" bestFit="1" customWidth="1"/>
    <col min="1384" max="1385" width="10.5" bestFit="1" customWidth="1"/>
    <col min="1386" max="1386" width="7.83203125" bestFit="1" customWidth="1"/>
    <col min="1387" max="1387" width="6.5" bestFit="1" customWidth="1"/>
    <col min="1388" max="1388" width="9.5" bestFit="1" customWidth="1"/>
    <col min="1389" max="1389" width="10.5" bestFit="1" customWidth="1"/>
    <col min="1390" max="1390" width="7.83203125" bestFit="1" customWidth="1"/>
    <col min="1391" max="1391" width="6.5" bestFit="1" customWidth="1"/>
    <col min="1392" max="1393" width="10.5" bestFit="1" customWidth="1"/>
    <col min="1394" max="1394" width="7.83203125" bestFit="1" customWidth="1"/>
    <col min="1395" max="1395" width="6.5" bestFit="1" customWidth="1"/>
    <col min="1396" max="1396" width="9.5" bestFit="1" customWidth="1"/>
    <col min="1397" max="1397" width="10.5" bestFit="1" customWidth="1"/>
    <col min="1398" max="1398" width="7.83203125" bestFit="1" customWidth="1"/>
    <col min="1399" max="1399" width="6.5" bestFit="1" customWidth="1"/>
    <col min="1400" max="1400" width="9.5" bestFit="1" customWidth="1"/>
    <col min="1401" max="1401" width="10.5" bestFit="1" customWidth="1"/>
    <col min="1402" max="1402" width="7.83203125" bestFit="1" customWidth="1"/>
    <col min="1403" max="1403" width="6.5" bestFit="1" customWidth="1"/>
    <col min="1404" max="1405" width="10.5" bestFit="1" customWidth="1"/>
    <col min="1406" max="1406" width="7.83203125" bestFit="1" customWidth="1"/>
    <col min="1407" max="1407" width="6.5" bestFit="1" customWidth="1"/>
    <col min="1408" max="1408" width="9.5" bestFit="1" customWidth="1"/>
    <col min="1409" max="1409" width="10.5" bestFit="1" customWidth="1"/>
    <col min="1410" max="1410" width="7.83203125" bestFit="1" customWidth="1"/>
    <col min="1411" max="1411" width="6.5" bestFit="1" customWidth="1"/>
    <col min="1412" max="1413" width="10.5" bestFit="1" customWidth="1"/>
    <col min="1414" max="1414" width="7.83203125" bestFit="1" customWidth="1"/>
    <col min="1415" max="1415" width="6.5" bestFit="1" customWidth="1"/>
    <col min="1416" max="1417" width="10.5" bestFit="1" customWidth="1"/>
    <col min="1418" max="1418" width="7.83203125" bestFit="1" customWidth="1"/>
    <col min="1419" max="1419" width="6.5" bestFit="1" customWidth="1"/>
    <col min="1420" max="1421" width="10.5" bestFit="1" customWidth="1"/>
    <col min="1422" max="1422" width="7.83203125" bestFit="1" customWidth="1"/>
    <col min="1423" max="1423" width="6.5" bestFit="1" customWidth="1"/>
    <col min="1424" max="1424" width="7.5" bestFit="1" customWidth="1"/>
    <col min="1425" max="1425" width="10.5" bestFit="1" customWidth="1"/>
    <col min="1426" max="1426" width="7.83203125" bestFit="1" customWidth="1"/>
    <col min="1427" max="1427" width="6.5" bestFit="1" customWidth="1"/>
    <col min="1428" max="1428" width="9.5" bestFit="1" customWidth="1"/>
    <col min="1429" max="1429" width="10.5" bestFit="1" customWidth="1"/>
    <col min="1430" max="1430" width="7.83203125" bestFit="1" customWidth="1"/>
    <col min="1431" max="1431" width="6.5" bestFit="1" customWidth="1"/>
    <col min="1432" max="1433" width="10.5" bestFit="1" customWidth="1"/>
    <col min="1434" max="1434" width="7.83203125" bestFit="1" customWidth="1"/>
    <col min="1435" max="1435" width="6.5" bestFit="1" customWidth="1"/>
    <col min="1436" max="1437" width="10.5" bestFit="1" customWidth="1"/>
    <col min="1438" max="1438" width="7.83203125" bestFit="1" customWidth="1"/>
    <col min="1439" max="1439" width="6.5" bestFit="1" customWidth="1"/>
    <col min="1440" max="1440" width="9.5" bestFit="1" customWidth="1"/>
    <col min="1441" max="1441" width="10.5" bestFit="1" customWidth="1"/>
    <col min="1442" max="1442" width="7.83203125" bestFit="1" customWidth="1"/>
    <col min="1443" max="1443" width="6.5" bestFit="1" customWidth="1"/>
    <col min="1444" max="1444" width="9.5" bestFit="1" customWidth="1"/>
    <col min="1445" max="1445" width="10.5" bestFit="1" customWidth="1"/>
    <col min="1446" max="1446" width="7.83203125" bestFit="1" customWidth="1"/>
    <col min="1447" max="1447" width="6.5" bestFit="1" customWidth="1"/>
    <col min="1448" max="1448" width="9.5" bestFit="1" customWidth="1"/>
    <col min="1449" max="1449" width="10.5" bestFit="1" customWidth="1"/>
    <col min="1450" max="1450" width="7.83203125" bestFit="1" customWidth="1"/>
    <col min="1451" max="1451" width="6.5" bestFit="1" customWidth="1"/>
    <col min="1452" max="1452" width="8.5" bestFit="1" customWidth="1"/>
    <col min="1453" max="1453" width="10.5" bestFit="1" customWidth="1"/>
    <col min="1454" max="1454" width="7.83203125" bestFit="1" customWidth="1"/>
    <col min="1455" max="1455" width="6.5" bestFit="1" customWidth="1"/>
    <col min="1456" max="1457" width="10.5" bestFit="1" customWidth="1"/>
    <col min="1458" max="1458" width="7.83203125" bestFit="1" customWidth="1"/>
    <col min="1459" max="1459" width="6.5" bestFit="1" customWidth="1"/>
    <col min="1460" max="1460" width="8.5" bestFit="1" customWidth="1"/>
    <col min="1461" max="1461" width="10.5" bestFit="1" customWidth="1"/>
    <col min="1462" max="1462" width="7.83203125" bestFit="1" customWidth="1"/>
    <col min="1463" max="1463" width="6.5" bestFit="1" customWidth="1"/>
    <col min="1464" max="1464" width="9.5" bestFit="1" customWidth="1"/>
    <col min="1465" max="1465" width="10.5" bestFit="1" customWidth="1"/>
    <col min="1466" max="1466" width="7.83203125" bestFit="1" customWidth="1"/>
    <col min="1467" max="1467" width="6.5" bestFit="1" customWidth="1"/>
    <col min="1468" max="1469" width="10.5" bestFit="1" customWidth="1"/>
    <col min="1470" max="1470" width="7.83203125" bestFit="1" customWidth="1"/>
    <col min="1471" max="1471" width="6.5" bestFit="1" customWidth="1"/>
    <col min="1472" max="1472" width="9.5" bestFit="1" customWidth="1"/>
    <col min="1473" max="1473" width="10.5" bestFit="1" customWidth="1"/>
    <col min="1474" max="1474" width="7.83203125" bestFit="1" customWidth="1"/>
    <col min="1475" max="1475" width="6.5" bestFit="1" customWidth="1"/>
    <col min="1476" max="1477" width="10.5" bestFit="1" customWidth="1"/>
    <col min="1478" max="1478" width="7.83203125" bestFit="1" customWidth="1"/>
    <col min="1479" max="1479" width="6.5" bestFit="1" customWidth="1"/>
    <col min="1480" max="1480" width="9.5" bestFit="1" customWidth="1"/>
    <col min="1481" max="1481" width="10.5" bestFit="1" customWidth="1"/>
    <col min="1482" max="1482" width="7.83203125" bestFit="1" customWidth="1"/>
    <col min="1483" max="1483" width="6.5" bestFit="1" customWidth="1"/>
    <col min="1484" max="1484" width="9.5" bestFit="1" customWidth="1"/>
    <col min="1485" max="1485" width="10.5" bestFit="1" customWidth="1"/>
    <col min="1486" max="1486" width="7.83203125" bestFit="1" customWidth="1"/>
    <col min="1487" max="1487" width="6.5" bestFit="1" customWidth="1"/>
    <col min="1488" max="1489" width="10.5" bestFit="1" customWidth="1"/>
    <col min="1490" max="1490" width="7.83203125" bestFit="1" customWidth="1"/>
    <col min="1491" max="1491" width="6.5" bestFit="1" customWidth="1"/>
    <col min="1492" max="1492" width="8.5" bestFit="1" customWidth="1"/>
    <col min="1493" max="1493" width="10.5" bestFit="1" customWidth="1"/>
    <col min="1494" max="1494" width="7.83203125" bestFit="1" customWidth="1"/>
    <col min="1495" max="1495" width="6.5" bestFit="1" customWidth="1"/>
    <col min="1496" max="1496" width="8.5" bestFit="1" customWidth="1"/>
    <col min="1497" max="1497" width="10.5" bestFit="1" customWidth="1"/>
    <col min="1498" max="1498" width="7.83203125" bestFit="1" customWidth="1"/>
    <col min="1499" max="1499" width="6.5" bestFit="1" customWidth="1"/>
    <col min="1500" max="1500" width="9.5" bestFit="1" customWidth="1"/>
    <col min="1501" max="1501" width="10.5" bestFit="1" customWidth="1"/>
    <col min="1502" max="1502" width="7.83203125" bestFit="1" customWidth="1"/>
    <col min="1503" max="1503" width="6.5" bestFit="1" customWidth="1"/>
    <col min="1504" max="1504" width="9.5" bestFit="1" customWidth="1"/>
    <col min="1505" max="1505" width="10.5" bestFit="1" customWidth="1"/>
    <col min="1506" max="1506" width="7.83203125" bestFit="1" customWidth="1"/>
    <col min="1507" max="1507" width="6.5" bestFit="1" customWidth="1"/>
    <col min="1508" max="1509" width="10.5" bestFit="1" customWidth="1"/>
    <col min="1510" max="1510" width="7.83203125" bestFit="1" customWidth="1"/>
    <col min="1511" max="1511" width="6.5" bestFit="1" customWidth="1"/>
    <col min="1512" max="1513" width="10.5" bestFit="1" customWidth="1"/>
    <col min="1514" max="1514" width="7.83203125" bestFit="1" customWidth="1"/>
    <col min="1515" max="1515" width="6.5" bestFit="1" customWidth="1"/>
    <col min="1516" max="1516" width="7.5" bestFit="1" customWidth="1"/>
    <col min="1517" max="1517" width="10.5" bestFit="1" customWidth="1"/>
    <col min="1518" max="1518" width="7.83203125" bestFit="1" customWidth="1"/>
    <col min="1519" max="1519" width="6.5" bestFit="1" customWidth="1"/>
    <col min="1520" max="1521" width="10.5" bestFit="1" customWidth="1"/>
    <col min="1522" max="1522" width="7.83203125" bestFit="1" customWidth="1"/>
    <col min="1523" max="1523" width="6.5" bestFit="1" customWidth="1"/>
    <col min="1524" max="1524" width="9.5" bestFit="1" customWidth="1"/>
    <col min="1525" max="1525" width="10.5" bestFit="1" customWidth="1"/>
    <col min="1526" max="1526" width="7.83203125" bestFit="1" customWidth="1"/>
    <col min="1527" max="1527" width="6.5" bestFit="1" customWidth="1"/>
    <col min="1528" max="1528" width="9.5" bestFit="1" customWidth="1"/>
    <col min="1529" max="1529" width="10.5" bestFit="1" customWidth="1"/>
    <col min="1530" max="1530" width="7.83203125" bestFit="1" customWidth="1"/>
    <col min="1531" max="1531" width="6.5" bestFit="1" customWidth="1"/>
    <col min="1532" max="1532" width="9.5" bestFit="1" customWidth="1"/>
    <col min="1533" max="1533" width="10.5" bestFit="1" customWidth="1"/>
    <col min="1534" max="1534" width="7.83203125" bestFit="1" customWidth="1"/>
    <col min="1535" max="1535" width="6.5" bestFit="1" customWidth="1"/>
    <col min="1536" max="1536" width="9.5" bestFit="1" customWidth="1"/>
    <col min="1537" max="1537" width="10.5" bestFit="1" customWidth="1"/>
    <col min="1538" max="1538" width="7.83203125" bestFit="1" customWidth="1"/>
    <col min="1539" max="1539" width="6.5" bestFit="1" customWidth="1"/>
    <col min="1540" max="1541" width="10.5" bestFit="1" customWidth="1"/>
    <col min="1542" max="1542" width="7.83203125" bestFit="1" customWidth="1"/>
    <col min="1543" max="1543" width="6.5" bestFit="1" customWidth="1"/>
    <col min="1544" max="1544" width="9.5" bestFit="1" customWidth="1"/>
    <col min="1545" max="1545" width="10.5" bestFit="1" customWidth="1"/>
    <col min="1546" max="1546" width="7.83203125" bestFit="1" customWidth="1"/>
    <col min="1547" max="1547" width="6.5" bestFit="1" customWidth="1"/>
    <col min="1548" max="1548" width="9.5" bestFit="1" customWidth="1"/>
    <col min="1549" max="1549" width="10.5" bestFit="1" customWidth="1"/>
    <col min="1550" max="1550" width="7.83203125" bestFit="1" customWidth="1"/>
    <col min="1551" max="1551" width="6.5" bestFit="1" customWidth="1"/>
    <col min="1552" max="1552" width="9.5" bestFit="1" customWidth="1"/>
    <col min="1553" max="1553" width="10.5" bestFit="1" customWidth="1"/>
    <col min="1554" max="1554" width="7.83203125" bestFit="1" customWidth="1"/>
    <col min="1555" max="1555" width="6.5" bestFit="1" customWidth="1"/>
    <col min="1556" max="1556" width="9.5" bestFit="1" customWidth="1"/>
    <col min="1557" max="1557" width="10.5" bestFit="1" customWidth="1"/>
    <col min="1558" max="1558" width="7.83203125" bestFit="1" customWidth="1"/>
    <col min="1559" max="1559" width="6.5" bestFit="1" customWidth="1"/>
    <col min="1560" max="1561" width="10.5" bestFit="1" customWidth="1"/>
    <col min="1562" max="1562" width="7.83203125" bestFit="1" customWidth="1"/>
    <col min="1563" max="1563" width="6.5" bestFit="1" customWidth="1"/>
    <col min="1564" max="1565" width="10.5" bestFit="1" customWidth="1"/>
    <col min="1566" max="1566" width="7.83203125" bestFit="1" customWidth="1"/>
    <col min="1567" max="1567" width="6.5" bestFit="1" customWidth="1"/>
    <col min="1568" max="1568" width="9.5" bestFit="1" customWidth="1"/>
    <col min="1569" max="1569" width="10.5" bestFit="1" customWidth="1"/>
    <col min="1570" max="1570" width="8.83203125" bestFit="1" customWidth="1"/>
    <col min="1571" max="1571" width="6.5" bestFit="1" customWidth="1"/>
    <col min="1572" max="1572" width="11.5" bestFit="1" customWidth="1"/>
    <col min="1573" max="1573" width="10.5" bestFit="1" customWidth="1"/>
    <col min="1574" max="1574" width="7.83203125" bestFit="1" customWidth="1"/>
    <col min="1575" max="1575" width="6.5" bestFit="1" customWidth="1"/>
    <col min="1576" max="1576" width="8.5" bestFit="1" customWidth="1"/>
    <col min="1577" max="1577" width="10.5" bestFit="1" customWidth="1"/>
    <col min="1578" max="1578" width="7.83203125" bestFit="1" customWidth="1"/>
    <col min="1579" max="1579" width="6.5" bestFit="1" customWidth="1"/>
    <col min="1580" max="1580" width="9.5" bestFit="1" customWidth="1"/>
    <col min="1581" max="1581" width="10.5" bestFit="1" customWidth="1"/>
    <col min="1582" max="1582" width="7.83203125" bestFit="1" customWidth="1"/>
    <col min="1583" max="1583" width="6.5" bestFit="1" customWidth="1"/>
    <col min="1584" max="1584" width="9.5" bestFit="1" customWidth="1"/>
    <col min="1585" max="1585" width="10.5" bestFit="1" customWidth="1"/>
    <col min="1586" max="1586" width="7.83203125" bestFit="1" customWidth="1"/>
    <col min="1587" max="1587" width="6.5" bestFit="1" customWidth="1"/>
    <col min="1588" max="1588" width="9.5" bestFit="1" customWidth="1"/>
    <col min="1589" max="1589" width="10.5" bestFit="1" customWidth="1"/>
    <col min="1590" max="1590" width="7.83203125" bestFit="1" customWidth="1"/>
    <col min="1591" max="1591" width="6.5" bestFit="1" customWidth="1"/>
    <col min="1592" max="1592" width="9.5" bestFit="1" customWidth="1"/>
    <col min="1593" max="1593" width="10.5" bestFit="1" customWidth="1"/>
    <col min="1594" max="1594" width="7.83203125" bestFit="1" customWidth="1"/>
    <col min="1595" max="1595" width="6.5" bestFit="1" customWidth="1"/>
    <col min="1596" max="1596" width="8.5" bestFit="1" customWidth="1"/>
    <col min="1597" max="1597" width="10.5" bestFit="1" customWidth="1"/>
    <col min="1598" max="1598" width="7.83203125" bestFit="1" customWidth="1"/>
    <col min="1599" max="1599" width="6.5" bestFit="1" customWidth="1"/>
    <col min="1600" max="1600" width="8.5" bestFit="1" customWidth="1"/>
    <col min="1601" max="1601" width="10.5" bestFit="1" customWidth="1"/>
    <col min="1602" max="1602" width="7.83203125" bestFit="1" customWidth="1"/>
    <col min="1603" max="1603" width="6.5" bestFit="1" customWidth="1"/>
    <col min="1604" max="1605" width="10.5" bestFit="1" customWidth="1"/>
    <col min="1606" max="1606" width="7.83203125" bestFit="1" customWidth="1"/>
    <col min="1607" max="1607" width="6.5" bestFit="1" customWidth="1"/>
    <col min="1608" max="1609" width="10.5" bestFit="1" customWidth="1"/>
    <col min="1610" max="1610" width="7.83203125" bestFit="1" customWidth="1"/>
    <col min="1611" max="1611" width="6.5" bestFit="1" customWidth="1"/>
    <col min="1612" max="1613" width="10.5" bestFit="1" customWidth="1"/>
    <col min="1614" max="1614" width="7.83203125" bestFit="1" customWidth="1"/>
    <col min="1615" max="1615" width="6.5" bestFit="1" customWidth="1"/>
    <col min="1616" max="1616" width="8.5" bestFit="1" customWidth="1"/>
    <col min="1617" max="1617" width="10.5" bestFit="1" customWidth="1"/>
    <col min="1618" max="1618" width="7.83203125" bestFit="1" customWidth="1"/>
    <col min="1619" max="1619" width="6.5" bestFit="1" customWidth="1"/>
    <col min="1620" max="1620" width="9.5" bestFit="1" customWidth="1"/>
    <col min="1621" max="1621" width="10.5" bestFit="1" customWidth="1"/>
    <col min="1622" max="1622" width="7.83203125" bestFit="1" customWidth="1"/>
    <col min="1623" max="1623" width="6.5" bestFit="1" customWidth="1"/>
    <col min="1624" max="1624" width="9.5" bestFit="1" customWidth="1"/>
    <col min="1625" max="1625" width="10.5" bestFit="1" customWidth="1"/>
    <col min="1626" max="1626" width="7.83203125" bestFit="1" customWidth="1"/>
    <col min="1627" max="1627" width="6.5" bestFit="1" customWidth="1"/>
    <col min="1628" max="1629" width="10.5" bestFit="1" customWidth="1"/>
    <col min="1630" max="1630" width="7.83203125" bestFit="1" customWidth="1"/>
    <col min="1631" max="1631" width="6.5" bestFit="1" customWidth="1"/>
    <col min="1632" max="1632" width="8.5" bestFit="1" customWidth="1"/>
    <col min="1633" max="1633" width="10.5" bestFit="1" customWidth="1"/>
    <col min="1634" max="1634" width="7.83203125" bestFit="1" customWidth="1"/>
    <col min="1635" max="1635" width="6.5" bestFit="1" customWidth="1"/>
    <col min="1636" max="1636" width="9.5" bestFit="1" customWidth="1"/>
    <col min="1637" max="1637" width="10.5" bestFit="1" customWidth="1"/>
    <col min="1638" max="1638" width="7.83203125" bestFit="1" customWidth="1"/>
    <col min="1639" max="1639" width="6.5" bestFit="1" customWidth="1"/>
    <col min="1640" max="1640" width="9.5" bestFit="1" customWidth="1"/>
    <col min="1641" max="1641" width="10.5" bestFit="1" customWidth="1"/>
    <col min="1642" max="1642" width="7.83203125" bestFit="1" customWidth="1"/>
    <col min="1643" max="1643" width="6.5" bestFit="1" customWidth="1"/>
    <col min="1644" max="1644" width="9.5" bestFit="1" customWidth="1"/>
    <col min="1645" max="1645" width="10.5" bestFit="1" customWidth="1"/>
    <col min="1646" max="1646" width="7.83203125" bestFit="1" customWidth="1"/>
    <col min="1647" max="1647" width="6.5" bestFit="1" customWidth="1"/>
    <col min="1648" max="1649" width="10.5" bestFit="1" customWidth="1"/>
    <col min="1650" max="1650" width="7.83203125" bestFit="1" customWidth="1"/>
    <col min="1651" max="1651" width="6.5" bestFit="1" customWidth="1"/>
    <col min="1652" max="1652" width="8.5" bestFit="1" customWidth="1"/>
    <col min="1653" max="1653" width="10.5" bestFit="1" customWidth="1"/>
    <col min="1654" max="1654" width="7.83203125" bestFit="1" customWidth="1"/>
    <col min="1655" max="1655" width="6.5" bestFit="1" customWidth="1"/>
    <col min="1656" max="1656" width="7.5" bestFit="1" customWidth="1"/>
    <col min="1657" max="1657" width="10.5" bestFit="1" customWidth="1"/>
    <col min="1658" max="1658" width="7.83203125" bestFit="1" customWidth="1"/>
    <col min="1659" max="1659" width="6.5" bestFit="1" customWidth="1"/>
    <col min="1660" max="1660" width="9.5" bestFit="1" customWidth="1"/>
    <col min="1661" max="1661" width="10.5" bestFit="1" customWidth="1"/>
    <col min="1662" max="1662" width="7.83203125" bestFit="1" customWidth="1"/>
    <col min="1663" max="1663" width="6.5" bestFit="1" customWidth="1"/>
    <col min="1664" max="1664" width="9.5" bestFit="1" customWidth="1"/>
    <col min="1665" max="1665" width="10.5" bestFit="1" customWidth="1"/>
    <col min="1666" max="1666" width="7.83203125" bestFit="1" customWidth="1"/>
    <col min="1667" max="1667" width="6.5" bestFit="1" customWidth="1"/>
    <col min="1668" max="1668" width="9.5" bestFit="1" customWidth="1"/>
    <col min="1669" max="1669" width="10.5" bestFit="1" customWidth="1"/>
    <col min="1670" max="1670" width="7.83203125" bestFit="1" customWidth="1"/>
    <col min="1671" max="1671" width="6.5" bestFit="1" customWidth="1"/>
    <col min="1672" max="1672" width="8.5" bestFit="1" customWidth="1"/>
    <col min="1673" max="1673" width="10.5" bestFit="1" customWidth="1"/>
    <col min="1674" max="1674" width="7.83203125" bestFit="1" customWidth="1"/>
    <col min="1675" max="1675" width="6.5" bestFit="1" customWidth="1"/>
    <col min="1676" max="1676" width="9.5" bestFit="1" customWidth="1"/>
    <col min="1677" max="1677" width="10.5" bestFit="1" customWidth="1"/>
    <col min="1678" max="1678" width="7.83203125" bestFit="1" customWidth="1"/>
    <col min="1679" max="1679" width="6.5" bestFit="1" customWidth="1"/>
    <col min="1680" max="1680" width="8.5" bestFit="1" customWidth="1"/>
    <col min="1681" max="1681" width="10.5" bestFit="1" customWidth="1"/>
    <col min="1682" max="1682" width="7.83203125" bestFit="1" customWidth="1"/>
    <col min="1683" max="1683" width="6.5" bestFit="1" customWidth="1"/>
    <col min="1684" max="1684" width="9.5" bestFit="1" customWidth="1"/>
    <col min="1685" max="1685" width="10.5" bestFit="1" customWidth="1"/>
    <col min="1686" max="1686" width="7.83203125" bestFit="1" customWidth="1"/>
    <col min="1687" max="1687" width="6.5" bestFit="1" customWidth="1"/>
    <col min="1688" max="1688" width="9.5" bestFit="1" customWidth="1"/>
    <col min="1689" max="1689" width="10.5" bestFit="1" customWidth="1"/>
    <col min="1690" max="1690" width="7.83203125" bestFit="1" customWidth="1"/>
    <col min="1691" max="1691" width="6.5" bestFit="1" customWidth="1"/>
    <col min="1692" max="1693" width="10.5" bestFit="1" customWidth="1"/>
    <col min="1694" max="1694" width="7.83203125" bestFit="1" customWidth="1"/>
    <col min="1695" max="1695" width="6.5" bestFit="1" customWidth="1"/>
    <col min="1696" max="1696" width="9.5" bestFit="1" customWidth="1"/>
    <col min="1697" max="1697" width="10.5" bestFit="1" customWidth="1"/>
    <col min="1698" max="1698" width="7.83203125" bestFit="1" customWidth="1"/>
    <col min="1699" max="1699" width="6.5" bestFit="1" customWidth="1"/>
    <col min="1700" max="1700" width="9.5" bestFit="1" customWidth="1"/>
    <col min="1701" max="1701" width="10.5" bestFit="1" customWidth="1"/>
    <col min="1702" max="1702" width="7.83203125" bestFit="1" customWidth="1"/>
    <col min="1703" max="1703" width="6.5" bestFit="1" customWidth="1"/>
    <col min="1704" max="1705" width="10.5" bestFit="1" customWidth="1"/>
    <col min="1706" max="1706" width="7.83203125" bestFit="1" customWidth="1"/>
    <col min="1707" max="1707" width="6.5" bestFit="1" customWidth="1"/>
    <col min="1708" max="1708" width="9.5" bestFit="1" customWidth="1"/>
    <col min="1709" max="1709" width="10.5" bestFit="1" customWidth="1"/>
    <col min="1710" max="1710" width="7.83203125" bestFit="1" customWidth="1"/>
    <col min="1711" max="1711" width="6.5" bestFit="1" customWidth="1"/>
    <col min="1712" max="1712" width="9.5" bestFit="1" customWidth="1"/>
    <col min="1713" max="1713" width="10.5" bestFit="1" customWidth="1"/>
    <col min="1714" max="1714" width="7.83203125" bestFit="1" customWidth="1"/>
    <col min="1715" max="1715" width="6.5" bestFit="1" customWidth="1"/>
    <col min="1716" max="1717" width="10.5" bestFit="1" customWidth="1"/>
    <col min="1718" max="1718" width="7.83203125" bestFit="1" customWidth="1"/>
    <col min="1719" max="1719" width="6.5" bestFit="1" customWidth="1"/>
    <col min="1720" max="1720" width="9.5" bestFit="1" customWidth="1"/>
    <col min="1721" max="1721" width="10.5" bestFit="1" customWidth="1"/>
    <col min="1722" max="1722" width="7.83203125" bestFit="1" customWidth="1"/>
    <col min="1723" max="1723" width="6.5" bestFit="1" customWidth="1"/>
    <col min="1724" max="1725" width="10.5" bestFit="1" customWidth="1"/>
    <col min="1726" max="1726" width="7.83203125" bestFit="1" customWidth="1"/>
    <col min="1727" max="1727" width="6.5" bestFit="1" customWidth="1"/>
    <col min="1728" max="1728" width="9.5" bestFit="1" customWidth="1"/>
    <col min="1729" max="1729" width="10.5" bestFit="1" customWidth="1"/>
    <col min="1730" max="1730" width="7.83203125" bestFit="1" customWidth="1"/>
    <col min="1731" max="1731" width="6.5" bestFit="1" customWidth="1"/>
    <col min="1732" max="1733" width="10.5" bestFit="1" customWidth="1"/>
    <col min="1734" max="1734" width="7.83203125" bestFit="1" customWidth="1"/>
    <col min="1735" max="1735" width="6.5" bestFit="1" customWidth="1"/>
    <col min="1736" max="1736" width="9.5" bestFit="1" customWidth="1"/>
    <col min="1737" max="1737" width="10.5" bestFit="1" customWidth="1"/>
    <col min="1738" max="1738" width="7.83203125" bestFit="1" customWidth="1"/>
    <col min="1739" max="1739" width="6.5" bestFit="1" customWidth="1"/>
    <col min="1740" max="1741" width="10.5" bestFit="1" customWidth="1"/>
    <col min="1742" max="1742" width="7.83203125" bestFit="1" customWidth="1"/>
    <col min="1743" max="1743" width="6.5" bestFit="1" customWidth="1"/>
    <col min="1744" max="1744" width="7.5" bestFit="1" customWidth="1"/>
    <col min="1745" max="1745" width="10.5" bestFit="1" customWidth="1"/>
    <col min="1746" max="1746" width="7.83203125" bestFit="1" customWidth="1"/>
    <col min="1747" max="1747" width="6.5" bestFit="1" customWidth="1"/>
    <col min="1748" max="1749" width="10.5" bestFit="1" customWidth="1"/>
    <col min="1750" max="1750" width="7.83203125" bestFit="1" customWidth="1"/>
    <col min="1751" max="1751" width="6.5" bestFit="1" customWidth="1"/>
    <col min="1752" max="1753" width="10.5" bestFit="1" customWidth="1"/>
    <col min="1754" max="1754" width="7.83203125" bestFit="1" customWidth="1"/>
    <col min="1755" max="1755" width="6.5" bestFit="1" customWidth="1"/>
    <col min="1756" max="1756" width="9.5" bestFit="1" customWidth="1"/>
    <col min="1757" max="1757" width="10.5" bestFit="1" customWidth="1"/>
    <col min="1758" max="1758" width="7.83203125" bestFit="1" customWidth="1"/>
    <col min="1759" max="1759" width="6.5" bestFit="1" customWidth="1"/>
    <col min="1760" max="1761" width="10.5" bestFit="1" customWidth="1"/>
    <col min="1762" max="1762" width="15.83203125" bestFit="1" customWidth="1"/>
    <col min="1763" max="1763" width="6.5" bestFit="1" customWidth="1"/>
    <col min="1764" max="1766" width="9.5" bestFit="1" customWidth="1"/>
    <col min="1767" max="1767" width="7.83203125" bestFit="1" customWidth="1"/>
    <col min="1768" max="1768" width="6.5" bestFit="1" customWidth="1"/>
    <col min="1769" max="1769" width="8.5" bestFit="1" customWidth="1"/>
    <col min="1770" max="1770" width="10.5" bestFit="1" customWidth="1"/>
    <col min="1771" max="1771" width="9.5" bestFit="1" customWidth="1"/>
    <col min="1772" max="1772" width="7.83203125" bestFit="1" customWidth="1"/>
    <col min="1773" max="1773" width="6.5" bestFit="1" customWidth="1"/>
    <col min="1774" max="1774" width="8.5" bestFit="1" customWidth="1"/>
    <col min="1775" max="1775" width="10.5" bestFit="1" customWidth="1"/>
    <col min="1776" max="1776" width="9.5" bestFit="1" customWidth="1"/>
    <col min="1777" max="1777" width="6.83203125" bestFit="1" customWidth="1"/>
    <col min="1778" max="1778" width="6.5" bestFit="1" customWidth="1"/>
    <col min="1779" max="1781" width="9.5" bestFit="1" customWidth="1"/>
    <col min="1782" max="1782" width="7.83203125" bestFit="1" customWidth="1"/>
    <col min="1783" max="1783" width="6.5" bestFit="1" customWidth="1"/>
    <col min="1784" max="1784" width="9.5" bestFit="1" customWidth="1"/>
    <col min="1785" max="1785" width="10.5" bestFit="1" customWidth="1"/>
    <col min="1786" max="1786" width="9.5" bestFit="1" customWidth="1"/>
    <col min="1787" max="1787" width="7.83203125" bestFit="1" customWidth="1"/>
    <col min="1788" max="1788" width="6.5" bestFit="1" customWidth="1"/>
    <col min="1789" max="1789" width="8.5" bestFit="1" customWidth="1"/>
    <col min="1790" max="1790" width="10.5" bestFit="1" customWidth="1"/>
    <col min="1791" max="1791" width="9.5" bestFit="1" customWidth="1"/>
    <col min="1792" max="1792" width="6.83203125" bestFit="1" customWidth="1"/>
    <col min="1793" max="1793" width="6.5" bestFit="1" customWidth="1"/>
    <col min="1794" max="1796" width="9.5" bestFit="1" customWidth="1"/>
    <col min="1797" max="1797" width="7.83203125" bestFit="1" customWidth="1"/>
    <col min="1798" max="1798" width="6.5" bestFit="1" customWidth="1"/>
    <col min="1799" max="1799" width="9.5" bestFit="1" customWidth="1"/>
    <col min="1800" max="1800" width="10.5" bestFit="1" customWidth="1"/>
    <col min="1801" max="1801" width="9.5" bestFit="1" customWidth="1"/>
    <col min="1802" max="1802" width="6.83203125" bestFit="1" customWidth="1"/>
    <col min="1803" max="1803" width="6.5" bestFit="1" customWidth="1"/>
    <col min="1804" max="1804" width="8.5" bestFit="1" customWidth="1"/>
    <col min="1805" max="1806" width="9.5" bestFit="1" customWidth="1"/>
    <col min="1807" max="1807" width="7.83203125" bestFit="1" customWidth="1"/>
    <col min="1808" max="1808" width="6.5" bestFit="1" customWidth="1"/>
    <col min="1809" max="1810" width="10.5" bestFit="1" customWidth="1"/>
    <col min="1811" max="1811" width="9.5" bestFit="1" customWidth="1"/>
    <col min="1812" max="1812" width="6.83203125" bestFit="1" customWidth="1"/>
    <col min="1813" max="1813" width="6.5" bestFit="1" customWidth="1"/>
    <col min="1814" max="1816" width="9.5" bestFit="1" customWidth="1"/>
    <col min="1817" max="1817" width="7.83203125" bestFit="1" customWidth="1"/>
    <col min="1818" max="1818" width="6.5" bestFit="1" customWidth="1"/>
    <col min="1819" max="1820" width="10.5" bestFit="1" customWidth="1"/>
    <col min="1821" max="1821" width="9.5" bestFit="1" customWidth="1"/>
    <col min="1822" max="1822" width="7.83203125" bestFit="1" customWidth="1"/>
    <col min="1823" max="1823" width="6.5" bestFit="1" customWidth="1"/>
    <col min="1824" max="1825" width="10.5" bestFit="1" customWidth="1"/>
    <col min="1826" max="1826" width="9.5" bestFit="1" customWidth="1"/>
    <col min="1827" max="1827" width="7.83203125" bestFit="1" customWidth="1"/>
    <col min="1828" max="1828" width="6.5" bestFit="1" customWidth="1"/>
    <col min="1829" max="1829" width="8.5" bestFit="1" customWidth="1"/>
    <col min="1830" max="1830" width="10.5" bestFit="1" customWidth="1"/>
    <col min="1831" max="1831" width="9.5" bestFit="1" customWidth="1"/>
    <col min="1832" max="1832" width="7.83203125" bestFit="1" customWidth="1"/>
    <col min="1833" max="1833" width="6.5" bestFit="1" customWidth="1"/>
    <col min="1834" max="1834" width="10.5" bestFit="1" customWidth="1"/>
    <col min="1835" max="1836" width="9.5" bestFit="1" customWidth="1"/>
    <col min="1837" max="1837" width="7.83203125" bestFit="1" customWidth="1"/>
    <col min="1838" max="1838" width="6.5" bestFit="1" customWidth="1"/>
    <col min="1839" max="1839" width="9.5" bestFit="1" customWidth="1"/>
    <col min="1840" max="1840" width="10.5" bestFit="1" customWidth="1"/>
    <col min="1841" max="1841" width="9.5" bestFit="1" customWidth="1"/>
    <col min="1842" max="1842" width="7.83203125" bestFit="1" customWidth="1"/>
    <col min="1843" max="1843" width="6.5" bestFit="1" customWidth="1"/>
    <col min="1844" max="1844" width="8.5" bestFit="1" customWidth="1"/>
    <col min="1845" max="1845" width="10.5" bestFit="1" customWidth="1"/>
    <col min="1846" max="1846" width="9.5" bestFit="1" customWidth="1"/>
    <col min="1847" max="1847" width="7.83203125" bestFit="1" customWidth="1"/>
    <col min="1848" max="1848" width="6.5" bestFit="1" customWidth="1"/>
    <col min="1849" max="1850" width="10.5" bestFit="1" customWidth="1"/>
    <col min="1851" max="1851" width="9.5" bestFit="1" customWidth="1"/>
    <col min="1852" max="1852" width="6.83203125" bestFit="1" customWidth="1"/>
    <col min="1853" max="1853" width="6.5" bestFit="1" customWidth="1"/>
    <col min="1854" max="1856" width="9.5" bestFit="1" customWidth="1"/>
    <col min="1857" max="1857" width="7.83203125" bestFit="1" customWidth="1"/>
    <col min="1858" max="1858" width="6.5" bestFit="1" customWidth="1"/>
    <col min="1859" max="1859" width="9.5" bestFit="1" customWidth="1"/>
    <col min="1860" max="1860" width="10.5" bestFit="1" customWidth="1"/>
    <col min="1861" max="1861" width="9.5" bestFit="1" customWidth="1"/>
    <col min="1862" max="1862" width="7.83203125" bestFit="1" customWidth="1"/>
    <col min="1863" max="1863" width="6.5" bestFit="1" customWidth="1"/>
    <col min="1864" max="1864" width="9.5" bestFit="1" customWidth="1"/>
    <col min="1865" max="1866" width="10.5" bestFit="1" customWidth="1"/>
    <col min="1867" max="1867" width="7.83203125" bestFit="1" customWidth="1"/>
    <col min="1868" max="1868" width="6.5" bestFit="1" customWidth="1"/>
    <col min="1869" max="1869" width="8.5" bestFit="1" customWidth="1"/>
    <col min="1870" max="1871" width="10.5" bestFit="1" customWidth="1"/>
    <col min="1872" max="1872" width="7.83203125" bestFit="1" customWidth="1"/>
    <col min="1873" max="1873" width="6.5" bestFit="1" customWidth="1"/>
    <col min="1874" max="1876" width="10.5" bestFit="1" customWidth="1"/>
    <col min="1877" max="1877" width="7.83203125" bestFit="1" customWidth="1"/>
    <col min="1878" max="1878" width="6.5" bestFit="1" customWidth="1"/>
    <col min="1879" max="1879" width="9.5" bestFit="1" customWidth="1"/>
    <col min="1880" max="1881" width="10.5" bestFit="1" customWidth="1"/>
    <col min="1882" max="1882" width="7.83203125" bestFit="1" customWidth="1"/>
    <col min="1883" max="1883" width="6.5" bestFit="1" customWidth="1"/>
    <col min="1884" max="1885" width="9.5" bestFit="1" customWidth="1"/>
    <col min="1886" max="1886" width="10.5" bestFit="1" customWidth="1"/>
    <col min="1887" max="1887" width="7.83203125" bestFit="1" customWidth="1"/>
    <col min="1888" max="1888" width="6.5" bestFit="1" customWidth="1"/>
    <col min="1889" max="1889" width="9.5" bestFit="1" customWidth="1"/>
    <col min="1890" max="1891" width="10.5" bestFit="1" customWidth="1"/>
    <col min="1892" max="1892" width="7.83203125" bestFit="1" customWidth="1"/>
    <col min="1893" max="1893" width="6.5" bestFit="1" customWidth="1"/>
    <col min="1894" max="1894" width="9.5" bestFit="1" customWidth="1"/>
    <col min="1895" max="1896" width="10.5" bestFit="1" customWidth="1"/>
    <col min="1897" max="1897" width="7.83203125" bestFit="1" customWidth="1"/>
    <col min="1898" max="1898" width="6.5" bestFit="1" customWidth="1"/>
    <col min="1899" max="1899" width="10.5" bestFit="1" customWidth="1"/>
    <col min="1900" max="1900" width="9.5" bestFit="1" customWidth="1"/>
    <col min="1901" max="1901" width="10.5" bestFit="1" customWidth="1"/>
    <col min="1902" max="1902" width="7.83203125" bestFit="1" customWidth="1"/>
    <col min="1903" max="1903" width="6.5" bestFit="1" customWidth="1"/>
    <col min="1904" max="1904" width="9.5" bestFit="1" customWidth="1"/>
    <col min="1905" max="1906" width="10.5" bestFit="1" customWidth="1"/>
    <col min="1907" max="1907" width="7.83203125" bestFit="1" customWidth="1"/>
    <col min="1908" max="1908" width="6.5" bestFit="1" customWidth="1"/>
    <col min="1909" max="1909" width="9.5" bestFit="1" customWidth="1"/>
    <col min="1910" max="1911" width="10.5" bestFit="1" customWidth="1"/>
    <col min="1912" max="1912" width="7.83203125" bestFit="1" customWidth="1"/>
    <col min="1913" max="1913" width="6.5" bestFit="1" customWidth="1"/>
    <col min="1914" max="1914" width="10.5" bestFit="1" customWidth="1"/>
    <col min="1915" max="1915" width="9.5" bestFit="1" customWidth="1"/>
    <col min="1916" max="1916" width="10.5" bestFit="1" customWidth="1"/>
    <col min="1917" max="1917" width="7.83203125" bestFit="1" customWidth="1"/>
    <col min="1918" max="1918" width="6.5" bestFit="1" customWidth="1"/>
    <col min="1919" max="1919" width="9.5" bestFit="1" customWidth="1"/>
    <col min="1920" max="1921" width="10.5" bestFit="1" customWidth="1"/>
    <col min="1922" max="1922" width="7.83203125" bestFit="1" customWidth="1"/>
    <col min="1923" max="1923" width="6.5" bestFit="1" customWidth="1"/>
    <col min="1924" max="1924" width="8.5" bestFit="1" customWidth="1"/>
    <col min="1925" max="1926" width="10.5" bestFit="1" customWidth="1"/>
    <col min="1927" max="1927" width="7.83203125" bestFit="1" customWidth="1"/>
    <col min="1928" max="1928" width="6.5" bestFit="1" customWidth="1"/>
    <col min="1929" max="1929" width="9.5" bestFit="1" customWidth="1"/>
    <col min="1930" max="1931" width="10.5" bestFit="1" customWidth="1"/>
    <col min="1932" max="1932" width="7.83203125" bestFit="1" customWidth="1"/>
    <col min="1933" max="1933" width="6.5" bestFit="1" customWidth="1"/>
    <col min="1934" max="1936" width="10.5" bestFit="1" customWidth="1"/>
    <col min="1937" max="1937" width="7.83203125" bestFit="1" customWidth="1"/>
    <col min="1938" max="1938" width="6.5" bestFit="1" customWidth="1"/>
    <col min="1939" max="1939" width="10.5" bestFit="1" customWidth="1"/>
    <col min="1940" max="1940" width="9.5" bestFit="1" customWidth="1"/>
    <col min="1941" max="1941" width="10.5" bestFit="1" customWidth="1"/>
    <col min="1942" max="1942" width="7.83203125" bestFit="1" customWidth="1"/>
    <col min="1943" max="1943" width="6.5" bestFit="1" customWidth="1"/>
    <col min="1944" max="1944" width="8.5" bestFit="1" customWidth="1"/>
    <col min="1945" max="1946" width="10.5" bestFit="1" customWidth="1"/>
    <col min="1947" max="1947" width="7.83203125" bestFit="1" customWidth="1"/>
    <col min="1948" max="1948" width="6.5" bestFit="1" customWidth="1"/>
    <col min="1949" max="1949" width="9.5" bestFit="1" customWidth="1"/>
    <col min="1950" max="1951" width="10.5" bestFit="1" customWidth="1"/>
    <col min="1952" max="1952" width="7.83203125" bestFit="1" customWidth="1"/>
    <col min="1953" max="1953" width="6.5" bestFit="1" customWidth="1"/>
    <col min="1954" max="1954" width="9.5" bestFit="1" customWidth="1"/>
    <col min="1955" max="1956" width="10.5" bestFit="1" customWidth="1"/>
    <col min="1957" max="1957" width="7.83203125" bestFit="1" customWidth="1"/>
    <col min="1958" max="1958" width="6.5" bestFit="1" customWidth="1"/>
    <col min="1959" max="1960" width="9.5" bestFit="1" customWidth="1"/>
    <col min="1961" max="1961" width="10.5" bestFit="1" customWidth="1"/>
    <col min="1962" max="1962" width="7.83203125" bestFit="1" customWidth="1"/>
    <col min="1963" max="1963" width="6.5" bestFit="1" customWidth="1"/>
    <col min="1964" max="1966" width="10.5" bestFit="1" customWidth="1"/>
    <col min="1967" max="1967" width="7.83203125" bestFit="1" customWidth="1"/>
    <col min="1968" max="1968" width="6.5" bestFit="1" customWidth="1"/>
    <col min="1969" max="1969" width="9.5" bestFit="1" customWidth="1"/>
    <col min="1970" max="1971" width="10.5" bestFit="1" customWidth="1"/>
    <col min="1972" max="1972" width="7.83203125" bestFit="1" customWidth="1"/>
    <col min="1973" max="1973" width="6.5" bestFit="1" customWidth="1"/>
    <col min="1974" max="1976" width="10.5" bestFit="1" customWidth="1"/>
    <col min="1977" max="1977" width="7.83203125" bestFit="1" customWidth="1"/>
    <col min="1978" max="1978" width="6.5" bestFit="1" customWidth="1"/>
    <col min="1979" max="1981" width="10.5" bestFit="1" customWidth="1"/>
    <col min="1982" max="1982" width="7.83203125" bestFit="1" customWidth="1"/>
    <col min="1983" max="1983" width="6.5" bestFit="1" customWidth="1"/>
    <col min="1984" max="1986" width="10.5" bestFit="1" customWidth="1"/>
    <col min="1987" max="1987" width="7.83203125" bestFit="1" customWidth="1"/>
    <col min="1988" max="1988" width="6.5" bestFit="1" customWidth="1"/>
    <col min="1989" max="1989" width="9.5" bestFit="1" customWidth="1"/>
    <col min="1990" max="1991" width="10.5" bestFit="1" customWidth="1"/>
    <col min="1992" max="1992" width="7.83203125" bestFit="1" customWidth="1"/>
    <col min="1993" max="1993" width="6.5" bestFit="1" customWidth="1"/>
    <col min="1994" max="1994" width="9.5" bestFit="1" customWidth="1"/>
    <col min="1995" max="1996" width="10.5" bestFit="1" customWidth="1"/>
    <col min="1997" max="1997" width="7.83203125" bestFit="1" customWidth="1"/>
    <col min="1998" max="1998" width="6.5" bestFit="1" customWidth="1"/>
    <col min="1999" max="1999" width="9.5" bestFit="1" customWidth="1"/>
    <col min="2000" max="2001" width="10.5" bestFit="1" customWidth="1"/>
    <col min="2002" max="2002" width="7.83203125" bestFit="1" customWidth="1"/>
    <col min="2003" max="2003" width="6.5" bestFit="1" customWidth="1"/>
    <col min="2004" max="2004" width="8.5" bestFit="1" customWidth="1"/>
    <col min="2005" max="2005" width="9.5" bestFit="1" customWidth="1"/>
    <col min="2006" max="2006" width="10.5" bestFit="1" customWidth="1"/>
    <col min="2007" max="2007" width="7.83203125" bestFit="1" customWidth="1"/>
    <col min="2008" max="2008" width="6.5" bestFit="1" customWidth="1"/>
    <col min="2009" max="2009" width="9.5" bestFit="1" customWidth="1"/>
    <col min="2010" max="2011" width="10.5" bestFit="1" customWidth="1"/>
    <col min="2012" max="2012" width="7.83203125" bestFit="1" customWidth="1"/>
    <col min="2013" max="2013" width="6.5" bestFit="1" customWidth="1"/>
    <col min="2014" max="2014" width="10.5" bestFit="1" customWidth="1"/>
    <col min="2015" max="2015" width="9.5" bestFit="1" customWidth="1"/>
    <col min="2016" max="2016" width="10.5" bestFit="1" customWidth="1"/>
    <col min="2017" max="2017" width="7.83203125" bestFit="1" customWidth="1"/>
    <col min="2018" max="2018" width="6.5" bestFit="1" customWidth="1"/>
    <col min="2019" max="2019" width="9.5" bestFit="1" customWidth="1"/>
    <col min="2020" max="2021" width="10.5" bestFit="1" customWidth="1"/>
    <col min="2022" max="2022" width="7.83203125" bestFit="1" customWidth="1"/>
    <col min="2023" max="2023" width="6.5" bestFit="1" customWidth="1"/>
    <col min="2024" max="2024" width="9.5" bestFit="1" customWidth="1"/>
    <col min="2025" max="2026" width="10.5" bestFit="1" customWidth="1"/>
    <col min="2027" max="2027" width="7.83203125" bestFit="1" customWidth="1"/>
    <col min="2028" max="2028" width="6.5" bestFit="1" customWidth="1"/>
    <col min="2029" max="2029" width="9.5" bestFit="1" customWidth="1"/>
    <col min="2030" max="2031" width="10.5" bestFit="1" customWidth="1"/>
    <col min="2032" max="2032" width="7.83203125" bestFit="1" customWidth="1"/>
    <col min="2033" max="2033" width="6.5" bestFit="1" customWidth="1"/>
    <col min="2034" max="2034" width="9.5" bestFit="1" customWidth="1"/>
    <col min="2035" max="2036" width="10.5" bestFit="1" customWidth="1"/>
    <col min="2037" max="2037" width="7.83203125" bestFit="1" customWidth="1"/>
    <col min="2038" max="2038" width="6.5" bestFit="1" customWidth="1"/>
    <col min="2039" max="2041" width="10.5" bestFit="1" customWidth="1"/>
    <col min="2042" max="2042" width="7.83203125" bestFit="1" customWidth="1"/>
    <col min="2043" max="2043" width="6.5" bestFit="1" customWidth="1"/>
    <col min="2044" max="2044" width="9.5" bestFit="1" customWidth="1"/>
    <col min="2045" max="2046" width="10.5" bestFit="1" customWidth="1"/>
    <col min="2047" max="2047" width="7.83203125" bestFit="1" customWidth="1"/>
    <col min="2048" max="2048" width="6.5" bestFit="1" customWidth="1"/>
    <col min="2049" max="2051" width="10.5" bestFit="1" customWidth="1"/>
    <col min="2052" max="2052" width="7.83203125" bestFit="1" customWidth="1"/>
    <col min="2053" max="2053" width="6.5" bestFit="1" customWidth="1"/>
    <col min="2054" max="2054" width="9.5" bestFit="1" customWidth="1"/>
    <col min="2055" max="2056" width="10.5" bestFit="1" customWidth="1"/>
    <col min="2057" max="2057" width="7.83203125" bestFit="1" customWidth="1"/>
    <col min="2058" max="2058" width="6.5" bestFit="1" customWidth="1"/>
    <col min="2059" max="2059" width="9.5" bestFit="1" customWidth="1"/>
    <col min="2060" max="2061" width="10.5" bestFit="1" customWidth="1"/>
    <col min="2062" max="2062" width="7.83203125" bestFit="1" customWidth="1"/>
    <col min="2063" max="2063" width="6.5" bestFit="1" customWidth="1"/>
    <col min="2064" max="2064" width="9.5" bestFit="1" customWidth="1"/>
    <col min="2065" max="2066" width="10.5" bestFit="1" customWidth="1"/>
    <col min="2067" max="2067" width="7.83203125" bestFit="1" customWidth="1"/>
    <col min="2068" max="2068" width="6.5" bestFit="1" customWidth="1"/>
    <col min="2069" max="2069" width="10.5" bestFit="1" customWidth="1"/>
    <col min="2070" max="2070" width="9.5" bestFit="1" customWidth="1"/>
    <col min="2071" max="2071" width="10.5" bestFit="1" customWidth="1"/>
    <col min="2072" max="2072" width="7.83203125" bestFit="1" customWidth="1"/>
    <col min="2073" max="2073" width="6.5" bestFit="1" customWidth="1"/>
    <col min="2074" max="2074" width="9.5" bestFit="1" customWidth="1"/>
    <col min="2075" max="2076" width="10.5" bestFit="1" customWidth="1"/>
    <col min="2077" max="2077" width="7.83203125" bestFit="1" customWidth="1"/>
    <col min="2078" max="2078" width="6.5" bestFit="1" customWidth="1"/>
    <col min="2079" max="2081" width="10.5" bestFit="1" customWidth="1"/>
    <col min="2082" max="2082" width="7.83203125" bestFit="1" customWidth="1"/>
    <col min="2083" max="2083" width="6.5" bestFit="1" customWidth="1"/>
    <col min="2084" max="2084" width="10.5" bestFit="1" customWidth="1"/>
    <col min="2085" max="2085" width="9.5" bestFit="1" customWidth="1"/>
    <col min="2086" max="2086" width="10.5" bestFit="1" customWidth="1"/>
    <col min="2087" max="2087" width="7.83203125" bestFit="1" customWidth="1"/>
    <col min="2088" max="2088" width="6.5" bestFit="1" customWidth="1"/>
    <col min="2089" max="2089" width="8.5" bestFit="1" customWidth="1"/>
    <col min="2090" max="2090" width="9.5" bestFit="1" customWidth="1"/>
    <col min="2091" max="2091" width="10.5" bestFit="1" customWidth="1"/>
    <col min="2092" max="2092" width="7.83203125" bestFit="1" customWidth="1"/>
    <col min="2093" max="2093" width="6.5" bestFit="1" customWidth="1"/>
    <col min="2094" max="2094" width="9.5" bestFit="1" customWidth="1"/>
    <col min="2095" max="2096" width="10.5" bestFit="1" customWidth="1"/>
    <col min="2097" max="2097" width="7.83203125" bestFit="1" customWidth="1"/>
    <col min="2098" max="2098" width="6.5" bestFit="1" customWidth="1"/>
    <col min="2099" max="2099" width="8.5" bestFit="1" customWidth="1"/>
    <col min="2100" max="2101" width="10.5" bestFit="1" customWidth="1"/>
    <col min="2102" max="2102" width="7.83203125" bestFit="1" customWidth="1"/>
    <col min="2103" max="2103" width="6.5" bestFit="1" customWidth="1"/>
    <col min="2104" max="2104" width="7.5" bestFit="1" customWidth="1"/>
    <col min="2105" max="2106" width="10.5" bestFit="1" customWidth="1"/>
    <col min="2107" max="2107" width="7.83203125" bestFit="1" customWidth="1"/>
    <col min="2108" max="2108" width="6.5" bestFit="1" customWidth="1"/>
    <col min="2109" max="2109" width="9.5" bestFit="1" customWidth="1"/>
    <col min="2110" max="2111" width="10.5" bestFit="1" customWidth="1"/>
    <col min="2112" max="2112" width="7.83203125" bestFit="1" customWidth="1"/>
    <col min="2113" max="2113" width="6.5" bestFit="1" customWidth="1"/>
    <col min="2114" max="2116" width="10.5" bestFit="1" customWidth="1"/>
    <col min="2117" max="2117" width="7.83203125" bestFit="1" customWidth="1"/>
    <col min="2118" max="2118" width="6.5" bestFit="1" customWidth="1"/>
    <col min="2119" max="2119" width="9.5" bestFit="1" customWidth="1"/>
    <col min="2120" max="2121" width="10.5" bestFit="1" customWidth="1"/>
    <col min="2122" max="2122" width="7.83203125" bestFit="1" customWidth="1"/>
    <col min="2123" max="2123" width="6.5" bestFit="1" customWidth="1"/>
    <col min="2124" max="2124" width="9.5" bestFit="1" customWidth="1"/>
    <col min="2125" max="2126" width="10.5" bestFit="1" customWidth="1"/>
    <col min="2127" max="2127" width="7.83203125" bestFit="1" customWidth="1"/>
    <col min="2128" max="2128" width="6.5" bestFit="1" customWidth="1"/>
    <col min="2129" max="2129" width="9.5" bestFit="1" customWidth="1"/>
    <col min="2130" max="2131" width="10.5" bestFit="1" customWidth="1"/>
    <col min="2132" max="2132" width="7.83203125" bestFit="1" customWidth="1"/>
    <col min="2133" max="2133" width="6.5" bestFit="1" customWidth="1"/>
    <col min="2134" max="2134" width="9.5" bestFit="1" customWidth="1"/>
    <col min="2135" max="2136" width="10.5" bestFit="1" customWidth="1"/>
    <col min="2137" max="2137" width="7.83203125" bestFit="1" customWidth="1"/>
    <col min="2138" max="2138" width="6.5" bestFit="1" customWidth="1"/>
    <col min="2139" max="2139" width="8.5" bestFit="1" customWidth="1"/>
    <col min="2140" max="2141" width="10.5" bestFit="1" customWidth="1"/>
    <col min="2142" max="2142" width="7.83203125" bestFit="1" customWidth="1"/>
    <col min="2143" max="2143" width="6.5" bestFit="1" customWidth="1"/>
    <col min="2144" max="2144" width="9.5" bestFit="1" customWidth="1"/>
    <col min="2145" max="2146" width="10.5" bestFit="1" customWidth="1"/>
    <col min="2147" max="2147" width="7.83203125" bestFit="1" customWidth="1"/>
    <col min="2148" max="2148" width="6.5" bestFit="1" customWidth="1"/>
    <col min="2149" max="2151" width="10.5" bestFit="1" customWidth="1"/>
    <col min="2152" max="2152" width="8.83203125" bestFit="1" customWidth="1"/>
    <col min="2153" max="2153" width="6.5" bestFit="1" customWidth="1"/>
    <col min="2154" max="2154" width="11.5" bestFit="1" customWidth="1"/>
    <col min="2155" max="2156" width="10.5" bestFit="1" customWidth="1"/>
    <col min="2157" max="2157" width="7.83203125" bestFit="1" customWidth="1"/>
    <col min="2158" max="2158" width="6.5" bestFit="1" customWidth="1"/>
    <col min="2159" max="2159" width="9.5" bestFit="1" customWidth="1"/>
    <col min="2160" max="2161" width="10.5" bestFit="1" customWidth="1"/>
    <col min="2162" max="2162" width="7.83203125" bestFit="1" customWidth="1"/>
    <col min="2163" max="2163" width="6.5" bestFit="1" customWidth="1"/>
    <col min="2164" max="2166" width="10.5" bestFit="1" customWidth="1"/>
    <col min="2167" max="2167" width="7.83203125" bestFit="1" customWidth="1"/>
    <col min="2168" max="2168" width="6.5" bestFit="1" customWidth="1"/>
    <col min="2169" max="2171" width="10.5" bestFit="1" customWidth="1"/>
    <col min="2172" max="2172" width="7.83203125" bestFit="1" customWidth="1"/>
    <col min="2173" max="2173" width="6.5" bestFit="1" customWidth="1"/>
    <col min="2174" max="2176" width="10.5" bestFit="1" customWidth="1"/>
    <col min="2177" max="2177" width="7.83203125" bestFit="1" customWidth="1"/>
    <col min="2178" max="2178" width="6.5" bestFit="1" customWidth="1"/>
    <col min="2179" max="2181" width="10.5" bestFit="1" customWidth="1"/>
    <col min="2182" max="2182" width="7.83203125" bestFit="1" customWidth="1"/>
    <col min="2183" max="2183" width="6.5" bestFit="1" customWidth="1"/>
    <col min="2184" max="2186" width="10.5" bestFit="1" customWidth="1"/>
    <col min="2187" max="2187" width="7.83203125" bestFit="1" customWidth="1"/>
    <col min="2188" max="2188" width="6.5" bestFit="1" customWidth="1"/>
    <col min="2189" max="2191" width="10.5" bestFit="1" customWidth="1"/>
    <col min="2192" max="2192" width="15.8320312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20" x14ac:dyDescent="0.2">
      <c r="A2">
        <v>1</v>
      </c>
      <c r="B2">
        <v>3</v>
      </c>
      <c r="C2">
        <v>13265</v>
      </c>
      <c r="D2">
        <v>1196</v>
      </c>
      <c r="E2">
        <v>4221</v>
      </c>
      <c r="F2">
        <v>6404</v>
      </c>
      <c r="G2">
        <v>507</v>
      </c>
      <c r="H2">
        <v>1788</v>
      </c>
    </row>
    <row r="3" spans="1:20" x14ac:dyDescent="0.2">
      <c r="A3">
        <v>1</v>
      </c>
      <c r="B3">
        <v>3</v>
      </c>
      <c r="C3">
        <v>5963</v>
      </c>
      <c r="D3">
        <v>3648</v>
      </c>
      <c r="E3">
        <v>6192</v>
      </c>
      <c r="F3">
        <v>425</v>
      </c>
      <c r="G3">
        <v>1716</v>
      </c>
      <c r="H3">
        <v>750</v>
      </c>
      <c r="K3" s="5" t="s">
        <v>20</v>
      </c>
      <c r="L3" s="1" t="s">
        <v>21</v>
      </c>
      <c r="M3" s="1" t="s">
        <v>8</v>
      </c>
      <c r="N3" s="1" t="s">
        <v>15</v>
      </c>
      <c r="Q3" s="4"/>
      <c r="R3" s="4" t="s">
        <v>29</v>
      </c>
      <c r="S3" s="4"/>
      <c r="T3" s="4"/>
    </row>
    <row r="4" spans="1:20" x14ac:dyDescent="0.2">
      <c r="A4">
        <v>1</v>
      </c>
      <c r="B4">
        <v>3</v>
      </c>
      <c r="C4">
        <v>10253</v>
      </c>
      <c r="D4">
        <v>1114</v>
      </c>
      <c r="E4">
        <v>3821</v>
      </c>
      <c r="F4">
        <v>397</v>
      </c>
      <c r="G4">
        <v>964</v>
      </c>
      <c r="H4">
        <v>412</v>
      </c>
      <c r="K4" s="10" t="s">
        <v>25</v>
      </c>
      <c r="L4" s="19">
        <f>SUM(dataset[Fresh])</f>
        <v>5280131</v>
      </c>
      <c r="M4" s="19">
        <f>AVERAGE(dataset[Fresh])</f>
        <v>12000.297727272728</v>
      </c>
      <c r="N4" s="19">
        <f>MAX(dataset[Fresh])</f>
        <v>112151</v>
      </c>
      <c r="Q4" s="4" t="s">
        <v>20</v>
      </c>
      <c r="R4" s="4">
        <v>1</v>
      </c>
      <c r="S4" s="4">
        <v>2</v>
      </c>
      <c r="T4" s="4" t="s">
        <v>19</v>
      </c>
    </row>
    <row r="5" spans="1:20" x14ac:dyDescent="0.2">
      <c r="A5">
        <v>1</v>
      </c>
      <c r="B5">
        <v>3</v>
      </c>
      <c r="C5">
        <v>5876</v>
      </c>
      <c r="D5">
        <v>6157</v>
      </c>
      <c r="E5">
        <v>2933</v>
      </c>
      <c r="F5">
        <v>839</v>
      </c>
      <c r="G5">
        <v>370</v>
      </c>
      <c r="H5">
        <v>4478</v>
      </c>
      <c r="K5" s="10" t="s">
        <v>9</v>
      </c>
      <c r="L5" s="19">
        <f>SUM(dataset[Milk])</f>
        <v>2550357</v>
      </c>
      <c r="M5" s="19">
        <f>AVERAGE(dataset[Milk])</f>
        <v>5796.2659090909092</v>
      </c>
      <c r="N5" s="19">
        <f>MAX(dataset[Milk])</f>
        <v>73498</v>
      </c>
      <c r="Q5" s="6" t="s">
        <v>27</v>
      </c>
      <c r="R5" s="22">
        <v>421955</v>
      </c>
      <c r="S5" s="22">
        <v>248988</v>
      </c>
      <c r="T5" s="22">
        <v>670943</v>
      </c>
    </row>
    <row r="6" spans="1:20" x14ac:dyDescent="0.2">
      <c r="A6">
        <v>1</v>
      </c>
      <c r="B6">
        <v>3</v>
      </c>
      <c r="C6">
        <v>7780</v>
      </c>
      <c r="D6">
        <v>2495</v>
      </c>
      <c r="E6">
        <v>9464</v>
      </c>
      <c r="F6">
        <v>669</v>
      </c>
      <c r="G6">
        <v>2518</v>
      </c>
      <c r="H6">
        <v>501</v>
      </c>
      <c r="K6" s="10" t="s">
        <v>10</v>
      </c>
      <c r="L6" s="20">
        <f>SUM(dataset[Grocery])</f>
        <v>3498562</v>
      </c>
      <c r="M6" s="19">
        <f>AVERAGE(dataset[Grocery])</f>
        <v>7951.2772727272732</v>
      </c>
      <c r="N6" s="19">
        <f>MAX(dataset[Grocery])</f>
        <v>92780</v>
      </c>
      <c r="Q6" s="6" t="s">
        <v>26</v>
      </c>
      <c r="R6" s="22">
        <v>235587</v>
      </c>
      <c r="S6" s="22">
        <v>1032270</v>
      </c>
      <c r="T6" s="22">
        <v>1267857</v>
      </c>
    </row>
    <row r="7" spans="1:20" x14ac:dyDescent="0.2">
      <c r="A7">
        <v>1</v>
      </c>
      <c r="B7">
        <v>3</v>
      </c>
      <c r="C7">
        <v>5567</v>
      </c>
      <c r="D7">
        <v>871</v>
      </c>
      <c r="E7">
        <v>2010</v>
      </c>
      <c r="F7">
        <v>3383</v>
      </c>
      <c r="G7">
        <v>375</v>
      </c>
      <c r="H7">
        <v>569</v>
      </c>
      <c r="K7" s="11" t="s">
        <v>11</v>
      </c>
      <c r="L7" s="19">
        <f>SUM(dataset[Frozen])</f>
        <v>1351650</v>
      </c>
      <c r="M7" s="19">
        <f>AVERAGE(dataset[Frozen])</f>
        <v>3071.931818181818</v>
      </c>
      <c r="N7" s="19">
        <f>MAX(dataset[Frozen])</f>
        <v>60869</v>
      </c>
      <c r="Q7" s="6" t="s">
        <v>22</v>
      </c>
      <c r="R7" s="22">
        <v>1116979</v>
      </c>
      <c r="S7" s="22">
        <v>234671</v>
      </c>
      <c r="T7" s="22">
        <v>1351650</v>
      </c>
    </row>
    <row r="8" spans="1:20" x14ac:dyDescent="0.2">
      <c r="A8">
        <v>1</v>
      </c>
      <c r="B8">
        <v>3</v>
      </c>
      <c r="C8">
        <v>31276</v>
      </c>
      <c r="D8">
        <v>1917</v>
      </c>
      <c r="E8">
        <v>4469</v>
      </c>
      <c r="F8">
        <v>9408</v>
      </c>
      <c r="G8">
        <v>2381</v>
      </c>
      <c r="H8">
        <v>4334</v>
      </c>
      <c r="K8" s="10" t="s">
        <v>12</v>
      </c>
      <c r="L8" s="19">
        <f>SUM(dataset[Detergents_Paper])</f>
        <v>1267857</v>
      </c>
      <c r="M8" s="19">
        <f>AVERAGE(dataset[Detergents_Paper])</f>
        <v>2881.4931818181817</v>
      </c>
      <c r="N8" s="19">
        <f>MAX(dataset[Detergents_Paper])</f>
        <v>40827</v>
      </c>
      <c r="Q8" s="6" t="s">
        <v>18</v>
      </c>
      <c r="R8" s="22">
        <v>1180717</v>
      </c>
      <c r="S8" s="22">
        <v>2317845</v>
      </c>
      <c r="T8" s="22">
        <v>3498562</v>
      </c>
    </row>
    <row r="9" spans="1:20" x14ac:dyDescent="0.2">
      <c r="A9">
        <v>1</v>
      </c>
      <c r="B9">
        <v>3</v>
      </c>
      <c r="C9">
        <v>9898</v>
      </c>
      <c r="D9">
        <v>961</v>
      </c>
      <c r="E9">
        <v>2861</v>
      </c>
      <c r="F9">
        <v>3151</v>
      </c>
      <c r="G9">
        <v>242</v>
      </c>
      <c r="H9">
        <v>833</v>
      </c>
      <c r="K9" s="10" t="s">
        <v>13</v>
      </c>
      <c r="L9" s="19">
        <f>SUM(dataset[Delicassen])</f>
        <v>670943</v>
      </c>
      <c r="M9" s="19">
        <f>AVERAGE(dataset[Delicassen])</f>
        <v>1524.8704545454545</v>
      </c>
      <c r="N9" s="19">
        <f>MAX(dataset[Delicassen])</f>
        <v>47943</v>
      </c>
      <c r="Q9" s="6" t="s">
        <v>17</v>
      </c>
      <c r="R9" s="22">
        <v>1028614</v>
      </c>
      <c r="S9" s="22">
        <v>1521743</v>
      </c>
      <c r="T9" s="22">
        <v>2550357</v>
      </c>
    </row>
    <row r="10" spans="1:20" x14ac:dyDescent="0.2">
      <c r="A10">
        <v>1</v>
      </c>
      <c r="B10">
        <v>3</v>
      </c>
      <c r="C10">
        <v>14276</v>
      </c>
      <c r="D10">
        <v>803</v>
      </c>
      <c r="E10">
        <v>3045</v>
      </c>
      <c r="F10">
        <v>485</v>
      </c>
      <c r="G10">
        <v>100</v>
      </c>
      <c r="H10">
        <v>518</v>
      </c>
      <c r="Q10" s="6" t="s">
        <v>16</v>
      </c>
      <c r="R10" s="22">
        <v>4015717</v>
      </c>
      <c r="S10" s="22">
        <v>1264414</v>
      </c>
      <c r="T10" s="22">
        <v>5280131</v>
      </c>
    </row>
    <row r="11" spans="1:20" x14ac:dyDescent="0.2">
      <c r="A11">
        <v>1</v>
      </c>
      <c r="B11">
        <v>3</v>
      </c>
      <c r="C11">
        <v>43088</v>
      </c>
      <c r="D11">
        <v>2100</v>
      </c>
      <c r="E11">
        <v>2609</v>
      </c>
      <c r="F11">
        <v>1200</v>
      </c>
      <c r="G11">
        <v>1107</v>
      </c>
      <c r="H11">
        <v>823</v>
      </c>
    </row>
    <row r="12" spans="1:20" x14ac:dyDescent="0.2">
      <c r="A12">
        <v>1</v>
      </c>
      <c r="B12">
        <v>3</v>
      </c>
      <c r="C12">
        <v>18815</v>
      </c>
      <c r="D12">
        <v>3610</v>
      </c>
      <c r="E12">
        <v>11107</v>
      </c>
      <c r="F12">
        <v>1148</v>
      </c>
      <c r="G12">
        <v>2134</v>
      </c>
      <c r="H12">
        <v>2963</v>
      </c>
    </row>
    <row r="13" spans="1:20" x14ac:dyDescent="0.2">
      <c r="A13">
        <v>1</v>
      </c>
      <c r="B13">
        <v>3</v>
      </c>
      <c r="C13">
        <v>2612</v>
      </c>
      <c r="D13">
        <v>4339</v>
      </c>
      <c r="E13">
        <v>3133</v>
      </c>
      <c r="F13">
        <v>2088</v>
      </c>
      <c r="G13">
        <v>820</v>
      </c>
      <c r="H13">
        <v>985</v>
      </c>
      <c r="Q13" s="15" t="s">
        <v>23</v>
      </c>
      <c r="R13" s="16">
        <v>316</v>
      </c>
    </row>
    <row r="14" spans="1:20" x14ac:dyDescent="0.2">
      <c r="A14">
        <v>1</v>
      </c>
      <c r="B14">
        <v>3</v>
      </c>
      <c r="C14">
        <v>21632</v>
      </c>
      <c r="D14">
        <v>1318</v>
      </c>
      <c r="E14">
        <v>2886</v>
      </c>
      <c r="F14">
        <v>266</v>
      </c>
      <c r="G14">
        <v>918</v>
      </c>
      <c r="H14">
        <v>405</v>
      </c>
      <c r="Q14" s="17" t="s">
        <v>24</v>
      </c>
      <c r="R14" s="18">
        <v>142</v>
      </c>
    </row>
    <row r="15" spans="1:20" x14ac:dyDescent="0.2">
      <c r="A15">
        <v>1</v>
      </c>
      <c r="B15">
        <v>3</v>
      </c>
      <c r="C15">
        <v>29729</v>
      </c>
      <c r="D15">
        <v>4786</v>
      </c>
      <c r="E15">
        <v>7326</v>
      </c>
      <c r="F15">
        <v>6130</v>
      </c>
      <c r="G15">
        <v>361</v>
      </c>
      <c r="H15">
        <v>1083</v>
      </c>
    </row>
    <row r="16" spans="1:20" x14ac:dyDescent="0.2">
      <c r="A16">
        <v>1</v>
      </c>
      <c r="B16">
        <v>3</v>
      </c>
      <c r="C16">
        <v>1502</v>
      </c>
      <c r="D16">
        <v>1979</v>
      </c>
      <c r="E16">
        <v>2262</v>
      </c>
      <c r="F16">
        <v>425</v>
      </c>
      <c r="G16">
        <v>483</v>
      </c>
      <c r="H16">
        <v>395</v>
      </c>
    </row>
    <row r="17" spans="1:8" x14ac:dyDescent="0.2">
      <c r="A17">
        <v>1</v>
      </c>
      <c r="B17">
        <v>3</v>
      </c>
      <c r="C17">
        <v>29955</v>
      </c>
      <c r="D17">
        <v>4362</v>
      </c>
      <c r="E17">
        <v>5428</v>
      </c>
      <c r="F17">
        <v>1729</v>
      </c>
      <c r="G17">
        <v>862</v>
      </c>
      <c r="H17">
        <v>4626</v>
      </c>
    </row>
    <row r="18" spans="1:8" x14ac:dyDescent="0.2">
      <c r="A18">
        <v>1</v>
      </c>
      <c r="B18">
        <v>3</v>
      </c>
      <c r="C18">
        <v>56159</v>
      </c>
      <c r="D18">
        <v>555</v>
      </c>
      <c r="E18">
        <v>902</v>
      </c>
      <c r="F18">
        <v>10002</v>
      </c>
      <c r="G18">
        <v>212</v>
      </c>
      <c r="H18">
        <v>2916</v>
      </c>
    </row>
    <row r="19" spans="1:8" x14ac:dyDescent="0.2">
      <c r="A19">
        <v>1</v>
      </c>
      <c r="B19">
        <v>3</v>
      </c>
      <c r="C19">
        <v>24025</v>
      </c>
      <c r="D19">
        <v>4332</v>
      </c>
      <c r="E19">
        <v>4757</v>
      </c>
      <c r="F19">
        <v>9510</v>
      </c>
      <c r="G19">
        <v>1145</v>
      </c>
      <c r="H19">
        <v>5864</v>
      </c>
    </row>
    <row r="20" spans="1:8" x14ac:dyDescent="0.2">
      <c r="A20">
        <v>1</v>
      </c>
      <c r="B20">
        <v>3</v>
      </c>
      <c r="C20">
        <v>19176</v>
      </c>
      <c r="D20">
        <v>3065</v>
      </c>
      <c r="E20">
        <v>5956</v>
      </c>
      <c r="F20">
        <v>2033</v>
      </c>
      <c r="G20">
        <v>2575</v>
      </c>
      <c r="H20">
        <v>2802</v>
      </c>
    </row>
    <row r="21" spans="1:8" x14ac:dyDescent="0.2">
      <c r="A21">
        <v>1</v>
      </c>
      <c r="B21">
        <v>3</v>
      </c>
      <c r="C21">
        <v>6269</v>
      </c>
      <c r="D21">
        <v>1095</v>
      </c>
      <c r="E21">
        <v>1980</v>
      </c>
      <c r="F21">
        <v>3860</v>
      </c>
      <c r="G21">
        <v>609</v>
      </c>
      <c r="H21">
        <v>2162</v>
      </c>
    </row>
    <row r="22" spans="1:8" x14ac:dyDescent="0.2">
      <c r="A22">
        <v>1</v>
      </c>
      <c r="B22">
        <v>3</v>
      </c>
      <c r="C22">
        <v>3347</v>
      </c>
      <c r="D22">
        <v>4051</v>
      </c>
      <c r="E22">
        <v>6996</v>
      </c>
      <c r="F22">
        <v>239</v>
      </c>
      <c r="G22">
        <v>1538</v>
      </c>
      <c r="H22">
        <v>301</v>
      </c>
    </row>
    <row r="23" spans="1:8" x14ac:dyDescent="0.2">
      <c r="A23">
        <v>1</v>
      </c>
      <c r="B23">
        <v>3</v>
      </c>
      <c r="C23">
        <v>27329</v>
      </c>
      <c r="D23">
        <v>1449</v>
      </c>
      <c r="E23">
        <v>1947</v>
      </c>
      <c r="F23">
        <v>2436</v>
      </c>
      <c r="G23">
        <v>204</v>
      </c>
      <c r="H23">
        <v>1333</v>
      </c>
    </row>
    <row r="24" spans="1:8" x14ac:dyDescent="0.2">
      <c r="A24">
        <v>1</v>
      </c>
      <c r="B24">
        <v>3</v>
      </c>
      <c r="C24">
        <v>5264</v>
      </c>
      <c r="D24">
        <v>3683</v>
      </c>
      <c r="E24">
        <v>5005</v>
      </c>
      <c r="F24">
        <v>1057</v>
      </c>
      <c r="G24">
        <v>2024</v>
      </c>
      <c r="H24">
        <v>1130</v>
      </c>
    </row>
    <row r="25" spans="1:8" x14ac:dyDescent="0.2">
      <c r="A25">
        <v>1</v>
      </c>
      <c r="B25">
        <v>3</v>
      </c>
      <c r="C25">
        <v>13779</v>
      </c>
      <c r="D25">
        <v>1970</v>
      </c>
      <c r="E25">
        <v>1648</v>
      </c>
      <c r="F25">
        <v>596</v>
      </c>
      <c r="G25">
        <v>227</v>
      </c>
      <c r="H25">
        <v>436</v>
      </c>
    </row>
    <row r="26" spans="1:8" x14ac:dyDescent="0.2">
      <c r="A26">
        <v>1</v>
      </c>
      <c r="B26">
        <v>3</v>
      </c>
      <c r="C26">
        <v>6137</v>
      </c>
      <c r="D26">
        <v>5360</v>
      </c>
      <c r="E26">
        <v>8040</v>
      </c>
      <c r="F26">
        <v>129</v>
      </c>
      <c r="G26">
        <v>3084</v>
      </c>
      <c r="H26">
        <v>1603</v>
      </c>
    </row>
    <row r="27" spans="1:8" x14ac:dyDescent="0.2">
      <c r="A27">
        <v>1</v>
      </c>
      <c r="B27">
        <v>3</v>
      </c>
      <c r="C27">
        <v>4760</v>
      </c>
      <c r="D27">
        <v>1227</v>
      </c>
      <c r="E27">
        <v>3250</v>
      </c>
      <c r="F27">
        <v>3724</v>
      </c>
      <c r="G27">
        <v>1247</v>
      </c>
      <c r="H27">
        <v>1145</v>
      </c>
    </row>
    <row r="28" spans="1:8" x14ac:dyDescent="0.2">
      <c r="A28">
        <v>1</v>
      </c>
      <c r="B28">
        <v>3</v>
      </c>
      <c r="C28">
        <v>9</v>
      </c>
      <c r="D28">
        <v>1534</v>
      </c>
      <c r="E28">
        <v>7417</v>
      </c>
      <c r="F28">
        <v>175</v>
      </c>
      <c r="G28">
        <v>3468</v>
      </c>
      <c r="H28">
        <v>27</v>
      </c>
    </row>
    <row r="29" spans="1:8" x14ac:dyDescent="0.2">
      <c r="A29">
        <v>1</v>
      </c>
      <c r="B29">
        <v>3</v>
      </c>
      <c r="C29">
        <v>2446</v>
      </c>
      <c r="D29">
        <v>7260</v>
      </c>
      <c r="E29">
        <v>3993</v>
      </c>
      <c r="F29">
        <v>5870</v>
      </c>
      <c r="G29">
        <v>788</v>
      </c>
      <c r="H29">
        <v>3095</v>
      </c>
    </row>
    <row r="30" spans="1:8" x14ac:dyDescent="0.2">
      <c r="A30">
        <v>1</v>
      </c>
      <c r="B30">
        <v>3</v>
      </c>
      <c r="C30">
        <v>8352</v>
      </c>
      <c r="D30">
        <v>2820</v>
      </c>
      <c r="E30">
        <v>1293</v>
      </c>
      <c r="F30">
        <v>779</v>
      </c>
      <c r="G30">
        <v>656</v>
      </c>
      <c r="H30">
        <v>144</v>
      </c>
    </row>
    <row r="31" spans="1:8" x14ac:dyDescent="0.2">
      <c r="A31">
        <v>1</v>
      </c>
      <c r="B31">
        <v>3</v>
      </c>
      <c r="C31">
        <v>16705</v>
      </c>
      <c r="D31">
        <v>2037</v>
      </c>
      <c r="E31">
        <v>3202</v>
      </c>
      <c r="F31">
        <v>10643</v>
      </c>
      <c r="G31">
        <v>116</v>
      </c>
      <c r="H31">
        <v>1365</v>
      </c>
    </row>
    <row r="32" spans="1:8" x14ac:dyDescent="0.2">
      <c r="A32">
        <v>1</v>
      </c>
      <c r="B32">
        <v>3</v>
      </c>
      <c r="C32">
        <v>18291</v>
      </c>
      <c r="D32">
        <v>1266</v>
      </c>
      <c r="E32">
        <v>21042</v>
      </c>
      <c r="F32">
        <v>5373</v>
      </c>
      <c r="G32">
        <v>4173</v>
      </c>
      <c r="H32">
        <v>14472</v>
      </c>
    </row>
    <row r="33" spans="1:15" x14ac:dyDescent="0.2">
      <c r="A33">
        <v>1</v>
      </c>
      <c r="B33">
        <v>3</v>
      </c>
      <c r="C33">
        <v>4420</v>
      </c>
      <c r="D33">
        <v>5139</v>
      </c>
      <c r="E33">
        <v>2661</v>
      </c>
      <c r="F33">
        <v>8872</v>
      </c>
      <c r="G33">
        <v>1321</v>
      </c>
      <c r="H33">
        <v>181</v>
      </c>
    </row>
    <row r="34" spans="1:15" x14ac:dyDescent="0.2">
      <c r="A34">
        <v>1</v>
      </c>
      <c r="B34">
        <v>3</v>
      </c>
      <c r="C34">
        <v>20398</v>
      </c>
      <c r="D34">
        <v>1137</v>
      </c>
      <c r="E34">
        <v>3</v>
      </c>
      <c r="F34">
        <v>4407</v>
      </c>
      <c r="G34">
        <v>3</v>
      </c>
      <c r="H34">
        <v>975</v>
      </c>
    </row>
    <row r="35" spans="1:15" x14ac:dyDescent="0.2">
      <c r="A35">
        <v>1</v>
      </c>
      <c r="B35">
        <v>3</v>
      </c>
      <c r="C35">
        <v>717</v>
      </c>
      <c r="D35">
        <v>3587</v>
      </c>
      <c r="E35">
        <v>6532</v>
      </c>
      <c r="F35">
        <v>7530</v>
      </c>
      <c r="G35">
        <v>529</v>
      </c>
      <c r="H35">
        <v>894</v>
      </c>
    </row>
    <row r="36" spans="1:15" x14ac:dyDescent="0.2">
      <c r="A36">
        <v>1</v>
      </c>
      <c r="B36">
        <v>3</v>
      </c>
      <c r="C36">
        <v>10766</v>
      </c>
      <c r="D36">
        <v>1175</v>
      </c>
      <c r="E36">
        <v>2067</v>
      </c>
      <c r="F36">
        <v>2096</v>
      </c>
      <c r="G36">
        <v>301</v>
      </c>
      <c r="H36">
        <v>167</v>
      </c>
    </row>
    <row r="37" spans="1:15" x14ac:dyDescent="0.2">
      <c r="A37">
        <v>1</v>
      </c>
      <c r="B37">
        <v>3</v>
      </c>
      <c r="C37">
        <v>1640</v>
      </c>
      <c r="D37">
        <v>3259</v>
      </c>
      <c r="E37">
        <v>3655</v>
      </c>
      <c r="F37">
        <v>868</v>
      </c>
      <c r="G37">
        <v>1202</v>
      </c>
      <c r="H37">
        <v>1653</v>
      </c>
    </row>
    <row r="38" spans="1:15" x14ac:dyDescent="0.2">
      <c r="A38">
        <v>1</v>
      </c>
      <c r="B38">
        <v>3</v>
      </c>
      <c r="C38">
        <v>7005</v>
      </c>
      <c r="D38">
        <v>829</v>
      </c>
      <c r="E38">
        <v>3009</v>
      </c>
      <c r="F38">
        <v>430</v>
      </c>
      <c r="G38">
        <v>610</v>
      </c>
      <c r="H38">
        <v>529</v>
      </c>
    </row>
    <row r="39" spans="1:15" x14ac:dyDescent="0.2">
      <c r="A39">
        <v>1</v>
      </c>
      <c r="B39">
        <v>3</v>
      </c>
      <c r="C39">
        <v>20874</v>
      </c>
      <c r="D39">
        <v>1563</v>
      </c>
      <c r="E39">
        <v>1783</v>
      </c>
      <c r="F39">
        <v>2320</v>
      </c>
      <c r="G39">
        <v>550</v>
      </c>
      <c r="H39">
        <v>772</v>
      </c>
    </row>
    <row r="40" spans="1:15" x14ac:dyDescent="0.2">
      <c r="A40">
        <v>1</v>
      </c>
      <c r="B40">
        <v>3</v>
      </c>
      <c r="C40">
        <v>43265</v>
      </c>
      <c r="D40">
        <v>5025</v>
      </c>
      <c r="E40">
        <v>8117</v>
      </c>
      <c r="F40">
        <v>6312</v>
      </c>
      <c r="G40">
        <v>1579</v>
      </c>
      <c r="H40">
        <v>14351</v>
      </c>
    </row>
    <row r="41" spans="1:15" x14ac:dyDescent="0.2">
      <c r="A41">
        <v>1</v>
      </c>
      <c r="B41">
        <v>3</v>
      </c>
      <c r="C41">
        <v>7864</v>
      </c>
      <c r="D41">
        <v>542</v>
      </c>
      <c r="E41">
        <v>4042</v>
      </c>
      <c r="F41">
        <v>9735</v>
      </c>
      <c r="G41">
        <v>165</v>
      </c>
      <c r="H41">
        <v>46</v>
      </c>
    </row>
    <row r="42" spans="1:15" x14ac:dyDescent="0.2">
      <c r="A42">
        <v>1</v>
      </c>
      <c r="B42">
        <v>3</v>
      </c>
      <c r="C42">
        <v>24904</v>
      </c>
      <c r="D42">
        <v>3836</v>
      </c>
      <c r="E42">
        <v>5330</v>
      </c>
      <c r="F42">
        <v>3443</v>
      </c>
      <c r="G42">
        <v>454</v>
      </c>
      <c r="H42">
        <v>3178</v>
      </c>
    </row>
    <row r="43" spans="1:15" x14ac:dyDescent="0.2">
      <c r="A43">
        <v>1</v>
      </c>
      <c r="B43">
        <v>3</v>
      </c>
      <c r="C43">
        <v>11405</v>
      </c>
      <c r="D43">
        <v>596</v>
      </c>
      <c r="E43">
        <v>1638</v>
      </c>
      <c r="F43">
        <v>3347</v>
      </c>
      <c r="G43">
        <v>69</v>
      </c>
      <c r="H43">
        <v>360</v>
      </c>
    </row>
    <row r="44" spans="1:15" x14ac:dyDescent="0.2">
      <c r="A44">
        <v>1</v>
      </c>
      <c r="B44">
        <v>3</v>
      </c>
      <c r="C44">
        <v>12754</v>
      </c>
      <c r="D44">
        <v>2762</v>
      </c>
      <c r="E44">
        <v>2530</v>
      </c>
      <c r="F44">
        <v>8693</v>
      </c>
      <c r="G44">
        <v>627</v>
      </c>
      <c r="H44">
        <v>1117</v>
      </c>
    </row>
    <row r="45" spans="1:15" x14ac:dyDescent="0.2">
      <c r="A45">
        <v>1</v>
      </c>
      <c r="B45">
        <v>3</v>
      </c>
      <c r="C45">
        <v>11314</v>
      </c>
      <c r="D45">
        <v>3090</v>
      </c>
      <c r="E45">
        <v>2062</v>
      </c>
      <c r="F45">
        <v>35009</v>
      </c>
      <c r="G45">
        <v>71</v>
      </c>
      <c r="H45">
        <v>2698</v>
      </c>
    </row>
    <row r="46" spans="1:15" x14ac:dyDescent="0.2">
      <c r="A46">
        <v>1</v>
      </c>
      <c r="B46">
        <v>3</v>
      </c>
      <c r="C46">
        <v>3</v>
      </c>
      <c r="D46">
        <v>2920</v>
      </c>
      <c r="E46">
        <v>6252</v>
      </c>
      <c r="F46">
        <v>440</v>
      </c>
      <c r="G46">
        <v>223</v>
      </c>
      <c r="H46">
        <v>709</v>
      </c>
    </row>
    <row r="47" spans="1:15" x14ac:dyDescent="0.2">
      <c r="A47">
        <v>1</v>
      </c>
      <c r="B47">
        <v>3</v>
      </c>
      <c r="C47">
        <v>403</v>
      </c>
      <c r="D47">
        <v>254</v>
      </c>
      <c r="E47">
        <v>610</v>
      </c>
      <c r="F47">
        <v>774</v>
      </c>
      <c r="G47">
        <v>54</v>
      </c>
      <c r="H47">
        <v>63</v>
      </c>
      <c r="K47" s="7"/>
      <c r="L47" s="9" t="s">
        <v>28</v>
      </c>
      <c r="M47" s="8"/>
      <c r="N47" s="14"/>
      <c r="O47" s="9"/>
    </row>
    <row r="48" spans="1:15" x14ac:dyDescent="0.2">
      <c r="A48">
        <v>1</v>
      </c>
      <c r="B48">
        <v>3</v>
      </c>
      <c r="C48">
        <v>503</v>
      </c>
      <c r="D48">
        <v>112</v>
      </c>
      <c r="E48">
        <v>778</v>
      </c>
      <c r="F48">
        <v>895</v>
      </c>
      <c r="G48">
        <v>56</v>
      </c>
      <c r="H48">
        <v>132</v>
      </c>
      <c r="K48" s="2" t="s">
        <v>20</v>
      </c>
      <c r="L48" s="4">
        <v>1</v>
      </c>
      <c r="M48" s="4">
        <v>2</v>
      </c>
      <c r="N48" s="4">
        <v>3</v>
      </c>
      <c r="O48" s="5" t="s">
        <v>19</v>
      </c>
    </row>
    <row r="49" spans="1:15" x14ac:dyDescent="0.2">
      <c r="A49">
        <v>1</v>
      </c>
      <c r="B49">
        <v>3</v>
      </c>
      <c r="C49">
        <v>9658</v>
      </c>
      <c r="D49">
        <v>2182</v>
      </c>
      <c r="E49">
        <v>1909</v>
      </c>
      <c r="F49">
        <v>5639</v>
      </c>
      <c r="G49">
        <v>215</v>
      </c>
      <c r="H49">
        <v>323</v>
      </c>
      <c r="K49" s="12" t="s">
        <v>16</v>
      </c>
      <c r="L49" s="21">
        <v>854833</v>
      </c>
      <c r="M49" s="21">
        <v>464721</v>
      </c>
      <c r="N49" s="21">
        <v>3960577</v>
      </c>
      <c r="O49" s="21">
        <v>5280131</v>
      </c>
    </row>
    <row r="50" spans="1:15" x14ac:dyDescent="0.2">
      <c r="A50">
        <v>1</v>
      </c>
      <c r="B50">
        <v>3</v>
      </c>
      <c r="C50">
        <v>56082</v>
      </c>
      <c r="D50">
        <v>3504</v>
      </c>
      <c r="E50">
        <v>8906</v>
      </c>
      <c r="F50">
        <v>18028</v>
      </c>
      <c r="G50">
        <v>1480</v>
      </c>
      <c r="H50">
        <v>2498</v>
      </c>
      <c r="K50" s="6" t="s">
        <v>17</v>
      </c>
      <c r="L50" s="21">
        <v>422454</v>
      </c>
      <c r="M50" s="21">
        <v>239144</v>
      </c>
      <c r="N50" s="21">
        <v>1888759</v>
      </c>
      <c r="O50" s="21">
        <v>2550357</v>
      </c>
    </row>
    <row r="51" spans="1:15" x14ac:dyDescent="0.2">
      <c r="A51">
        <v>1</v>
      </c>
      <c r="B51">
        <v>3</v>
      </c>
      <c r="C51">
        <v>14100</v>
      </c>
      <c r="D51">
        <v>2132</v>
      </c>
      <c r="E51">
        <v>3445</v>
      </c>
      <c r="F51">
        <v>1336</v>
      </c>
      <c r="G51">
        <v>1491</v>
      </c>
      <c r="H51">
        <v>548</v>
      </c>
      <c r="K51" s="6" t="s">
        <v>18</v>
      </c>
      <c r="L51" s="21">
        <v>570037</v>
      </c>
      <c r="M51" s="21">
        <v>433274</v>
      </c>
      <c r="N51" s="21">
        <v>2495251</v>
      </c>
      <c r="O51" s="21">
        <v>3498562</v>
      </c>
    </row>
    <row r="52" spans="1:15" x14ac:dyDescent="0.2">
      <c r="A52">
        <v>1</v>
      </c>
      <c r="B52">
        <v>3</v>
      </c>
      <c r="C52">
        <v>15587</v>
      </c>
      <c r="D52">
        <v>1014</v>
      </c>
      <c r="E52">
        <v>3970</v>
      </c>
      <c r="F52">
        <v>910</v>
      </c>
      <c r="G52">
        <v>139</v>
      </c>
      <c r="H52">
        <v>1378</v>
      </c>
      <c r="K52" s="13" t="s">
        <v>22</v>
      </c>
      <c r="L52" s="21">
        <v>231026</v>
      </c>
      <c r="M52" s="21">
        <v>190132</v>
      </c>
      <c r="N52" s="21">
        <v>930492</v>
      </c>
      <c r="O52" s="21">
        <v>1351650</v>
      </c>
    </row>
    <row r="53" spans="1:15" x14ac:dyDescent="0.2">
      <c r="A53">
        <v>1</v>
      </c>
      <c r="B53">
        <v>3</v>
      </c>
      <c r="C53">
        <v>11818</v>
      </c>
      <c r="D53">
        <v>1648</v>
      </c>
      <c r="E53">
        <v>1694</v>
      </c>
      <c r="F53">
        <v>2276</v>
      </c>
      <c r="G53">
        <v>169</v>
      </c>
      <c r="H53">
        <v>1647</v>
      </c>
      <c r="K53" s="13" t="s">
        <v>26</v>
      </c>
      <c r="L53" s="21">
        <v>204136</v>
      </c>
      <c r="M53" s="21">
        <v>173311</v>
      </c>
      <c r="N53" s="21">
        <v>890410</v>
      </c>
      <c r="O53" s="21">
        <v>1267857</v>
      </c>
    </row>
    <row r="54" spans="1:15" x14ac:dyDescent="0.2">
      <c r="A54">
        <v>1</v>
      </c>
      <c r="B54">
        <v>3</v>
      </c>
      <c r="C54">
        <v>19046</v>
      </c>
      <c r="D54">
        <v>2770</v>
      </c>
      <c r="E54">
        <v>2469</v>
      </c>
      <c r="F54">
        <v>8853</v>
      </c>
      <c r="G54">
        <v>483</v>
      </c>
      <c r="H54">
        <v>2708</v>
      </c>
      <c r="K54" s="13" t="s">
        <v>27</v>
      </c>
      <c r="L54" s="21">
        <v>104327</v>
      </c>
      <c r="M54" s="21">
        <v>54506</v>
      </c>
      <c r="N54" s="21">
        <v>512110</v>
      </c>
      <c r="O54" s="21">
        <v>670943</v>
      </c>
    </row>
    <row r="55" spans="1:15" x14ac:dyDescent="0.2">
      <c r="A55">
        <v>1</v>
      </c>
      <c r="B55">
        <v>3</v>
      </c>
      <c r="C55">
        <v>14438</v>
      </c>
      <c r="D55">
        <v>2295</v>
      </c>
      <c r="E55">
        <v>1733</v>
      </c>
      <c r="F55">
        <v>3220</v>
      </c>
      <c r="G55">
        <v>585</v>
      </c>
      <c r="H55">
        <v>1561</v>
      </c>
    </row>
    <row r="56" spans="1:15" x14ac:dyDescent="0.2">
      <c r="A56">
        <v>1</v>
      </c>
      <c r="B56">
        <v>3</v>
      </c>
      <c r="C56">
        <v>18044</v>
      </c>
      <c r="D56">
        <v>1080</v>
      </c>
      <c r="E56">
        <v>2000</v>
      </c>
      <c r="F56">
        <v>2555</v>
      </c>
      <c r="G56">
        <v>118</v>
      </c>
      <c r="H56">
        <v>1266</v>
      </c>
    </row>
    <row r="57" spans="1:15" x14ac:dyDescent="0.2">
      <c r="A57">
        <v>1</v>
      </c>
      <c r="B57">
        <v>3</v>
      </c>
      <c r="C57">
        <v>11134</v>
      </c>
      <c r="D57">
        <v>793</v>
      </c>
      <c r="E57">
        <v>2988</v>
      </c>
      <c r="F57">
        <v>2715</v>
      </c>
      <c r="G57">
        <v>276</v>
      </c>
      <c r="H57">
        <v>610</v>
      </c>
    </row>
    <row r="58" spans="1:15" x14ac:dyDescent="0.2">
      <c r="A58">
        <v>1</v>
      </c>
      <c r="B58">
        <v>3</v>
      </c>
      <c r="C58">
        <v>11173</v>
      </c>
      <c r="D58">
        <v>2521</v>
      </c>
      <c r="E58">
        <v>3355</v>
      </c>
      <c r="F58">
        <v>1517</v>
      </c>
      <c r="G58">
        <v>310</v>
      </c>
      <c r="H58">
        <v>222</v>
      </c>
    </row>
    <row r="59" spans="1:15" x14ac:dyDescent="0.2">
      <c r="A59">
        <v>1</v>
      </c>
      <c r="B59">
        <v>3</v>
      </c>
      <c r="C59">
        <v>6990</v>
      </c>
      <c r="D59">
        <v>3880</v>
      </c>
      <c r="E59">
        <v>5380</v>
      </c>
      <c r="F59">
        <v>1647</v>
      </c>
      <c r="G59">
        <v>319</v>
      </c>
      <c r="H59">
        <v>1160</v>
      </c>
    </row>
    <row r="60" spans="1:15" x14ac:dyDescent="0.2">
      <c r="A60">
        <v>1</v>
      </c>
      <c r="B60">
        <v>3</v>
      </c>
      <c r="C60">
        <v>20049</v>
      </c>
      <c r="D60">
        <v>1891</v>
      </c>
      <c r="E60">
        <v>2362</v>
      </c>
      <c r="F60">
        <v>5343</v>
      </c>
      <c r="G60">
        <v>411</v>
      </c>
      <c r="H60">
        <v>933</v>
      </c>
    </row>
    <row r="61" spans="1:15" x14ac:dyDescent="0.2">
      <c r="A61">
        <v>1</v>
      </c>
      <c r="B61">
        <v>3</v>
      </c>
      <c r="C61">
        <v>8258</v>
      </c>
      <c r="D61">
        <v>2344</v>
      </c>
      <c r="E61">
        <v>2147</v>
      </c>
      <c r="F61">
        <v>3896</v>
      </c>
      <c r="G61">
        <v>266</v>
      </c>
      <c r="H61">
        <v>635</v>
      </c>
    </row>
    <row r="62" spans="1:15" x14ac:dyDescent="0.2">
      <c r="A62">
        <v>1</v>
      </c>
      <c r="B62">
        <v>3</v>
      </c>
      <c r="C62">
        <v>17160</v>
      </c>
      <c r="D62">
        <v>1200</v>
      </c>
      <c r="E62">
        <v>3412</v>
      </c>
      <c r="F62">
        <v>2417</v>
      </c>
      <c r="G62">
        <v>174</v>
      </c>
      <c r="H62">
        <v>1136</v>
      </c>
    </row>
    <row r="63" spans="1:15" x14ac:dyDescent="0.2">
      <c r="A63">
        <v>1</v>
      </c>
      <c r="B63">
        <v>3</v>
      </c>
      <c r="C63">
        <v>4020</v>
      </c>
      <c r="D63">
        <v>3234</v>
      </c>
      <c r="E63">
        <v>1498</v>
      </c>
      <c r="F63">
        <v>2395</v>
      </c>
      <c r="G63">
        <v>264</v>
      </c>
      <c r="H63">
        <v>255</v>
      </c>
    </row>
    <row r="64" spans="1:15" x14ac:dyDescent="0.2">
      <c r="A64">
        <v>1</v>
      </c>
      <c r="B64">
        <v>3</v>
      </c>
      <c r="C64">
        <v>12212</v>
      </c>
      <c r="D64">
        <v>201</v>
      </c>
      <c r="E64">
        <v>245</v>
      </c>
      <c r="F64">
        <v>1991</v>
      </c>
      <c r="G64">
        <v>25</v>
      </c>
      <c r="H64">
        <v>860</v>
      </c>
    </row>
    <row r="65" spans="1:8" x14ac:dyDescent="0.2">
      <c r="A65">
        <v>1</v>
      </c>
      <c r="B65">
        <v>3</v>
      </c>
      <c r="C65">
        <v>36050</v>
      </c>
      <c r="D65">
        <v>1642</v>
      </c>
      <c r="E65">
        <v>2961</v>
      </c>
      <c r="F65">
        <v>4787</v>
      </c>
      <c r="G65">
        <v>500</v>
      </c>
      <c r="H65">
        <v>1621</v>
      </c>
    </row>
    <row r="66" spans="1:8" x14ac:dyDescent="0.2">
      <c r="A66">
        <v>1</v>
      </c>
      <c r="B66">
        <v>3</v>
      </c>
      <c r="C66">
        <v>76237</v>
      </c>
      <c r="D66">
        <v>3473</v>
      </c>
      <c r="E66">
        <v>7102</v>
      </c>
      <c r="F66">
        <v>16538</v>
      </c>
      <c r="G66">
        <v>778</v>
      </c>
      <c r="H66">
        <v>918</v>
      </c>
    </row>
    <row r="67" spans="1:8" x14ac:dyDescent="0.2">
      <c r="A67">
        <v>1</v>
      </c>
      <c r="B67">
        <v>3</v>
      </c>
      <c r="C67">
        <v>19219</v>
      </c>
      <c r="D67">
        <v>1840</v>
      </c>
      <c r="E67">
        <v>1658</v>
      </c>
      <c r="F67">
        <v>8195</v>
      </c>
      <c r="G67">
        <v>349</v>
      </c>
      <c r="H67">
        <v>483</v>
      </c>
    </row>
    <row r="68" spans="1:8" x14ac:dyDescent="0.2">
      <c r="A68">
        <v>1</v>
      </c>
      <c r="B68">
        <v>3</v>
      </c>
      <c r="C68">
        <v>140</v>
      </c>
      <c r="D68">
        <v>8847</v>
      </c>
      <c r="E68">
        <v>3823</v>
      </c>
      <c r="F68">
        <v>142</v>
      </c>
      <c r="G68">
        <v>1062</v>
      </c>
      <c r="H68">
        <v>3</v>
      </c>
    </row>
    <row r="69" spans="1:8" x14ac:dyDescent="0.2">
      <c r="A69">
        <v>1</v>
      </c>
      <c r="B69">
        <v>3</v>
      </c>
      <c r="C69">
        <v>42312</v>
      </c>
      <c r="D69">
        <v>926</v>
      </c>
      <c r="E69">
        <v>1510</v>
      </c>
      <c r="F69">
        <v>1718</v>
      </c>
      <c r="G69">
        <v>410</v>
      </c>
      <c r="H69">
        <v>1819</v>
      </c>
    </row>
    <row r="70" spans="1:8" x14ac:dyDescent="0.2">
      <c r="A70">
        <v>1</v>
      </c>
      <c r="B70">
        <v>3</v>
      </c>
      <c r="C70">
        <v>7149</v>
      </c>
      <c r="D70">
        <v>2428</v>
      </c>
      <c r="E70">
        <v>699</v>
      </c>
      <c r="F70">
        <v>6316</v>
      </c>
      <c r="G70">
        <v>395</v>
      </c>
      <c r="H70">
        <v>911</v>
      </c>
    </row>
    <row r="71" spans="1:8" x14ac:dyDescent="0.2">
      <c r="A71">
        <v>1</v>
      </c>
      <c r="B71">
        <v>3</v>
      </c>
      <c r="C71">
        <v>2101</v>
      </c>
      <c r="D71">
        <v>589</v>
      </c>
      <c r="E71">
        <v>314</v>
      </c>
      <c r="F71">
        <v>346</v>
      </c>
      <c r="G71">
        <v>70</v>
      </c>
      <c r="H71">
        <v>310</v>
      </c>
    </row>
    <row r="72" spans="1:8" x14ac:dyDescent="0.2">
      <c r="A72">
        <v>1</v>
      </c>
      <c r="B72">
        <v>3</v>
      </c>
      <c r="C72">
        <v>14903</v>
      </c>
      <c r="D72">
        <v>2032</v>
      </c>
      <c r="E72">
        <v>2479</v>
      </c>
      <c r="F72">
        <v>576</v>
      </c>
      <c r="G72">
        <v>955</v>
      </c>
      <c r="H72">
        <v>328</v>
      </c>
    </row>
    <row r="73" spans="1:8" x14ac:dyDescent="0.2">
      <c r="A73">
        <v>1</v>
      </c>
      <c r="B73">
        <v>3</v>
      </c>
      <c r="C73">
        <v>9434</v>
      </c>
      <c r="D73">
        <v>1042</v>
      </c>
      <c r="E73">
        <v>1235</v>
      </c>
      <c r="F73">
        <v>436</v>
      </c>
      <c r="G73">
        <v>256</v>
      </c>
      <c r="H73">
        <v>396</v>
      </c>
    </row>
    <row r="74" spans="1:8" x14ac:dyDescent="0.2">
      <c r="A74">
        <v>1</v>
      </c>
      <c r="B74">
        <v>3</v>
      </c>
      <c r="C74">
        <v>7388</v>
      </c>
      <c r="D74">
        <v>1882</v>
      </c>
      <c r="E74">
        <v>2174</v>
      </c>
      <c r="F74">
        <v>720</v>
      </c>
      <c r="G74">
        <v>47</v>
      </c>
      <c r="H74">
        <v>537</v>
      </c>
    </row>
    <row r="75" spans="1:8" x14ac:dyDescent="0.2">
      <c r="A75">
        <v>1</v>
      </c>
      <c r="B75">
        <v>3</v>
      </c>
      <c r="C75">
        <v>6300</v>
      </c>
      <c r="D75">
        <v>1289</v>
      </c>
      <c r="E75">
        <v>2591</v>
      </c>
      <c r="F75">
        <v>1170</v>
      </c>
      <c r="G75">
        <v>199</v>
      </c>
      <c r="H75">
        <v>326</v>
      </c>
    </row>
    <row r="76" spans="1:8" x14ac:dyDescent="0.2">
      <c r="A76">
        <v>1</v>
      </c>
      <c r="B76">
        <v>3</v>
      </c>
      <c r="C76">
        <v>4625</v>
      </c>
      <c r="D76">
        <v>8579</v>
      </c>
      <c r="E76">
        <v>7030</v>
      </c>
      <c r="F76">
        <v>4575</v>
      </c>
      <c r="G76">
        <v>2447</v>
      </c>
      <c r="H76">
        <v>1542</v>
      </c>
    </row>
    <row r="77" spans="1:8" x14ac:dyDescent="0.2">
      <c r="A77">
        <v>1</v>
      </c>
      <c r="B77">
        <v>3</v>
      </c>
      <c r="C77">
        <v>3087</v>
      </c>
      <c r="D77">
        <v>8080</v>
      </c>
      <c r="E77">
        <v>8282</v>
      </c>
      <c r="F77">
        <v>661</v>
      </c>
      <c r="G77">
        <v>721</v>
      </c>
      <c r="H77">
        <v>36</v>
      </c>
    </row>
    <row r="78" spans="1:8" x14ac:dyDescent="0.2">
      <c r="A78">
        <v>1</v>
      </c>
      <c r="B78">
        <v>3</v>
      </c>
      <c r="C78">
        <v>13537</v>
      </c>
      <c r="D78">
        <v>4257</v>
      </c>
      <c r="E78">
        <v>5034</v>
      </c>
      <c r="F78">
        <v>155</v>
      </c>
      <c r="G78">
        <v>249</v>
      </c>
      <c r="H78">
        <v>3271</v>
      </c>
    </row>
    <row r="79" spans="1:8" x14ac:dyDescent="0.2">
      <c r="A79">
        <v>1</v>
      </c>
      <c r="B79">
        <v>3</v>
      </c>
      <c r="C79">
        <v>5387</v>
      </c>
      <c r="D79">
        <v>4979</v>
      </c>
      <c r="E79">
        <v>3343</v>
      </c>
      <c r="F79">
        <v>825</v>
      </c>
      <c r="G79">
        <v>637</v>
      </c>
      <c r="H79">
        <v>929</v>
      </c>
    </row>
    <row r="80" spans="1:8" x14ac:dyDescent="0.2">
      <c r="A80">
        <v>1</v>
      </c>
      <c r="B80">
        <v>3</v>
      </c>
      <c r="C80">
        <v>17623</v>
      </c>
      <c r="D80">
        <v>4280</v>
      </c>
      <c r="E80">
        <v>7305</v>
      </c>
      <c r="F80">
        <v>2279</v>
      </c>
      <c r="G80">
        <v>960</v>
      </c>
      <c r="H80">
        <v>2616</v>
      </c>
    </row>
    <row r="81" spans="1:8" x14ac:dyDescent="0.2">
      <c r="A81">
        <v>1</v>
      </c>
      <c r="B81">
        <v>3</v>
      </c>
      <c r="C81">
        <v>30379</v>
      </c>
      <c r="D81">
        <v>13252</v>
      </c>
      <c r="E81">
        <v>5189</v>
      </c>
      <c r="F81">
        <v>321</v>
      </c>
      <c r="G81">
        <v>51</v>
      </c>
      <c r="H81">
        <v>1450</v>
      </c>
    </row>
    <row r="82" spans="1:8" x14ac:dyDescent="0.2">
      <c r="A82">
        <v>1</v>
      </c>
      <c r="B82">
        <v>3</v>
      </c>
      <c r="C82">
        <v>37036</v>
      </c>
      <c r="D82">
        <v>7152</v>
      </c>
      <c r="E82">
        <v>8253</v>
      </c>
      <c r="F82">
        <v>2995</v>
      </c>
      <c r="G82">
        <v>20</v>
      </c>
      <c r="H82">
        <v>3</v>
      </c>
    </row>
    <row r="83" spans="1:8" x14ac:dyDescent="0.2">
      <c r="A83">
        <v>1</v>
      </c>
      <c r="B83">
        <v>3</v>
      </c>
      <c r="C83">
        <v>10405</v>
      </c>
      <c r="D83">
        <v>1596</v>
      </c>
      <c r="E83">
        <v>1096</v>
      </c>
      <c r="F83">
        <v>8425</v>
      </c>
      <c r="G83">
        <v>399</v>
      </c>
      <c r="H83">
        <v>318</v>
      </c>
    </row>
    <row r="84" spans="1:8" x14ac:dyDescent="0.2">
      <c r="A84">
        <v>1</v>
      </c>
      <c r="B84">
        <v>3</v>
      </c>
      <c r="C84">
        <v>18827</v>
      </c>
      <c r="D84">
        <v>3677</v>
      </c>
      <c r="E84">
        <v>1988</v>
      </c>
      <c r="F84">
        <v>118</v>
      </c>
      <c r="G84">
        <v>516</v>
      </c>
      <c r="H84">
        <v>201</v>
      </c>
    </row>
    <row r="85" spans="1:8" x14ac:dyDescent="0.2">
      <c r="A85">
        <v>1</v>
      </c>
      <c r="B85">
        <v>3</v>
      </c>
      <c r="C85">
        <v>7769</v>
      </c>
      <c r="D85">
        <v>1936</v>
      </c>
      <c r="E85">
        <v>2177</v>
      </c>
      <c r="F85">
        <v>926</v>
      </c>
      <c r="G85">
        <v>73</v>
      </c>
      <c r="H85">
        <v>520</v>
      </c>
    </row>
    <row r="86" spans="1:8" x14ac:dyDescent="0.2">
      <c r="A86">
        <v>1</v>
      </c>
      <c r="B86">
        <v>3</v>
      </c>
      <c r="C86">
        <v>9203</v>
      </c>
      <c r="D86">
        <v>3373</v>
      </c>
      <c r="E86">
        <v>2707</v>
      </c>
      <c r="F86">
        <v>1286</v>
      </c>
      <c r="G86">
        <v>1082</v>
      </c>
      <c r="H86">
        <v>526</v>
      </c>
    </row>
    <row r="87" spans="1:8" x14ac:dyDescent="0.2">
      <c r="A87">
        <v>1</v>
      </c>
      <c r="B87">
        <v>3</v>
      </c>
      <c r="C87">
        <v>5924</v>
      </c>
      <c r="D87">
        <v>584</v>
      </c>
      <c r="E87">
        <v>542</v>
      </c>
      <c r="F87">
        <v>4052</v>
      </c>
      <c r="G87">
        <v>283</v>
      </c>
      <c r="H87">
        <v>434</v>
      </c>
    </row>
    <row r="88" spans="1:8" x14ac:dyDescent="0.2">
      <c r="A88">
        <v>1</v>
      </c>
      <c r="B88">
        <v>3</v>
      </c>
      <c r="C88">
        <v>31812</v>
      </c>
      <c r="D88">
        <v>1433</v>
      </c>
      <c r="E88">
        <v>1651</v>
      </c>
      <c r="F88">
        <v>800</v>
      </c>
      <c r="G88">
        <v>113</v>
      </c>
      <c r="H88">
        <v>1440</v>
      </c>
    </row>
    <row r="89" spans="1:8" x14ac:dyDescent="0.2">
      <c r="A89">
        <v>1</v>
      </c>
      <c r="B89">
        <v>3</v>
      </c>
      <c r="C89">
        <v>16225</v>
      </c>
      <c r="D89">
        <v>1825</v>
      </c>
      <c r="E89">
        <v>1765</v>
      </c>
      <c r="F89">
        <v>853</v>
      </c>
      <c r="G89">
        <v>170</v>
      </c>
      <c r="H89">
        <v>1067</v>
      </c>
    </row>
    <row r="90" spans="1:8" x14ac:dyDescent="0.2">
      <c r="A90">
        <v>1</v>
      </c>
      <c r="B90">
        <v>3</v>
      </c>
      <c r="C90">
        <v>1289</v>
      </c>
      <c r="D90">
        <v>3328</v>
      </c>
      <c r="E90">
        <v>2022</v>
      </c>
      <c r="F90">
        <v>531</v>
      </c>
      <c r="G90">
        <v>255</v>
      </c>
      <c r="H90">
        <v>1774</v>
      </c>
    </row>
    <row r="91" spans="1:8" x14ac:dyDescent="0.2">
      <c r="A91">
        <v>1</v>
      </c>
      <c r="B91">
        <v>3</v>
      </c>
      <c r="C91">
        <v>18840</v>
      </c>
      <c r="D91">
        <v>1371</v>
      </c>
      <c r="E91">
        <v>3135</v>
      </c>
      <c r="F91">
        <v>3001</v>
      </c>
      <c r="G91">
        <v>352</v>
      </c>
      <c r="H91">
        <v>184</v>
      </c>
    </row>
    <row r="92" spans="1:8" x14ac:dyDescent="0.2">
      <c r="A92">
        <v>1</v>
      </c>
      <c r="B92">
        <v>3</v>
      </c>
      <c r="C92">
        <v>3463</v>
      </c>
      <c r="D92">
        <v>9250</v>
      </c>
      <c r="E92">
        <v>2368</v>
      </c>
      <c r="F92">
        <v>779</v>
      </c>
      <c r="G92">
        <v>302</v>
      </c>
      <c r="H92">
        <v>1627</v>
      </c>
    </row>
    <row r="93" spans="1:8" x14ac:dyDescent="0.2">
      <c r="A93">
        <v>1</v>
      </c>
      <c r="B93">
        <v>3</v>
      </c>
      <c r="C93">
        <v>622</v>
      </c>
      <c r="D93">
        <v>55</v>
      </c>
      <c r="E93">
        <v>137</v>
      </c>
      <c r="F93">
        <v>75</v>
      </c>
      <c r="G93">
        <v>7</v>
      </c>
      <c r="H93">
        <v>8</v>
      </c>
    </row>
    <row r="94" spans="1:8" x14ac:dyDescent="0.2">
      <c r="A94">
        <v>1</v>
      </c>
      <c r="B94">
        <v>3</v>
      </c>
      <c r="C94">
        <v>17773</v>
      </c>
      <c r="D94">
        <v>1366</v>
      </c>
      <c r="E94">
        <v>2474</v>
      </c>
      <c r="F94">
        <v>3378</v>
      </c>
      <c r="G94">
        <v>811</v>
      </c>
      <c r="H94">
        <v>418</v>
      </c>
    </row>
    <row r="95" spans="1:8" x14ac:dyDescent="0.2">
      <c r="A95">
        <v>1</v>
      </c>
      <c r="B95">
        <v>3</v>
      </c>
      <c r="C95">
        <v>12434</v>
      </c>
      <c r="D95">
        <v>540</v>
      </c>
      <c r="E95">
        <v>283</v>
      </c>
      <c r="F95">
        <v>1092</v>
      </c>
      <c r="G95">
        <v>3</v>
      </c>
      <c r="H95">
        <v>2233</v>
      </c>
    </row>
    <row r="96" spans="1:8" x14ac:dyDescent="0.2">
      <c r="A96">
        <v>1</v>
      </c>
      <c r="B96">
        <v>3</v>
      </c>
      <c r="C96">
        <v>15177</v>
      </c>
      <c r="D96">
        <v>2024</v>
      </c>
      <c r="E96">
        <v>3810</v>
      </c>
      <c r="F96">
        <v>2665</v>
      </c>
      <c r="G96">
        <v>232</v>
      </c>
      <c r="H96">
        <v>610</v>
      </c>
    </row>
    <row r="97" spans="1:8" x14ac:dyDescent="0.2">
      <c r="A97">
        <v>1</v>
      </c>
      <c r="B97">
        <v>3</v>
      </c>
      <c r="C97">
        <v>2926</v>
      </c>
      <c r="D97">
        <v>3195</v>
      </c>
      <c r="E97">
        <v>3268</v>
      </c>
      <c r="F97">
        <v>405</v>
      </c>
      <c r="G97">
        <v>1680</v>
      </c>
      <c r="H97">
        <v>693</v>
      </c>
    </row>
    <row r="98" spans="1:8" x14ac:dyDescent="0.2">
      <c r="A98">
        <v>1</v>
      </c>
      <c r="B98">
        <v>3</v>
      </c>
      <c r="C98">
        <v>5809</v>
      </c>
      <c r="D98">
        <v>735</v>
      </c>
      <c r="E98">
        <v>803</v>
      </c>
      <c r="F98">
        <v>1393</v>
      </c>
      <c r="G98">
        <v>79</v>
      </c>
      <c r="H98">
        <v>429</v>
      </c>
    </row>
    <row r="99" spans="1:8" x14ac:dyDescent="0.2">
      <c r="A99">
        <v>1</v>
      </c>
      <c r="B99">
        <v>3</v>
      </c>
      <c r="C99">
        <v>5414</v>
      </c>
      <c r="D99">
        <v>717</v>
      </c>
      <c r="E99">
        <v>2155</v>
      </c>
      <c r="F99">
        <v>2399</v>
      </c>
      <c r="G99">
        <v>69</v>
      </c>
      <c r="H99">
        <v>750</v>
      </c>
    </row>
    <row r="100" spans="1:8" x14ac:dyDescent="0.2">
      <c r="A100">
        <v>1</v>
      </c>
      <c r="B100">
        <v>3</v>
      </c>
      <c r="C100">
        <v>955</v>
      </c>
      <c r="D100">
        <v>5479</v>
      </c>
      <c r="E100">
        <v>6536</v>
      </c>
      <c r="F100">
        <v>333</v>
      </c>
      <c r="G100">
        <v>2840</v>
      </c>
      <c r="H100">
        <v>707</v>
      </c>
    </row>
    <row r="101" spans="1:8" x14ac:dyDescent="0.2">
      <c r="A101">
        <v>1</v>
      </c>
      <c r="B101">
        <v>3</v>
      </c>
      <c r="C101">
        <v>286</v>
      </c>
      <c r="D101">
        <v>1208</v>
      </c>
      <c r="E101">
        <v>5241</v>
      </c>
      <c r="F101">
        <v>2515</v>
      </c>
      <c r="G101">
        <v>153</v>
      </c>
      <c r="H101">
        <v>1442</v>
      </c>
    </row>
    <row r="102" spans="1:8" x14ac:dyDescent="0.2">
      <c r="A102">
        <v>1</v>
      </c>
      <c r="B102">
        <v>3</v>
      </c>
      <c r="C102">
        <v>45640</v>
      </c>
      <c r="D102">
        <v>6958</v>
      </c>
      <c r="E102">
        <v>6536</v>
      </c>
      <c r="F102">
        <v>7368</v>
      </c>
      <c r="G102">
        <v>1532</v>
      </c>
      <c r="H102">
        <v>230</v>
      </c>
    </row>
    <row r="103" spans="1:8" x14ac:dyDescent="0.2">
      <c r="A103">
        <v>1</v>
      </c>
      <c r="B103">
        <v>3</v>
      </c>
      <c r="C103">
        <v>12759</v>
      </c>
      <c r="D103">
        <v>7330</v>
      </c>
      <c r="E103">
        <v>4533</v>
      </c>
      <c r="F103">
        <v>1752</v>
      </c>
      <c r="G103">
        <v>20</v>
      </c>
      <c r="H103">
        <v>2631</v>
      </c>
    </row>
    <row r="104" spans="1:8" x14ac:dyDescent="0.2">
      <c r="A104">
        <v>1</v>
      </c>
      <c r="B104">
        <v>3</v>
      </c>
      <c r="C104">
        <v>11002</v>
      </c>
      <c r="D104">
        <v>7075</v>
      </c>
      <c r="E104">
        <v>4945</v>
      </c>
      <c r="F104">
        <v>1152</v>
      </c>
      <c r="G104">
        <v>120</v>
      </c>
      <c r="H104">
        <v>395</v>
      </c>
    </row>
    <row r="105" spans="1:8" x14ac:dyDescent="0.2">
      <c r="A105">
        <v>1</v>
      </c>
      <c r="B105">
        <v>3</v>
      </c>
      <c r="C105">
        <v>3157</v>
      </c>
      <c r="D105">
        <v>4888</v>
      </c>
      <c r="E105">
        <v>2500</v>
      </c>
      <c r="F105">
        <v>4477</v>
      </c>
      <c r="G105">
        <v>273</v>
      </c>
      <c r="H105">
        <v>2165</v>
      </c>
    </row>
    <row r="106" spans="1:8" x14ac:dyDescent="0.2">
      <c r="A106">
        <v>1</v>
      </c>
      <c r="B106">
        <v>3</v>
      </c>
      <c r="C106">
        <v>12356</v>
      </c>
      <c r="D106">
        <v>6036</v>
      </c>
      <c r="E106">
        <v>8887</v>
      </c>
      <c r="F106">
        <v>402</v>
      </c>
      <c r="G106">
        <v>1382</v>
      </c>
      <c r="H106">
        <v>2794</v>
      </c>
    </row>
    <row r="107" spans="1:8" x14ac:dyDescent="0.2">
      <c r="A107">
        <v>1</v>
      </c>
      <c r="B107">
        <v>3</v>
      </c>
      <c r="C107">
        <v>112151</v>
      </c>
      <c r="D107">
        <v>29627</v>
      </c>
      <c r="E107">
        <v>18148</v>
      </c>
      <c r="F107">
        <v>16745</v>
      </c>
      <c r="G107">
        <v>4948</v>
      </c>
      <c r="H107">
        <v>8550</v>
      </c>
    </row>
    <row r="108" spans="1:8" x14ac:dyDescent="0.2">
      <c r="A108">
        <v>1</v>
      </c>
      <c r="B108">
        <v>3</v>
      </c>
      <c r="C108">
        <v>694</v>
      </c>
      <c r="D108">
        <v>8533</v>
      </c>
      <c r="E108">
        <v>10518</v>
      </c>
      <c r="F108">
        <v>443</v>
      </c>
      <c r="G108">
        <v>6907</v>
      </c>
      <c r="H108">
        <v>156</v>
      </c>
    </row>
    <row r="109" spans="1:8" x14ac:dyDescent="0.2">
      <c r="A109">
        <v>1</v>
      </c>
      <c r="B109">
        <v>3</v>
      </c>
      <c r="C109">
        <v>36847</v>
      </c>
      <c r="D109">
        <v>43950</v>
      </c>
      <c r="E109">
        <v>20170</v>
      </c>
      <c r="F109">
        <v>36534</v>
      </c>
      <c r="G109">
        <v>239</v>
      </c>
      <c r="H109">
        <v>47943</v>
      </c>
    </row>
    <row r="110" spans="1:8" x14ac:dyDescent="0.2">
      <c r="A110">
        <v>1</v>
      </c>
      <c r="B110">
        <v>3</v>
      </c>
      <c r="C110">
        <v>327</v>
      </c>
      <c r="D110">
        <v>918</v>
      </c>
      <c r="E110">
        <v>4710</v>
      </c>
      <c r="F110">
        <v>74</v>
      </c>
      <c r="G110">
        <v>334</v>
      </c>
      <c r="H110">
        <v>11</v>
      </c>
    </row>
    <row r="111" spans="1:8" x14ac:dyDescent="0.2">
      <c r="A111">
        <v>1</v>
      </c>
      <c r="B111">
        <v>3</v>
      </c>
      <c r="C111">
        <v>8170</v>
      </c>
      <c r="D111">
        <v>6448</v>
      </c>
      <c r="E111">
        <v>1139</v>
      </c>
      <c r="F111">
        <v>2181</v>
      </c>
      <c r="G111">
        <v>58</v>
      </c>
      <c r="H111">
        <v>247</v>
      </c>
    </row>
    <row r="112" spans="1:8" x14ac:dyDescent="0.2">
      <c r="A112">
        <v>1</v>
      </c>
      <c r="B112">
        <v>3</v>
      </c>
      <c r="C112">
        <v>3009</v>
      </c>
      <c r="D112">
        <v>521</v>
      </c>
      <c r="E112">
        <v>854</v>
      </c>
      <c r="F112">
        <v>3470</v>
      </c>
      <c r="G112">
        <v>949</v>
      </c>
      <c r="H112">
        <v>727</v>
      </c>
    </row>
    <row r="113" spans="1:8" x14ac:dyDescent="0.2">
      <c r="A113">
        <v>1</v>
      </c>
      <c r="B113">
        <v>3</v>
      </c>
      <c r="C113">
        <v>2438</v>
      </c>
      <c r="D113">
        <v>8002</v>
      </c>
      <c r="E113">
        <v>9819</v>
      </c>
      <c r="F113">
        <v>6269</v>
      </c>
      <c r="G113">
        <v>3459</v>
      </c>
      <c r="H113">
        <v>3</v>
      </c>
    </row>
    <row r="114" spans="1:8" x14ac:dyDescent="0.2">
      <c r="A114">
        <v>1</v>
      </c>
      <c r="B114">
        <v>3</v>
      </c>
      <c r="C114">
        <v>16936</v>
      </c>
      <c r="D114">
        <v>6250</v>
      </c>
      <c r="E114">
        <v>1981</v>
      </c>
      <c r="F114">
        <v>7332</v>
      </c>
      <c r="G114">
        <v>118</v>
      </c>
      <c r="H114">
        <v>64</v>
      </c>
    </row>
    <row r="115" spans="1:8" x14ac:dyDescent="0.2">
      <c r="A115">
        <v>1</v>
      </c>
      <c r="B115">
        <v>3</v>
      </c>
      <c r="C115">
        <v>13624</v>
      </c>
      <c r="D115">
        <v>295</v>
      </c>
      <c r="E115">
        <v>1381</v>
      </c>
      <c r="F115">
        <v>890</v>
      </c>
      <c r="G115">
        <v>43</v>
      </c>
      <c r="H115">
        <v>84</v>
      </c>
    </row>
    <row r="116" spans="1:8" x14ac:dyDescent="0.2">
      <c r="A116">
        <v>1</v>
      </c>
      <c r="B116">
        <v>3</v>
      </c>
      <c r="C116">
        <v>5509</v>
      </c>
      <c r="D116">
        <v>1461</v>
      </c>
      <c r="E116">
        <v>2251</v>
      </c>
      <c r="F116">
        <v>547</v>
      </c>
      <c r="G116">
        <v>187</v>
      </c>
      <c r="H116">
        <v>409</v>
      </c>
    </row>
    <row r="117" spans="1:8" x14ac:dyDescent="0.2">
      <c r="A117">
        <v>1</v>
      </c>
      <c r="B117">
        <v>3</v>
      </c>
      <c r="C117">
        <v>7107</v>
      </c>
      <c r="D117">
        <v>1012</v>
      </c>
      <c r="E117">
        <v>2974</v>
      </c>
      <c r="F117">
        <v>806</v>
      </c>
      <c r="G117">
        <v>355</v>
      </c>
      <c r="H117">
        <v>1142</v>
      </c>
    </row>
    <row r="118" spans="1:8" x14ac:dyDescent="0.2">
      <c r="A118">
        <v>1</v>
      </c>
      <c r="B118">
        <v>3</v>
      </c>
      <c r="C118">
        <v>17023</v>
      </c>
      <c r="D118">
        <v>5139</v>
      </c>
      <c r="E118">
        <v>5230</v>
      </c>
      <c r="F118">
        <v>7888</v>
      </c>
      <c r="G118">
        <v>330</v>
      </c>
      <c r="H118">
        <v>1755</v>
      </c>
    </row>
    <row r="119" spans="1:8" x14ac:dyDescent="0.2">
      <c r="A119">
        <v>1</v>
      </c>
      <c r="B119">
        <v>1</v>
      </c>
      <c r="C119">
        <v>30624</v>
      </c>
      <c r="D119">
        <v>7209</v>
      </c>
      <c r="E119">
        <v>4897</v>
      </c>
      <c r="F119">
        <v>18711</v>
      </c>
      <c r="G119">
        <v>763</v>
      </c>
      <c r="H119">
        <v>2876</v>
      </c>
    </row>
    <row r="120" spans="1:8" x14ac:dyDescent="0.2">
      <c r="A120">
        <v>1</v>
      </c>
      <c r="B120">
        <v>1</v>
      </c>
      <c r="C120">
        <v>11686</v>
      </c>
      <c r="D120">
        <v>2154</v>
      </c>
      <c r="E120">
        <v>6824</v>
      </c>
      <c r="F120">
        <v>3527</v>
      </c>
      <c r="G120">
        <v>592</v>
      </c>
      <c r="H120">
        <v>697</v>
      </c>
    </row>
    <row r="121" spans="1:8" x14ac:dyDescent="0.2">
      <c r="A121">
        <v>1</v>
      </c>
      <c r="B121">
        <v>1</v>
      </c>
      <c r="C121">
        <v>9670</v>
      </c>
      <c r="D121">
        <v>2280</v>
      </c>
      <c r="E121">
        <v>2112</v>
      </c>
      <c r="F121">
        <v>520</v>
      </c>
      <c r="G121">
        <v>402</v>
      </c>
      <c r="H121">
        <v>347</v>
      </c>
    </row>
    <row r="122" spans="1:8" x14ac:dyDescent="0.2">
      <c r="A122">
        <v>1</v>
      </c>
      <c r="B122">
        <v>1</v>
      </c>
      <c r="C122">
        <v>25203</v>
      </c>
      <c r="D122">
        <v>11487</v>
      </c>
      <c r="E122">
        <v>9490</v>
      </c>
      <c r="F122">
        <v>5065</v>
      </c>
      <c r="G122">
        <v>284</v>
      </c>
      <c r="H122">
        <v>6854</v>
      </c>
    </row>
    <row r="123" spans="1:8" x14ac:dyDescent="0.2">
      <c r="A123">
        <v>1</v>
      </c>
      <c r="B123">
        <v>1</v>
      </c>
      <c r="C123">
        <v>583</v>
      </c>
      <c r="D123">
        <v>685</v>
      </c>
      <c r="E123">
        <v>2216</v>
      </c>
      <c r="F123">
        <v>469</v>
      </c>
      <c r="G123">
        <v>954</v>
      </c>
      <c r="H123">
        <v>18</v>
      </c>
    </row>
    <row r="124" spans="1:8" x14ac:dyDescent="0.2">
      <c r="A124">
        <v>1</v>
      </c>
      <c r="B124">
        <v>1</v>
      </c>
      <c r="C124">
        <v>1956</v>
      </c>
      <c r="D124">
        <v>891</v>
      </c>
      <c r="E124">
        <v>5226</v>
      </c>
      <c r="F124">
        <v>1383</v>
      </c>
      <c r="G124">
        <v>5</v>
      </c>
      <c r="H124">
        <v>1328</v>
      </c>
    </row>
    <row r="125" spans="1:8" x14ac:dyDescent="0.2">
      <c r="A125">
        <v>1</v>
      </c>
      <c r="B125">
        <v>1</v>
      </c>
      <c r="C125">
        <v>6373</v>
      </c>
      <c r="D125">
        <v>780</v>
      </c>
      <c r="E125">
        <v>950</v>
      </c>
      <c r="F125">
        <v>878</v>
      </c>
      <c r="G125">
        <v>288</v>
      </c>
      <c r="H125">
        <v>285</v>
      </c>
    </row>
    <row r="126" spans="1:8" x14ac:dyDescent="0.2">
      <c r="A126">
        <v>1</v>
      </c>
      <c r="B126">
        <v>1</v>
      </c>
      <c r="C126">
        <v>1537</v>
      </c>
      <c r="D126">
        <v>3748</v>
      </c>
      <c r="E126">
        <v>5838</v>
      </c>
      <c r="F126">
        <v>1859</v>
      </c>
      <c r="G126">
        <v>3381</v>
      </c>
      <c r="H126">
        <v>806</v>
      </c>
    </row>
    <row r="127" spans="1:8" x14ac:dyDescent="0.2">
      <c r="A127">
        <v>1</v>
      </c>
      <c r="B127">
        <v>1</v>
      </c>
      <c r="C127">
        <v>18567</v>
      </c>
      <c r="D127">
        <v>1895</v>
      </c>
      <c r="E127">
        <v>1393</v>
      </c>
      <c r="F127">
        <v>1801</v>
      </c>
      <c r="G127">
        <v>244</v>
      </c>
      <c r="H127">
        <v>2100</v>
      </c>
    </row>
    <row r="128" spans="1:8" x14ac:dyDescent="0.2">
      <c r="A128">
        <v>1</v>
      </c>
      <c r="B128">
        <v>1</v>
      </c>
      <c r="C128">
        <v>7291</v>
      </c>
      <c r="D128">
        <v>1012</v>
      </c>
      <c r="E128">
        <v>2062</v>
      </c>
      <c r="F128">
        <v>1291</v>
      </c>
      <c r="G128">
        <v>240</v>
      </c>
      <c r="H128">
        <v>1775</v>
      </c>
    </row>
    <row r="129" spans="1:8" x14ac:dyDescent="0.2">
      <c r="A129">
        <v>1</v>
      </c>
      <c r="B129">
        <v>1</v>
      </c>
      <c r="C129">
        <v>3317</v>
      </c>
      <c r="D129">
        <v>6602</v>
      </c>
      <c r="E129">
        <v>6861</v>
      </c>
      <c r="F129">
        <v>1329</v>
      </c>
      <c r="G129">
        <v>3961</v>
      </c>
      <c r="H129">
        <v>1215</v>
      </c>
    </row>
    <row r="130" spans="1:8" x14ac:dyDescent="0.2">
      <c r="A130">
        <v>1</v>
      </c>
      <c r="B130">
        <v>1</v>
      </c>
      <c r="C130">
        <v>2806</v>
      </c>
      <c r="D130">
        <v>10765</v>
      </c>
      <c r="E130">
        <v>15538</v>
      </c>
      <c r="F130">
        <v>1374</v>
      </c>
      <c r="G130">
        <v>5828</v>
      </c>
      <c r="H130">
        <v>2388</v>
      </c>
    </row>
    <row r="131" spans="1:8" x14ac:dyDescent="0.2">
      <c r="A131">
        <v>1</v>
      </c>
      <c r="B131">
        <v>1</v>
      </c>
      <c r="C131">
        <v>18044</v>
      </c>
      <c r="D131">
        <v>1475</v>
      </c>
      <c r="E131">
        <v>2046</v>
      </c>
      <c r="F131">
        <v>2532</v>
      </c>
      <c r="G131">
        <v>130</v>
      </c>
      <c r="H131">
        <v>1158</v>
      </c>
    </row>
    <row r="132" spans="1:8" x14ac:dyDescent="0.2">
      <c r="A132">
        <v>1</v>
      </c>
      <c r="B132">
        <v>1</v>
      </c>
      <c r="C132">
        <v>4155</v>
      </c>
      <c r="D132">
        <v>367</v>
      </c>
      <c r="E132">
        <v>1390</v>
      </c>
      <c r="F132">
        <v>2306</v>
      </c>
      <c r="G132">
        <v>86</v>
      </c>
      <c r="H132">
        <v>130</v>
      </c>
    </row>
    <row r="133" spans="1:8" x14ac:dyDescent="0.2">
      <c r="A133">
        <v>1</v>
      </c>
      <c r="B133">
        <v>1</v>
      </c>
      <c r="C133">
        <v>14755</v>
      </c>
      <c r="D133">
        <v>899</v>
      </c>
      <c r="E133">
        <v>1382</v>
      </c>
      <c r="F133">
        <v>1765</v>
      </c>
      <c r="G133">
        <v>56</v>
      </c>
      <c r="H133">
        <v>749</v>
      </c>
    </row>
    <row r="134" spans="1:8" x14ac:dyDescent="0.2">
      <c r="A134">
        <v>1</v>
      </c>
      <c r="B134">
        <v>1</v>
      </c>
      <c r="C134">
        <v>5396</v>
      </c>
      <c r="D134">
        <v>7503</v>
      </c>
      <c r="E134">
        <v>10646</v>
      </c>
      <c r="F134">
        <v>91</v>
      </c>
      <c r="G134">
        <v>4167</v>
      </c>
      <c r="H134">
        <v>239</v>
      </c>
    </row>
    <row r="135" spans="1:8" x14ac:dyDescent="0.2">
      <c r="A135">
        <v>1</v>
      </c>
      <c r="B135">
        <v>1</v>
      </c>
      <c r="C135">
        <v>5041</v>
      </c>
      <c r="D135">
        <v>1115</v>
      </c>
      <c r="E135">
        <v>2856</v>
      </c>
      <c r="F135">
        <v>7496</v>
      </c>
      <c r="G135">
        <v>256</v>
      </c>
      <c r="H135">
        <v>375</v>
      </c>
    </row>
    <row r="136" spans="1:8" x14ac:dyDescent="0.2">
      <c r="A136">
        <v>1</v>
      </c>
      <c r="B136">
        <v>1</v>
      </c>
      <c r="C136">
        <v>7274</v>
      </c>
      <c r="D136">
        <v>659</v>
      </c>
      <c r="E136">
        <v>1499</v>
      </c>
      <c r="F136">
        <v>784</v>
      </c>
      <c r="G136">
        <v>70</v>
      </c>
      <c r="H136">
        <v>659</v>
      </c>
    </row>
    <row r="137" spans="1:8" x14ac:dyDescent="0.2">
      <c r="A137">
        <v>1</v>
      </c>
      <c r="B137">
        <v>1</v>
      </c>
      <c r="C137">
        <v>12680</v>
      </c>
      <c r="D137">
        <v>3243</v>
      </c>
      <c r="E137">
        <v>4157</v>
      </c>
      <c r="F137">
        <v>660</v>
      </c>
      <c r="G137">
        <v>761</v>
      </c>
      <c r="H137">
        <v>786</v>
      </c>
    </row>
    <row r="138" spans="1:8" x14ac:dyDescent="0.2">
      <c r="A138">
        <v>1</v>
      </c>
      <c r="B138">
        <v>1</v>
      </c>
      <c r="C138">
        <v>4042</v>
      </c>
      <c r="D138">
        <v>2204</v>
      </c>
      <c r="E138">
        <v>1563</v>
      </c>
      <c r="F138">
        <v>2286</v>
      </c>
      <c r="G138">
        <v>263</v>
      </c>
      <c r="H138">
        <v>689</v>
      </c>
    </row>
    <row r="139" spans="1:8" x14ac:dyDescent="0.2">
      <c r="A139">
        <v>1</v>
      </c>
      <c r="B139">
        <v>1</v>
      </c>
      <c r="C139">
        <v>1869</v>
      </c>
      <c r="D139">
        <v>577</v>
      </c>
      <c r="E139">
        <v>572</v>
      </c>
      <c r="F139">
        <v>950</v>
      </c>
      <c r="G139">
        <v>4762</v>
      </c>
      <c r="H139">
        <v>203</v>
      </c>
    </row>
    <row r="140" spans="1:8" x14ac:dyDescent="0.2">
      <c r="A140">
        <v>1</v>
      </c>
      <c r="B140">
        <v>1</v>
      </c>
      <c r="C140">
        <v>8656</v>
      </c>
      <c r="D140">
        <v>2746</v>
      </c>
      <c r="E140">
        <v>2501</v>
      </c>
      <c r="F140">
        <v>6845</v>
      </c>
      <c r="G140">
        <v>694</v>
      </c>
      <c r="H140">
        <v>980</v>
      </c>
    </row>
    <row r="141" spans="1:8" x14ac:dyDescent="0.2">
      <c r="A141">
        <v>1</v>
      </c>
      <c r="B141">
        <v>1</v>
      </c>
      <c r="C141">
        <v>2344</v>
      </c>
      <c r="D141">
        <v>10678</v>
      </c>
      <c r="E141">
        <v>3828</v>
      </c>
      <c r="F141">
        <v>1439</v>
      </c>
      <c r="G141">
        <v>1566</v>
      </c>
      <c r="H141">
        <v>490</v>
      </c>
    </row>
    <row r="142" spans="1:8" x14ac:dyDescent="0.2">
      <c r="A142">
        <v>1</v>
      </c>
      <c r="B142">
        <v>1</v>
      </c>
      <c r="C142">
        <v>25962</v>
      </c>
      <c r="D142">
        <v>1780</v>
      </c>
      <c r="E142">
        <v>3838</v>
      </c>
      <c r="F142">
        <v>638</v>
      </c>
      <c r="G142">
        <v>284</v>
      </c>
      <c r="H142">
        <v>834</v>
      </c>
    </row>
    <row r="143" spans="1:8" x14ac:dyDescent="0.2">
      <c r="A143">
        <v>1</v>
      </c>
      <c r="B143">
        <v>1</v>
      </c>
      <c r="C143">
        <v>964</v>
      </c>
      <c r="D143">
        <v>4984</v>
      </c>
      <c r="E143">
        <v>3316</v>
      </c>
      <c r="F143">
        <v>937</v>
      </c>
      <c r="G143">
        <v>409</v>
      </c>
      <c r="H143">
        <v>7</v>
      </c>
    </row>
    <row r="144" spans="1:8" x14ac:dyDescent="0.2">
      <c r="A144">
        <v>1</v>
      </c>
      <c r="B144">
        <v>1</v>
      </c>
      <c r="C144">
        <v>15603</v>
      </c>
      <c r="D144">
        <v>2703</v>
      </c>
      <c r="E144">
        <v>3833</v>
      </c>
      <c r="F144">
        <v>4260</v>
      </c>
      <c r="G144">
        <v>325</v>
      </c>
      <c r="H144">
        <v>2563</v>
      </c>
    </row>
    <row r="145" spans="1:8" x14ac:dyDescent="0.2">
      <c r="A145">
        <v>1</v>
      </c>
      <c r="B145">
        <v>1</v>
      </c>
      <c r="C145">
        <v>1838</v>
      </c>
      <c r="D145">
        <v>6380</v>
      </c>
      <c r="E145">
        <v>2824</v>
      </c>
      <c r="F145">
        <v>1218</v>
      </c>
      <c r="G145">
        <v>1216</v>
      </c>
      <c r="H145">
        <v>295</v>
      </c>
    </row>
    <row r="146" spans="1:8" x14ac:dyDescent="0.2">
      <c r="A146">
        <v>1</v>
      </c>
      <c r="B146">
        <v>1</v>
      </c>
      <c r="C146">
        <v>8635</v>
      </c>
      <c r="D146">
        <v>820</v>
      </c>
      <c r="E146">
        <v>3047</v>
      </c>
      <c r="F146">
        <v>2312</v>
      </c>
      <c r="G146">
        <v>415</v>
      </c>
      <c r="H146">
        <v>225</v>
      </c>
    </row>
    <row r="147" spans="1:8" x14ac:dyDescent="0.2">
      <c r="A147">
        <v>1</v>
      </c>
      <c r="B147">
        <v>1</v>
      </c>
      <c r="C147">
        <v>18692</v>
      </c>
      <c r="D147">
        <v>3838</v>
      </c>
      <c r="E147">
        <v>593</v>
      </c>
      <c r="F147">
        <v>4634</v>
      </c>
      <c r="G147">
        <v>28</v>
      </c>
      <c r="H147">
        <v>1215</v>
      </c>
    </row>
    <row r="148" spans="1:8" x14ac:dyDescent="0.2">
      <c r="A148">
        <v>1</v>
      </c>
      <c r="B148">
        <v>1</v>
      </c>
      <c r="C148">
        <v>7363</v>
      </c>
      <c r="D148">
        <v>475</v>
      </c>
      <c r="E148">
        <v>585</v>
      </c>
      <c r="F148">
        <v>1112</v>
      </c>
      <c r="G148">
        <v>72</v>
      </c>
      <c r="H148">
        <v>216</v>
      </c>
    </row>
    <row r="149" spans="1:8" x14ac:dyDescent="0.2">
      <c r="A149">
        <v>1</v>
      </c>
      <c r="B149">
        <v>1</v>
      </c>
      <c r="C149">
        <v>47493</v>
      </c>
      <c r="D149">
        <v>2567</v>
      </c>
      <c r="E149">
        <v>3779</v>
      </c>
      <c r="F149">
        <v>5243</v>
      </c>
      <c r="G149">
        <v>828</v>
      </c>
      <c r="H149">
        <v>2253</v>
      </c>
    </row>
    <row r="150" spans="1:8" x14ac:dyDescent="0.2">
      <c r="A150">
        <v>1</v>
      </c>
      <c r="B150">
        <v>1</v>
      </c>
      <c r="C150">
        <v>22096</v>
      </c>
      <c r="D150">
        <v>3575</v>
      </c>
      <c r="E150">
        <v>7041</v>
      </c>
      <c r="F150">
        <v>11422</v>
      </c>
      <c r="G150">
        <v>343</v>
      </c>
      <c r="H150">
        <v>2564</v>
      </c>
    </row>
    <row r="151" spans="1:8" x14ac:dyDescent="0.2">
      <c r="A151">
        <v>1</v>
      </c>
      <c r="B151">
        <v>1</v>
      </c>
      <c r="C151">
        <v>24929</v>
      </c>
      <c r="D151">
        <v>1801</v>
      </c>
      <c r="E151">
        <v>2475</v>
      </c>
      <c r="F151">
        <v>2216</v>
      </c>
      <c r="G151">
        <v>412</v>
      </c>
      <c r="H151">
        <v>1047</v>
      </c>
    </row>
    <row r="152" spans="1:8" x14ac:dyDescent="0.2">
      <c r="A152">
        <v>1</v>
      </c>
      <c r="B152">
        <v>1</v>
      </c>
      <c r="C152">
        <v>18226</v>
      </c>
      <c r="D152">
        <v>659</v>
      </c>
      <c r="E152">
        <v>2914</v>
      </c>
      <c r="F152">
        <v>3752</v>
      </c>
      <c r="G152">
        <v>586</v>
      </c>
      <c r="H152">
        <v>578</v>
      </c>
    </row>
    <row r="153" spans="1:8" x14ac:dyDescent="0.2">
      <c r="A153">
        <v>1</v>
      </c>
      <c r="B153">
        <v>1</v>
      </c>
      <c r="C153">
        <v>11210</v>
      </c>
      <c r="D153">
        <v>3576</v>
      </c>
      <c r="E153">
        <v>5119</v>
      </c>
      <c r="F153">
        <v>561</v>
      </c>
      <c r="G153">
        <v>1682</v>
      </c>
      <c r="H153">
        <v>2398</v>
      </c>
    </row>
    <row r="154" spans="1:8" x14ac:dyDescent="0.2">
      <c r="A154">
        <v>1</v>
      </c>
      <c r="B154">
        <v>1</v>
      </c>
      <c r="C154">
        <v>6202</v>
      </c>
      <c r="D154">
        <v>7775</v>
      </c>
      <c r="E154">
        <v>10817</v>
      </c>
      <c r="F154">
        <v>1183</v>
      </c>
      <c r="G154">
        <v>3143</v>
      </c>
      <c r="H154">
        <v>1970</v>
      </c>
    </row>
    <row r="155" spans="1:8" x14ac:dyDescent="0.2">
      <c r="A155">
        <v>1</v>
      </c>
      <c r="B155">
        <v>1</v>
      </c>
      <c r="C155">
        <v>8885</v>
      </c>
      <c r="D155">
        <v>2428</v>
      </c>
      <c r="E155">
        <v>1777</v>
      </c>
      <c r="F155">
        <v>1777</v>
      </c>
      <c r="G155">
        <v>430</v>
      </c>
      <c r="H155">
        <v>610</v>
      </c>
    </row>
    <row r="156" spans="1:8" x14ac:dyDescent="0.2">
      <c r="A156">
        <v>1</v>
      </c>
      <c r="B156">
        <v>1</v>
      </c>
      <c r="C156">
        <v>13569</v>
      </c>
      <c r="D156">
        <v>346</v>
      </c>
      <c r="E156">
        <v>489</v>
      </c>
      <c r="F156">
        <v>2077</v>
      </c>
      <c r="G156">
        <v>44</v>
      </c>
      <c r="H156">
        <v>659</v>
      </c>
    </row>
    <row r="157" spans="1:8" x14ac:dyDescent="0.2">
      <c r="A157">
        <v>1</v>
      </c>
      <c r="B157">
        <v>1</v>
      </c>
      <c r="C157">
        <v>15671</v>
      </c>
      <c r="D157">
        <v>5279</v>
      </c>
      <c r="E157">
        <v>2406</v>
      </c>
      <c r="F157">
        <v>559</v>
      </c>
      <c r="G157">
        <v>562</v>
      </c>
      <c r="H157">
        <v>572</v>
      </c>
    </row>
    <row r="158" spans="1:8" x14ac:dyDescent="0.2">
      <c r="A158">
        <v>1</v>
      </c>
      <c r="B158">
        <v>1</v>
      </c>
      <c r="C158">
        <v>8040</v>
      </c>
      <c r="D158">
        <v>3795</v>
      </c>
      <c r="E158">
        <v>2070</v>
      </c>
      <c r="F158">
        <v>6340</v>
      </c>
      <c r="G158">
        <v>918</v>
      </c>
      <c r="H158">
        <v>291</v>
      </c>
    </row>
    <row r="159" spans="1:8" x14ac:dyDescent="0.2">
      <c r="A159">
        <v>1</v>
      </c>
      <c r="B159">
        <v>1</v>
      </c>
      <c r="C159">
        <v>3191</v>
      </c>
      <c r="D159">
        <v>1993</v>
      </c>
      <c r="E159">
        <v>1799</v>
      </c>
      <c r="F159">
        <v>1730</v>
      </c>
      <c r="G159">
        <v>234</v>
      </c>
      <c r="H159">
        <v>710</v>
      </c>
    </row>
    <row r="160" spans="1:8" x14ac:dyDescent="0.2">
      <c r="A160">
        <v>1</v>
      </c>
      <c r="B160">
        <v>1</v>
      </c>
      <c r="C160">
        <v>6623</v>
      </c>
      <c r="D160">
        <v>1860</v>
      </c>
      <c r="E160">
        <v>4740</v>
      </c>
      <c r="F160">
        <v>7683</v>
      </c>
      <c r="G160">
        <v>205</v>
      </c>
      <c r="H160">
        <v>1693</v>
      </c>
    </row>
    <row r="161" spans="1:8" x14ac:dyDescent="0.2">
      <c r="A161">
        <v>1</v>
      </c>
      <c r="B161">
        <v>1</v>
      </c>
      <c r="C161">
        <v>29526</v>
      </c>
      <c r="D161">
        <v>7961</v>
      </c>
      <c r="E161">
        <v>16966</v>
      </c>
      <c r="F161">
        <v>432</v>
      </c>
      <c r="G161">
        <v>363</v>
      </c>
      <c r="H161">
        <v>1391</v>
      </c>
    </row>
    <row r="162" spans="1:8" x14ac:dyDescent="0.2">
      <c r="A162">
        <v>1</v>
      </c>
      <c r="B162">
        <v>1</v>
      </c>
      <c r="C162">
        <v>10379</v>
      </c>
      <c r="D162">
        <v>17972</v>
      </c>
      <c r="E162">
        <v>4748</v>
      </c>
      <c r="F162">
        <v>4686</v>
      </c>
      <c r="G162">
        <v>1547</v>
      </c>
      <c r="H162">
        <v>3265</v>
      </c>
    </row>
    <row r="163" spans="1:8" x14ac:dyDescent="0.2">
      <c r="A163">
        <v>1</v>
      </c>
      <c r="B163">
        <v>1</v>
      </c>
      <c r="C163">
        <v>31614</v>
      </c>
      <c r="D163">
        <v>489</v>
      </c>
      <c r="E163">
        <v>1495</v>
      </c>
      <c r="F163">
        <v>3242</v>
      </c>
      <c r="G163">
        <v>111</v>
      </c>
      <c r="H163">
        <v>615</v>
      </c>
    </row>
    <row r="164" spans="1:8" x14ac:dyDescent="0.2">
      <c r="A164">
        <v>1</v>
      </c>
      <c r="B164">
        <v>1</v>
      </c>
      <c r="C164">
        <v>11092</v>
      </c>
      <c r="D164">
        <v>5008</v>
      </c>
      <c r="E164">
        <v>5249</v>
      </c>
      <c r="F164">
        <v>453</v>
      </c>
      <c r="G164">
        <v>392</v>
      </c>
      <c r="H164">
        <v>373</v>
      </c>
    </row>
    <row r="165" spans="1:8" x14ac:dyDescent="0.2">
      <c r="A165">
        <v>1</v>
      </c>
      <c r="B165">
        <v>1</v>
      </c>
      <c r="C165">
        <v>8475</v>
      </c>
      <c r="D165">
        <v>1931</v>
      </c>
      <c r="E165">
        <v>1883</v>
      </c>
      <c r="F165">
        <v>5004</v>
      </c>
      <c r="G165">
        <v>3593</v>
      </c>
      <c r="H165">
        <v>987</v>
      </c>
    </row>
    <row r="166" spans="1:8" x14ac:dyDescent="0.2">
      <c r="A166">
        <v>1</v>
      </c>
      <c r="B166">
        <v>1</v>
      </c>
      <c r="C166">
        <v>56083</v>
      </c>
      <c r="D166">
        <v>4563</v>
      </c>
      <c r="E166">
        <v>2124</v>
      </c>
      <c r="F166">
        <v>6422</v>
      </c>
      <c r="G166">
        <v>730</v>
      </c>
      <c r="H166">
        <v>3321</v>
      </c>
    </row>
    <row r="167" spans="1:8" x14ac:dyDescent="0.2">
      <c r="A167">
        <v>1</v>
      </c>
      <c r="B167">
        <v>1</v>
      </c>
      <c r="C167">
        <v>53205</v>
      </c>
      <c r="D167">
        <v>4959</v>
      </c>
      <c r="E167">
        <v>7336</v>
      </c>
      <c r="F167">
        <v>3012</v>
      </c>
      <c r="G167">
        <v>967</v>
      </c>
      <c r="H167">
        <v>818</v>
      </c>
    </row>
    <row r="168" spans="1:8" x14ac:dyDescent="0.2">
      <c r="A168">
        <v>1</v>
      </c>
      <c r="B168">
        <v>1</v>
      </c>
      <c r="C168">
        <v>9193</v>
      </c>
      <c r="D168">
        <v>4885</v>
      </c>
      <c r="E168">
        <v>2157</v>
      </c>
      <c r="F168">
        <v>327</v>
      </c>
      <c r="G168">
        <v>780</v>
      </c>
      <c r="H168">
        <v>548</v>
      </c>
    </row>
    <row r="169" spans="1:8" x14ac:dyDescent="0.2">
      <c r="A169">
        <v>1</v>
      </c>
      <c r="B169">
        <v>1</v>
      </c>
      <c r="C169">
        <v>7858</v>
      </c>
      <c r="D169">
        <v>1110</v>
      </c>
      <c r="E169">
        <v>1094</v>
      </c>
      <c r="F169">
        <v>6818</v>
      </c>
      <c r="G169">
        <v>49</v>
      </c>
      <c r="H169">
        <v>287</v>
      </c>
    </row>
    <row r="170" spans="1:8" x14ac:dyDescent="0.2">
      <c r="A170">
        <v>1</v>
      </c>
      <c r="B170">
        <v>1</v>
      </c>
      <c r="C170">
        <v>23257</v>
      </c>
      <c r="D170">
        <v>1372</v>
      </c>
      <c r="E170">
        <v>1677</v>
      </c>
      <c r="F170">
        <v>982</v>
      </c>
      <c r="G170">
        <v>429</v>
      </c>
      <c r="H170">
        <v>655</v>
      </c>
    </row>
    <row r="171" spans="1:8" x14ac:dyDescent="0.2">
      <c r="A171">
        <v>1</v>
      </c>
      <c r="B171">
        <v>1</v>
      </c>
      <c r="C171">
        <v>2153</v>
      </c>
      <c r="D171">
        <v>1115</v>
      </c>
      <c r="E171">
        <v>6684</v>
      </c>
      <c r="F171">
        <v>4324</v>
      </c>
      <c r="G171">
        <v>2894</v>
      </c>
      <c r="H171">
        <v>411</v>
      </c>
    </row>
    <row r="172" spans="1:8" x14ac:dyDescent="0.2">
      <c r="A172">
        <v>1</v>
      </c>
      <c r="B172">
        <v>1</v>
      </c>
      <c r="C172">
        <v>5909</v>
      </c>
      <c r="D172">
        <v>23527</v>
      </c>
      <c r="E172">
        <v>13699</v>
      </c>
      <c r="F172">
        <v>10155</v>
      </c>
      <c r="G172">
        <v>830</v>
      </c>
      <c r="H172">
        <v>3636</v>
      </c>
    </row>
    <row r="173" spans="1:8" x14ac:dyDescent="0.2">
      <c r="A173">
        <v>1</v>
      </c>
      <c r="B173">
        <v>1</v>
      </c>
      <c r="C173">
        <v>20893</v>
      </c>
      <c r="D173">
        <v>1222</v>
      </c>
      <c r="E173">
        <v>2576</v>
      </c>
      <c r="F173">
        <v>3975</v>
      </c>
      <c r="G173">
        <v>737</v>
      </c>
      <c r="H173">
        <v>3628</v>
      </c>
    </row>
    <row r="174" spans="1:8" x14ac:dyDescent="0.2">
      <c r="A174">
        <v>1</v>
      </c>
      <c r="B174">
        <v>1</v>
      </c>
      <c r="C174">
        <v>15218</v>
      </c>
      <c r="D174">
        <v>258</v>
      </c>
      <c r="E174">
        <v>1138</v>
      </c>
      <c r="F174">
        <v>2516</v>
      </c>
      <c r="G174">
        <v>333</v>
      </c>
      <c r="H174">
        <v>204</v>
      </c>
    </row>
    <row r="175" spans="1:8" x14ac:dyDescent="0.2">
      <c r="A175">
        <v>1</v>
      </c>
      <c r="B175">
        <v>1</v>
      </c>
      <c r="C175">
        <v>4720</v>
      </c>
      <c r="D175">
        <v>1032</v>
      </c>
      <c r="E175">
        <v>975</v>
      </c>
      <c r="F175">
        <v>5500</v>
      </c>
      <c r="G175">
        <v>197</v>
      </c>
      <c r="H175">
        <v>56</v>
      </c>
    </row>
    <row r="176" spans="1:8" x14ac:dyDescent="0.2">
      <c r="A176">
        <v>1</v>
      </c>
      <c r="B176">
        <v>1</v>
      </c>
      <c r="C176">
        <v>2083</v>
      </c>
      <c r="D176">
        <v>5007</v>
      </c>
      <c r="E176">
        <v>1563</v>
      </c>
      <c r="F176">
        <v>1120</v>
      </c>
      <c r="G176">
        <v>147</v>
      </c>
      <c r="H176">
        <v>1550</v>
      </c>
    </row>
    <row r="177" spans="1:8" x14ac:dyDescent="0.2">
      <c r="A177">
        <v>1</v>
      </c>
      <c r="B177">
        <v>1</v>
      </c>
      <c r="C177">
        <v>514</v>
      </c>
      <c r="D177">
        <v>8323</v>
      </c>
      <c r="E177">
        <v>6869</v>
      </c>
      <c r="F177">
        <v>529</v>
      </c>
      <c r="G177">
        <v>93</v>
      </c>
      <c r="H177">
        <v>1040</v>
      </c>
    </row>
    <row r="178" spans="1:8" x14ac:dyDescent="0.2">
      <c r="A178">
        <v>1</v>
      </c>
      <c r="B178">
        <v>3</v>
      </c>
      <c r="C178">
        <v>36817</v>
      </c>
      <c r="D178">
        <v>3045</v>
      </c>
      <c r="E178">
        <v>1493</v>
      </c>
      <c r="F178">
        <v>4802</v>
      </c>
      <c r="G178">
        <v>210</v>
      </c>
      <c r="H178">
        <v>1824</v>
      </c>
    </row>
    <row r="179" spans="1:8" x14ac:dyDescent="0.2">
      <c r="A179">
        <v>1</v>
      </c>
      <c r="B179">
        <v>3</v>
      </c>
      <c r="C179">
        <v>894</v>
      </c>
      <c r="D179">
        <v>1703</v>
      </c>
      <c r="E179">
        <v>1841</v>
      </c>
      <c r="F179">
        <v>744</v>
      </c>
      <c r="G179">
        <v>759</v>
      </c>
      <c r="H179">
        <v>1153</v>
      </c>
    </row>
    <row r="180" spans="1:8" x14ac:dyDescent="0.2">
      <c r="A180">
        <v>1</v>
      </c>
      <c r="B180">
        <v>3</v>
      </c>
      <c r="C180">
        <v>680</v>
      </c>
      <c r="D180">
        <v>1610</v>
      </c>
      <c r="E180">
        <v>223</v>
      </c>
      <c r="F180">
        <v>862</v>
      </c>
      <c r="G180">
        <v>96</v>
      </c>
      <c r="H180">
        <v>379</v>
      </c>
    </row>
    <row r="181" spans="1:8" x14ac:dyDescent="0.2">
      <c r="A181">
        <v>1</v>
      </c>
      <c r="B181">
        <v>3</v>
      </c>
      <c r="C181">
        <v>27901</v>
      </c>
      <c r="D181">
        <v>3749</v>
      </c>
      <c r="E181">
        <v>6964</v>
      </c>
      <c r="F181">
        <v>4479</v>
      </c>
      <c r="G181">
        <v>603</v>
      </c>
      <c r="H181">
        <v>2503</v>
      </c>
    </row>
    <row r="182" spans="1:8" x14ac:dyDescent="0.2">
      <c r="A182">
        <v>1</v>
      </c>
      <c r="B182">
        <v>3</v>
      </c>
      <c r="C182">
        <v>9061</v>
      </c>
      <c r="D182">
        <v>829</v>
      </c>
      <c r="E182">
        <v>683</v>
      </c>
      <c r="F182">
        <v>16919</v>
      </c>
      <c r="G182">
        <v>621</v>
      </c>
      <c r="H182">
        <v>139</v>
      </c>
    </row>
    <row r="183" spans="1:8" x14ac:dyDescent="0.2">
      <c r="A183">
        <v>1</v>
      </c>
      <c r="B183">
        <v>3</v>
      </c>
      <c r="C183">
        <v>11693</v>
      </c>
      <c r="D183">
        <v>2317</v>
      </c>
      <c r="E183">
        <v>2543</v>
      </c>
      <c r="F183">
        <v>5845</v>
      </c>
      <c r="G183">
        <v>274</v>
      </c>
      <c r="H183">
        <v>1409</v>
      </c>
    </row>
    <row r="184" spans="1:8" x14ac:dyDescent="0.2">
      <c r="A184">
        <v>1</v>
      </c>
      <c r="B184">
        <v>3</v>
      </c>
      <c r="C184">
        <v>3366</v>
      </c>
      <c r="D184">
        <v>2884</v>
      </c>
      <c r="E184">
        <v>2431</v>
      </c>
      <c r="F184">
        <v>977</v>
      </c>
      <c r="G184">
        <v>167</v>
      </c>
      <c r="H184">
        <v>1104</v>
      </c>
    </row>
    <row r="185" spans="1:8" x14ac:dyDescent="0.2">
      <c r="A185">
        <v>1</v>
      </c>
      <c r="B185">
        <v>3</v>
      </c>
      <c r="C185">
        <v>49063</v>
      </c>
      <c r="D185">
        <v>3965</v>
      </c>
      <c r="E185">
        <v>4252</v>
      </c>
      <c r="F185">
        <v>5970</v>
      </c>
      <c r="G185">
        <v>1041</v>
      </c>
      <c r="H185">
        <v>1404</v>
      </c>
    </row>
    <row r="186" spans="1:8" x14ac:dyDescent="0.2">
      <c r="A186">
        <v>1</v>
      </c>
      <c r="B186">
        <v>3</v>
      </c>
      <c r="C186">
        <v>25767</v>
      </c>
      <c r="D186">
        <v>3613</v>
      </c>
      <c r="E186">
        <v>2013</v>
      </c>
      <c r="F186">
        <v>10303</v>
      </c>
      <c r="G186">
        <v>314</v>
      </c>
      <c r="H186">
        <v>1384</v>
      </c>
    </row>
    <row r="187" spans="1:8" x14ac:dyDescent="0.2">
      <c r="A187">
        <v>1</v>
      </c>
      <c r="B187">
        <v>3</v>
      </c>
      <c r="C187">
        <v>68951</v>
      </c>
      <c r="D187">
        <v>4411</v>
      </c>
      <c r="E187">
        <v>12609</v>
      </c>
      <c r="F187">
        <v>8692</v>
      </c>
      <c r="G187">
        <v>751</v>
      </c>
      <c r="H187">
        <v>2406</v>
      </c>
    </row>
    <row r="188" spans="1:8" x14ac:dyDescent="0.2">
      <c r="A188">
        <v>1</v>
      </c>
      <c r="B188">
        <v>3</v>
      </c>
      <c r="C188">
        <v>40254</v>
      </c>
      <c r="D188">
        <v>640</v>
      </c>
      <c r="E188">
        <v>3600</v>
      </c>
      <c r="F188">
        <v>1042</v>
      </c>
      <c r="G188">
        <v>436</v>
      </c>
      <c r="H188">
        <v>18</v>
      </c>
    </row>
    <row r="189" spans="1:8" x14ac:dyDescent="0.2">
      <c r="A189">
        <v>1</v>
      </c>
      <c r="B189">
        <v>3</v>
      </c>
      <c r="C189">
        <v>7149</v>
      </c>
      <c r="D189">
        <v>2247</v>
      </c>
      <c r="E189">
        <v>1242</v>
      </c>
      <c r="F189">
        <v>1619</v>
      </c>
      <c r="G189">
        <v>1226</v>
      </c>
      <c r="H189">
        <v>128</v>
      </c>
    </row>
    <row r="190" spans="1:8" x14ac:dyDescent="0.2">
      <c r="A190">
        <v>1</v>
      </c>
      <c r="B190">
        <v>3</v>
      </c>
      <c r="C190">
        <v>15354</v>
      </c>
      <c r="D190">
        <v>2102</v>
      </c>
      <c r="E190">
        <v>2828</v>
      </c>
      <c r="F190">
        <v>8366</v>
      </c>
      <c r="G190">
        <v>386</v>
      </c>
      <c r="H190">
        <v>1027</v>
      </c>
    </row>
    <row r="191" spans="1:8" x14ac:dyDescent="0.2">
      <c r="A191">
        <v>1</v>
      </c>
      <c r="B191">
        <v>3</v>
      </c>
      <c r="C191">
        <v>16260</v>
      </c>
      <c r="D191">
        <v>594</v>
      </c>
      <c r="E191">
        <v>1296</v>
      </c>
      <c r="F191">
        <v>848</v>
      </c>
      <c r="G191">
        <v>445</v>
      </c>
      <c r="H191">
        <v>258</v>
      </c>
    </row>
    <row r="192" spans="1:8" x14ac:dyDescent="0.2">
      <c r="A192">
        <v>1</v>
      </c>
      <c r="B192">
        <v>3</v>
      </c>
      <c r="C192">
        <v>42786</v>
      </c>
      <c r="D192">
        <v>286</v>
      </c>
      <c r="E192">
        <v>471</v>
      </c>
      <c r="F192">
        <v>1388</v>
      </c>
      <c r="G192">
        <v>32</v>
      </c>
      <c r="H192">
        <v>22</v>
      </c>
    </row>
    <row r="193" spans="1:8" x14ac:dyDescent="0.2">
      <c r="A193">
        <v>1</v>
      </c>
      <c r="B193">
        <v>3</v>
      </c>
      <c r="C193">
        <v>2708</v>
      </c>
      <c r="D193">
        <v>2160</v>
      </c>
      <c r="E193">
        <v>2642</v>
      </c>
      <c r="F193">
        <v>502</v>
      </c>
      <c r="G193">
        <v>965</v>
      </c>
      <c r="H193">
        <v>1522</v>
      </c>
    </row>
    <row r="194" spans="1:8" x14ac:dyDescent="0.2">
      <c r="A194">
        <v>1</v>
      </c>
      <c r="B194">
        <v>3</v>
      </c>
      <c r="C194">
        <v>6022</v>
      </c>
      <c r="D194">
        <v>3354</v>
      </c>
      <c r="E194">
        <v>3261</v>
      </c>
      <c r="F194">
        <v>2507</v>
      </c>
      <c r="G194">
        <v>212</v>
      </c>
      <c r="H194">
        <v>686</v>
      </c>
    </row>
    <row r="195" spans="1:8" x14ac:dyDescent="0.2">
      <c r="A195">
        <v>1</v>
      </c>
      <c r="B195">
        <v>3</v>
      </c>
      <c r="C195">
        <v>2838</v>
      </c>
      <c r="D195">
        <v>3086</v>
      </c>
      <c r="E195">
        <v>4329</v>
      </c>
      <c r="F195">
        <v>3838</v>
      </c>
      <c r="G195">
        <v>825</v>
      </c>
      <c r="H195">
        <v>1060</v>
      </c>
    </row>
    <row r="196" spans="1:8" x14ac:dyDescent="0.2">
      <c r="A196">
        <v>1</v>
      </c>
      <c r="B196">
        <v>2</v>
      </c>
      <c r="C196">
        <v>21273</v>
      </c>
      <c r="D196">
        <v>2013</v>
      </c>
      <c r="E196">
        <v>6550</v>
      </c>
      <c r="F196">
        <v>909</v>
      </c>
      <c r="G196">
        <v>811</v>
      </c>
      <c r="H196">
        <v>1854</v>
      </c>
    </row>
    <row r="197" spans="1:8" x14ac:dyDescent="0.2">
      <c r="A197">
        <v>1</v>
      </c>
      <c r="B197">
        <v>2</v>
      </c>
      <c r="C197">
        <v>19087</v>
      </c>
      <c r="D197">
        <v>1304</v>
      </c>
      <c r="E197">
        <v>3643</v>
      </c>
      <c r="F197">
        <v>3045</v>
      </c>
      <c r="G197">
        <v>710</v>
      </c>
      <c r="H197">
        <v>898</v>
      </c>
    </row>
    <row r="198" spans="1:8" x14ac:dyDescent="0.2">
      <c r="A198">
        <v>1</v>
      </c>
      <c r="B198">
        <v>2</v>
      </c>
      <c r="C198">
        <v>444</v>
      </c>
      <c r="D198">
        <v>879</v>
      </c>
      <c r="E198">
        <v>2060</v>
      </c>
      <c r="F198">
        <v>264</v>
      </c>
      <c r="G198">
        <v>290</v>
      </c>
      <c r="H198">
        <v>259</v>
      </c>
    </row>
    <row r="199" spans="1:8" x14ac:dyDescent="0.2">
      <c r="A199">
        <v>1</v>
      </c>
      <c r="B199">
        <v>2</v>
      </c>
      <c r="C199">
        <v>17327</v>
      </c>
      <c r="D199">
        <v>2374</v>
      </c>
      <c r="E199">
        <v>2842</v>
      </c>
      <c r="F199">
        <v>1149</v>
      </c>
      <c r="G199">
        <v>351</v>
      </c>
      <c r="H199">
        <v>925</v>
      </c>
    </row>
    <row r="200" spans="1:8" x14ac:dyDescent="0.2">
      <c r="A200">
        <v>1</v>
      </c>
      <c r="B200">
        <v>2</v>
      </c>
      <c r="C200">
        <v>6987</v>
      </c>
      <c r="D200">
        <v>1020</v>
      </c>
      <c r="E200">
        <v>3007</v>
      </c>
      <c r="F200">
        <v>416</v>
      </c>
      <c r="G200">
        <v>257</v>
      </c>
      <c r="H200">
        <v>656</v>
      </c>
    </row>
    <row r="201" spans="1:8" x14ac:dyDescent="0.2">
      <c r="A201">
        <v>1</v>
      </c>
      <c r="B201">
        <v>2</v>
      </c>
      <c r="C201">
        <v>7034</v>
      </c>
      <c r="D201">
        <v>1492</v>
      </c>
      <c r="E201">
        <v>2405</v>
      </c>
      <c r="F201">
        <v>12569</v>
      </c>
      <c r="G201">
        <v>299</v>
      </c>
      <c r="H201">
        <v>1117</v>
      </c>
    </row>
    <row r="202" spans="1:8" x14ac:dyDescent="0.2">
      <c r="A202">
        <v>1</v>
      </c>
      <c r="B202">
        <v>2</v>
      </c>
      <c r="C202">
        <v>29635</v>
      </c>
      <c r="D202">
        <v>2335</v>
      </c>
      <c r="E202">
        <v>8280</v>
      </c>
      <c r="F202">
        <v>3046</v>
      </c>
      <c r="G202">
        <v>371</v>
      </c>
      <c r="H202">
        <v>117</v>
      </c>
    </row>
    <row r="203" spans="1:8" x14ac:dyDescent="0.2">
      <c r="A203">
        <v>1</v>
      </c>
      <c r="B203">
        <v>2</v>
      </c>
      <c r="C203">
        <v>9784</v>
      </c>
      <c r="D203">
        <v>925</v>
      </c>
      <c r="E203">
        <v>2405</v>
      </c>
      <c r="F203">
        <v>4447</v>
      </c>
      <c r="G203">
        <v>183</v>
      </c>
      <c r="H203">
        <v>297</v>
      </c>
    </row>
    <row r="204" spans="1:8" x14ac:dyDescent="0.2">
      <c r="A204">
        <v>1</v>
      </c>
      <c r="B204">
        <v>2</v>
      </c>
      <c r="C204">
        <v>10617</v>
      </c>
      <c r="D204">
        <v>1795</v>
      </c>
      <c r="E204">
        <v>7647</v>
      </c>
      <c r="F204">
        <v>1483</v>
      </c>
      <c r="G204">
        <v>857</v>
      </c>
      <c r="H204">
        <v>1233</v>
      </c>
    </row>
    <row r="205" spans="1:8" x14ac:dyDescent="0.2">
      <c r="A205">
        <v>1</v>
      </c>
      <c r="B205">
        <v>2</v>
      </c>
      <c r="C205">
        <v>7127</v>
      </c>
      <c r="D205">
        <v>1375</v>
      </c>
      <c r="E205">
        <v>2201</v>
      </c>
      <c r="F205">
        <v>2679</v>
      </c>
      <c r="G205">
        <v>83</v>
      </c>
      <c r="H205">
        <v>1059</v>
      </c>
    </row>
    <row r="206" spans="1:8" x14ac:dyDescent="0.2">
      <c r="A206">
        <v>1</v>
      </c>
      <c r="B206">
        <v>2</v>
      </c>
      <c r="C206">
        <v>1182</v>
      </c>
      <c r="D206">
        <v>3088</v>
      </c>
      <c r="E206">
        <v>6114</v>
      </c>
      <c r="F206">
        <v>978</v>
      </c>
      <c r="G206">
        <v>821</v>
      </c>
      <c r="H206">
        <v>1637</v>
      </c>
    </row>
    <row r="207" spans="1:8" x14ac:dyDescent="0.2">
      <c r="A207">
        <v>1</v>
      </c>
      <c r="B207">
        <v>2</v>
      </c>
      <c r="C207">
        <v>11800</v>
      </c>
      <c r="D207">
        <v>2713</v>
      </c>
      <c r="E207">
        <v>3558</v>
      </c>
      <c r="F207">
        <v>2121</v>
      </c>
      <c r="G207">
        <v>706</v>
      </c>
      <c r="H207">
        <v>51</v>
      </c>
    </row>
    <row r="208" spans="1:8" x14ac:dyDescent="0.2">
      <c r="A208">
        <v>1</v>
      </c>
      <c r="B208">
        <v>2</v>
      </c>
      <c r="C208">
        <v>1774</v>
      </c>
      <c r="D208">
        <v>3696</v>
      </c>
      <c r="E208">
        <v>2280</v>
      </c>
      <c r="F208">
        <v>514</v>
      </c>
      <c r="G208">
        <v>275</v>
      </c>
      <c r="H208">
        <v>834</v>
      </c>
    </row>
    <row r="209" spans="1:8" x14ac:dyDescent="0.2">
      <c r="A209">
        <v>1</v>
      </c>
      <c r="B209">
        <v>2</v>
      </c>
      <c r="C209">
        <v>9155</v>
      </c>
      <c r="D209">
        <v>1897</v>
      </c>
      <c r="E209">
        <v>5167</v>
      </c>
      <c r="F209">
        <v>2714</v>
      </c>
      <c r="G209">
        <v>228</v>
      </c>
      <c r="H209">
        <v>1113</v>
      </c>
    </row>
    <row r="210" spans="1:8" x14ac:dyDescent="0.2">
      <c r="A210">
        <v>1</v>
      </c>
      <c r="B210">
        <v>2</v>
      </c>
      <c r="C210">
        <v>15881</v>
      </c>
      <c r="D210">
        <v>713</v>
      </c>
      <c r="E210">
        <v>3315</v>
      </c>
      <c r="F210">
        <v>3703</v>
      </c>
      <c r="G210">
        <v>1470</v>
      </c>
      <c r="H210">
        <v>229</v>
      </c>
    </row>
    <row r="211" spans="1:8" x14ac:dyDescent="0.2">
      <c r="A211">
        <v>1</v>
      </c>
      <c r="B211">
        <v>2</v>
      </c>
      <c r="C211">
        <v>13360</v>
      </c>
      <c r="D211">
        <v>944</v>
      </c>
      <c r="E211">
        <v>11593</v>
      </c>
      <c r="F211">
        <v>915</v>
      </c>
      <c r="G211">
        <v>1679</v>
      </c>
      <c r="H211">
        <v>573</v>
      </c>
    </row>
    <row r="212" spans="1:8" x14ac:dyDescent="0.2">
      <c r="A212">
        <v>1</v>
      </c>
      <c r="B212">
        <v>2</v>
      </c>
      <c r="C212">
        <v>25977</v>
      </c>
      <c r="D212">
        <v>3587</v>
      </c>
      <c r="E212">
        <v>2464</v>
      </c>
      <c r="F212">
        <v>2369</v>
      </c>
      <c r="G212">
        <v>140</v>
      </c>
      <c r="H212">
        <v>1092</v>
      </c>
    </row>
    <row r="213" spans="1:8" x14ac:dyDescent="0.2">
      <c r="A213">
        <v>1</v>
      </c>
      <c r="B213">
        <v>2</v>
      </c>
      <c r="C213">
        <v>32717</v>
      </c>
      <c r="D213">
        <v>16784</v>
      </c>
      <c r="E213">
        <v>13626</v>
      </c>
      <c r="F213">
        <v>60869</v>
      </c>
      <c r="G213">
        <v>1272</v>
      </c>
      <c r="H213">
        <v>5609</v>
      </c>
    </row>
    <row r="214" spans="1:8" x14ac:dyDescent="0.2">
      <c r="A214">
        <v>1</v>
      </c>
      <c r="B214">
        <v>2</v>
      </c>
      <c r="C214">
        <v>4414</v>
      </c>
      <c r="D214">
        <v>1610</v>
      </c>
      <c r="E214">
        <v>1431</v>
      </c>
      <c r="F214">
        <v>3498</v>
      </c>
      <c r="G214">
        <v>387</v>
      </c>
      <c r="H214">
        <v>834</v>
      </c>
    </row>
    <row r="215" spans="1:8" x14ac:dyDescent="0.2">
      <c r="A215">
        <v>1</v>
      </c>
      <c r="B215">
        <v>2</v>
      </c>
      <c r="C215">
        <v>542</v>
      </c>
      <c r="D215">
        <v>899</v>
      </c>
      <c r="E215">
        <v>1664</v>
      </c>
      <c r="F215">
        <v>414</v>
      </c>
      <c r="G215">
        <v>88</v>
      </c>
      <c r="H215">
        <v>522</v>
      </c>
    </row>
    <row r="216" spans="1:8" x14ac:dyDescent="0.2">
      <c r="A216">
        <v>1</v>
      </c>
      <c r="B216">
        <v>2</v>
      </c>
      <c r="C216">
        <v>16933</v>
      </c>
      <c r="D216">
        <v>2209</v>
      </c>
      <c r="E216">
        <v>3389</v>
      </c>
      <c r="F216">
        <v>7849</v>
      </c>
      <c r="G216">
        <v>210</v>
      </c>
      <c r="H216">
        <v>1534</v>
      </c>
    </row>
    <row r="217" spans="1:8" x14ac:dyDescent="0.2">
      <c r="A217">
        <v>1</v>
      </c>
      <c r="B217">
        <v>2</v>
      </c>
      <c r="C217">
        <v>5113</v>
      </c>
      <c r="D217">
        <v>1486</v>
      </c>
      <c r="E217">
        <v>4583</v>
      </c>
      <c r="F217">
        <v>5127</v>
      </c>
      <c r="G217">
        <v>492</v>
      </c>
      <c r="H217">
        <v>739</v>
      </c>
    </row>
    <row r="218" spans="1:8" x14ac:dyDescent="0.2">
      <c r="A218">
        <v>1</v>
      </c>
      <c r="B218">
        <v>2</v>
      </c>
      <c r="C218">
        <v>9790</v>
      </c>
      <c r="D218">
        <v>1786</v>
      </c>
      <c r="E218">
        <v>5109</v>
      </c>
      <c r="F218">
        <v>3570</v>
      </c>
      <c r="G218">
        <v>182</v>
      </c>
      <c r="H218">
        <v>1043</v>
      </c>
    </row>
    <row r="219" spans="1:8" x14ac:dyDescent="0.2">
      <c r="A219">
        <v>1</v>
      </c>
      <c r="B219">
        <v>2</v>
      </c>
      <c r="C219">
        <v>22321</v>
      </c>
      <c r="D219">
        <v>3216</v>
      </c>
      <c r="E219">
        <v>1447</v>
      </c>
      <c r="F219">
        <v>2208</v>
      </c>
      <c r="G219">
        <v>178</v>
      </c>
      <c r="H219">
        <v>2602</v>
      </c>
    </row>
    <row r="220" spans="1:8" x14ac:dyDescent="0.2">
      <c r="A220">
        <v>1</v>
      </c>
      <c r="B220">
        <v>2</v>
      </c>
      <c r="C220">
        <v>13970</v>
      </c>
      <c r="D220">
        <v>1511</v>
      </c>
      <c r="E220">
        <v>1330</v>
      </c>
      <c r="F220">
        <v>650</v>
      </c>
      <c r="G220">
        <v>146</v>
      </c>
      <c r="H220">
        <v>778</v>
      </c>
    </row>
    <row r="221" spans="1:8" x14ac:dyDescent="0.2">
      <c r="A221">
        <v>1</v>
      </c>
      <c r="B221">
        <v>2</v>
      </c>
      <c r="C221">
        <v>9351</v>
      </c>
      <c r="D221">
        <v>1347</v>
      </c>
      <c r="E221">
        <v>2611</v>
      </c>
      <c r="F221">
        <v>8170</v>
      </c>
      <c r="G221">
        <v>442</v>
      </c>
      <c r="H221">
        <v>868</v>
      </c>
    </row>
    <row r="222" spans="1:8" x14ac:dyDescent="0.2">
      <c r="A222">
        <v>1</v>
      </c>
      <c r="B222">
        <v>2</v>
      </c>
      <c r="C222">
        <v>3</v>
      </c>
      <c r="D222">
        <v>333</v>
      </c>
      <c r="E222">
        <v>7021</v>
      </c>
      <c r="F222">
        <v>15601</v>
      </c>
      <c r="G222">
        <v>15</v>
      </c>
      <c r="H222">
        <v>550</v>
      </c>
    </row>
    <row r="223" spans="1:8" x14ac:dyDescent="0.2">
      <c r="A223">
        <v>1</v>
      </c>
      <c r="B223">
        <v>2</v>
      </c>
      <c r="C223">
        <v>2617</v>
      </c>
      <c r="D223">
        <v>1188</v>
      </c>
      <c r="E223">
        <v>5332</v>
      </c>
      <c r="F223">
        <v>9584</v>
      </c>
      <c r="G223">
        <v>573</v>
      </c>
      <c r="H223">
        <v>1942</v>
      </c>
    </row>
    <row r="224" spans="1:8" x14ac:dyDescent="0.2">
      <c r="A224">
        <v>1</v>
      </c>
      <c r="B224">
        <v>3</v>
      </c>
      <c r="C224">
        <v>255</v>
      </c>
      <c r="D224">
        <v>5758</v>
      </c>
      <c r="E224">
        <v>5923</v>
      </c>
      <c r="F224">
        <v>349</v>
      </c>
      <c r="G224">
        <v>4595</v>
      </c>
      <c r="H224">
        <v>1328</v>
      </c>
    </row>
    <row r="225" spans="1:8" x14ac:dyDescent="0.2">
      <c r="A225">
        <v>1</v>
      </c>
      <c r="B225">
        <v>3</v>
      </c>
      <c r="C225">
        <v>3043</v>
      </c>
      <c r="D225">
        <v>1172</v>
      </c>
      <c r="E225">
        <v>1763</v>
      </c>
      <c r="F225">
        <v>2234</v>
      </c>
      <c r="G225">
        <v>217</v>
      </c>
      <c r="H225">
        <v>379</v>
      </c>
    </row>
    <row r="226" spans="1:8" x14ac:dyDescent="0.2">
      <c r="A226">
        <v>1</v>
      </c>
      <c r="B226">
        <v>3</v>
      </c>
      <c r="C226">
        <v>1198</v>
      </c>
      <c r="D226">
        <v>2602</v>
      </c>
      <c r="E226">
        <v>8335</v>
      </c>
      <c r="F226">
        <v>402</v>
      </c>
      <c r="G226">
        <v>3843</v>
      </c>
      <c r="H226">
        <v>303</v>
      </c>
    </row>
    <row r="227" spans="1:8" x14ac:dyDescent="0.2">
      <c r="A227">
        <v>1</v>
      </c>
      <c r="B227">
        <v>3</v>
      </c>
      <c r="C227">
        <v>3428</v>
      </c>
      <c r="D227">
        <v>2380</v>
      </c>
      <c r="E227">
        <v>2028</v>
      </c>
      <c r="F227">
        <v>1341</v>
      </c>
      <c r="G227">
        <v>1184</v>
      </c>
      <c r="H227">
        <v>665</v>
      </c>
    </row>
    <row r="228" spans="1:8" x14ac:dyDescent="0.2">
      <c r="A228">
        <v>1</v>
      </c>
      <c r="B228">
        <v>3</v>
      </c>
      <c r="C228">
        <v>3521</v>
      </c>
      <c r="D228">
        <v>1099</v>
      </c>
      <c r="E228">
        <v>1997</v>
      </c>
      <c r="F228">
        <v>1796</v>
      </c>
      <c r="G228">
        <v>173</v>
      </c>
      <c r="H228">
        <v>995</v>
      </c>
    </row>
    <row r="229" spans="1:8" x14ac:dyDescent="0.2">
      <c r="A229">
        <v>1</v>
      </c>
      <c r="B229">
        <v>3</v>
      </c>
      <c r="C229">
        <v>608</v>
      </c>
      <c r="D229">
        <v>1106</v>
      </c>
      <c r="E229">
        <v>1533</v>
      </c>
      <c r="F229">
        <v>830</v>
      </c>
      <c r="G229">
        <v>90</v>
      </c>
      <c r="H229">
        <v>195</v>
      </c>
    </row>
    <row r="230" spans="1:8" x14ac:dyDescent="0.2">
      <c r="A230">
        <v>1</v>
      </c>
      <c r="B230">
        <v>3</v>
      </c>
      <c r="C230">
        <v>14039</v>
      </c>
      <c r="D230">
        <v>7393</v>
      </c>
      <c r="E230">
        <v>2548</v>
      </c>
      <c r="F230">
        <v>6386</v>
      </c>
      <c r="G230">
        <v>1333</v>
      </c>
      <c r="H230">
        <v>2341</v>
      </c>
    </row>
    <row r="231" spans="1:8" x14ac:dyDescent="0.2">
      <c r="A231">
        <v>1</v>
      </c>
      <c r="B231">
        <v>3</v>
      </c>
      <c r="C231">
        <v>190</v>
      </c>
      <c r="D231">
        <v>727</v>
      </c>
      <c r="E231">
        <v>2012</v>
      </c>
      <c r="F231">
        <v>245</v>
      </c>
      <c r="G231">
        <v>184</v>
      </c>
      <c r="H231">
        <v>127</v>
      </c>
    </row>
    <row r="232" spans="1:8" x14ac:dyDescent="0.2">
      <c r="A232">
        <v>1</v>
      </c>
      <c r="B232">
        <v>3</v>
      </c>
      <c r="C232">
        <v>22686</v>
      </c>
      <c r="D232">
        <v>134</v>
      </c>
      <c r="E232">
        <v>218</v>
      </c>
      <c r="F232">
        <v>3157</v>
      </c>
      <c r="G232">
        <v>9</v>
      </c>
      <c r="H232">
        <v>548</v>
      </c>
    </row>
    <row r="233" spans="1:8" x14ac:dyDescent="0.2">
      <c r="A233">
        <v>1</v>
      </c>
      <c r="B233">
        <v>3</v>
      </c>
      <c r="C233">
        <v>759</v>
      </c>
      <c r="D233">
        <v>18664</v>
      </c>
      <c r="E233">
        <v>1660</v>
      </c>
      <c r="F233">
        <v>6114</v>
      </c>
      <c r="G233">
        <v>536</v>
      </c>
      <c r="H233">
        <v>4100</v>
      </c>
    </row>
    <row r="234" spans="1:8" x14ac:dyDescent="0.2">
      <c r="A234">
        <v>1</v>
      </c>
      <c r="B234">
        <v>3</v>
      </c>
      <c r="C234">
        <v>796</v>
      </c>
      <c r="D234">
        <v>5878</v>
      </c>
      <c r="E234">
        <v>2109</v>
      </c>
      <c r="F234">
        <v>340</v>
      </c>
      <c r="G234">
        <v>232</v>
      </c>
      <c r="H234">
        <v>776</v>
      </c>
    </row>
    <row r="235" spans="1:8" x14ac:dyDescent="0.2">
      <c r="A235">
        <v>1</v>
      </c>
      <c r="B235">
        <v>3</v>
      </c>
      <c r="C235">
        <v>19746</v>
      </c>
      <c r="D235">
        <v>2872</v>
      </c>
      <c r="E235">
        <v>2006</v>
      </c>
      <c r="F235">
        <v>2601</v>
      </c>
      <c r="G235">
        <v>468</v>
      </c>
      <c r="H235">
        <v>503</v>
      </c>
    </row>
    <row r="236" spans="1:8" x14ac:dyDescent="0.2">
      <c r="A236">
        <v>1</v>
      </c>
      <c r="B236">
        <v>3</v>
      </c>
      <c r="C236">
        <v>4734</v>
      </c>
      <c r="D236">
        <v>607</v>
      </c>
      <c r="E236">
        <v>864</v>
      </c>
      <c r="F236">
        <v>1206</v>
      </c>
      <c r="G236">
        <v>159</v>
      </c>
      <c r="H236">
        <v>405</v>
      </c>
    </row>
    <row r="237" spans="1:8" x14ac:dyDescent="0.2">
      <c r="A237">
        <v>1</v>
      </c>
      <c r="B237">
        <v>3</v>
      </c>
      <c r="C237">
        <v>2121</v>
      </c>
      <c r="D237">
        <v>1601</v>
      </c>
      <c r="E237">
        <v>2453</v>
      </c>
      <c r="F237">
        <v>560</v>
      </c>
      <c r="G237">
        <v>179</v>
      </c>
      <c r="H237">
        <v>712</v>
      </c>
    </row>
    <row r="238" spans="1:8" x14ac:dyDescent="0.2">
      <c r="A238">
        <v>1</v>
      </c>
      <c r="B238">
        <v>3</v>
      </c>
      <c r="C238">
        <v>4627</v>
      </c>
      <c r="D238">
        <v>997</v>
      </c>
      <c r="E238">
        <v>4438</v>
      </c>
      <c r="F238">
        <v>191</v>
      </c>
      <c r="G238">
        <v>1335</v>
      </c>
      <c r="H238">
        <v>314</v>
      </c>
    </row>
    <row r="239" spans="1:8" x14ac:dyDescent="0.2">
      <c r="A239">
        <v>1</v>
      </c>
      <c r="B239">
        <v>3</v>
      </c>
      <c r="C239">
        <v>2615</v>
      </c>
      <c r="D239">
        <v>873</v>
      </c>
      <c r="E239">
        <v>1524</v>
      </c>
      <c r="F239">
        <v>1103</v>
      </c>
      <c r="G239">
        <v>514</v>
      </c>
      <c r="H239">
        <v>468</v>
      </c>
    </row>
    <row r="240" spans="1:8" x14ac:dyDescent="0.2">
      <c r="A240">
        <v>1</v>
      </c>
      <c r="B240">
        <v>3</v>
      </c>
      <c r="C240">
        <v>9561</v>
      </c>
      <c r="D240">
        <v>2217</v>
      </c>
      <c r="E240">
        <v>1664</v>
      </c>
      <c r="F240">
        <v>1173</v>
      </c>
      <c r="G240">
        <v>222</v>
      </c>
      <c r="H240">
        <v>447</v>
      </c>
    </row>
    <row r="241" spans="1:8" x14ac:dyDescent="0.2">
      <c r="A241">
        <v>1</v>
      </c>
      <c r="B241">
        <v>3</v>
      </c>
      <c r="C241">
        <v>3477</v>
      </c>
      <c r="D241">
        <v>894</v>
      </c>
      <c r="E241">
        <v>534</v>
      </c>
      <c r="F241">
        <v>1457</v>
      </c>
      <c r="G241">
        <v>252</v>
      </c>
      <c r="H241">
        <v>342</v>
      </c>
    </row>
    <row r="242" spans="1:8" x14ac:dyDescent="0.2">
      <c r="A242">
        <v>1</v>
      </c>
      <c r="B242">
        <v>3</v>
      </c>
      <c r="C242">
        <v>22335</v>
      </c>
      <c r="D242">
        <v>1196</v>
      </c>
      <c r="E242">
        <v>2406</v>
      </c>
      <c r="F242">
        <v>2046</v>
      </c>
      <c r="G242">
        <v>101</v>
      </c>
      <c r="H242">
        <v>558</v>
      </c>
    </row>
    <row r="243" spans="1:8" x14ac:dyDescent="0.2">
      <c r="A243">
        <v>1</v>
      </c>
      <c r="B243">
        <v>3</v>
      </c>
      <c r="C243">
        <v>6211</v>
      </c>
      <c r="D243">
        <v>337</v>
      </c>
      <c r="E243">
        <v>683</v>
      </c>
      <c r="F243">
        <v>1089</v>
      </c>
      <c r="G243">
        <v>41</v>
      </c>
      <c r="H243">
        <v>296</v>
      </c>
    </row>
    <row r="244" spans="1:8" x14ac:dyDescent="0.2">
      <c r="A244">
        <v>1</v>
      </c>
      <c r="B244">
        <v>3</v>
      </c>
      <c r="C244">
        <v>20105</v>
      </c>
      <c r="D244">
        <v>1887</v>
      </c>
      <c r="E244">
        <v>1939</v>
      </c>
      <c r="F244">
        <v>8164</v>
      </c>
      <c r="G244">
        <v>716</v>
      </c>
      <c r="H244">
        <v>790</v>
      </c>
    </row>
    <row r="245" spans="1:8" x14ac:dyDescent="0.2">
      <c r="A245">
        <v>1</v>
      </c>
      <c r="B245">
        <v>3</v>
      </c>
      <c r="C245">
        <v>3884</v>
      </c>
      <c r="D245">
        <v>3801</v>
      </c>
      <c r="E245">
        <v>1641</v>
      </c>
      <c r="F245">
        <v>876</v>
      </c>
      <c r="G245">
        <v>397</v>
      </c>
      <c r="H245">
        <v>4829</v>
      </c>
    </row>
    <row r="246" spans="1:8" x14ac:dyDescent="0.2">
      <c r="A246">
        <v>1</v>
      </c>
      <c r="B246">
        <v>3</v>
      </c>
      <c r="C246">
        <v>6338</v>
      </c>
      <c r="D246">
        <v>2256</v>
      </c>
      <c r="E246">
        <v>1668</v>
      </c>
      <c r="F246">
        <v>1492</v>
      </c>
      <c r="G246">
        <v>311</v>
      </c>
      <c r="H246">
        <v>686</v>
      </c>
    </row>
    <row r="247" spans="1:8" x14ac:dyDescent="0.2">
      <c r="A247">
        <v>1</v>
      </c>
      <c r="B247">
        <v>3</v>
      </c>
      <c r="C247">
        <v>5841</v>
      </c>
      <c r="D247">
        <v>1450</v>
      </c>
      <c r="E247">
        <v>1162</v>
      </c>
      <c r="F247">
        <v>597</v>
      </c>
      <c r="G247">
        <v>476</v>
      </c>
      <c r="H247">
        <v>70</v>
      </c>
    </row>
    <row r="248" spans="1:8" x14ac:dyDescent="0.2">
      <c r="A248">
        <v>1</v>
      </c>
      <c r="B248">
        <v>3</v>
      </c>
      <c r="C248">
        <v>38793</v>
      </c>
      <c r="D248">
        <v>3154</v>
      </c>
      <c r="E248">
        <v>2648</v>
      </c>
      <c r="F248">
        <v>1034</v>
      </c>
      <c r="G248">
        <v>96</v>
      </c>
      <c r="H248">
        <v>1242</v>
      </c>
    </row>
    <row r="249" spans="1:8" x14ac:dyDescent="0.2">
      <c r="A249">
        <v>1</v>
      </c>
      <c r="B249">
        <v>3</v>
      </c>
      <c r="C249">
        <v>3225</v>
      </c>
      <c r="D249">
        <v>3294</v>
      </c>
      <c r="E249">
        <v>1902</v>
      </c>
      <c r="F249">
        <v>282</v>
      </c>
      <c r="G249">
        <v>68</v>
      </c>
      <c r="H249">
        <v>1114</v>
      </c>
    </row>
    <row r="250" spans="1:8" x14ac:dyDescent="0.2">
      <c r="A250">
        <v>1</v>
      </c>
      <c r="B250">
        <v>3</v>
      </c>
      <c r="C250">
        <v>28257</v>
      </c>
      <c r="D250">
        <v>944</v>
      </c>
      <c r="E250">
        <v>2146</v>
      </c>
      <c r="F250">
        <v>3881</v>
      </c>
      <c r="G250">
        <v>600</v>
      </c>
      <c r="H250">
        <v>270</v>
      </c>
    </row>
    <row r="251" spans="1:8" x14ac:dyDescent="0.2">
      <c r="A251">
        <v>1</v>
      </c>
      <c r="B251">
        <v>3</v>
      </c>
      <c r="C251">
        <v>17770</v>
      </c>
      <c r="D251">
        <v>4591</v>
      </c>
      <c r="E251">
        <v>1617</v>
      </c>
      <c r="F251">
        <v>9927</v>
      </c>
      <c r="G251">
        <v>246</v>
      </c>
      <c r="H251">
        <v>532</v>
      </c>
    </row>
    <row r="252" spans="1:8" x14ac:dyDescent="0.2">
      <c r="A252">
        <v>1</v>
      </c>
      <c r="B252">
        <v>3</v>
      </c>
      <c r="C252">
        <v>34454</v>
      </c>
      <c r="D252">
        <v>7435</v>
      </c>
      <c r="E252">
        <v>8469</v>
      </c>
      <c r="F252">
        <v>2540</v>
      </c>
      <c r="G252">
        <v>1711</v>
      </c>
      <c r="H252">
        <v>2893</v>
      </c>
    </row>
    <row r="253" spans="1:8" x14ac:dyDescent="0.2">
      <c r="A253">
        <v>1</v>
      </c>
      <c r="B253">
        <v>3</v>
      </c>
      <c r="C253">
        <v>1821</v>
      </c>
      <c r="D253">
        <v>1364</v>
      </c>
      <c r="E253">
        <v>3450</v>
      </c>
      <c r="F253">
        <v>4006</v>
      </c>
      <c r="G253">
        <v>397</v>
      </c>
      <c r="H253">
        <v>361</v>
      </c>
    </row>
    <row r="254" spans="1:8" x14ac:dyDescent="0.2">
      <c r="A254">
        <v>1</v>
      </c>
      <c r="B254">
        <v>3</v>
      </c>
      <c r="C254">
        <v>10683</v>
      </c>
      <c r="D254">
        <v>21858</v>
      </c>
      <c r="E254">
        <v>15400</v>
      </c>
      <c r="F254">
        <v>3635</v>
      </c>
      <c r="G254">
        <v>282</v>
      </c>
      <c r="H254">
        <v>5120</v>
      </c>
    </row>
    <row r="255" spans="1:8" x14ac:dyDescent="0.2">
      <c r="A255">
        <v>1</v>
      </c>
      <c r="B255">
        <v>3</v>
      </c>
      <c r="C255">
        <v>11635</v>
      </c>
      <c r="D255">
        <v>922</v>
      </c>
      <c r="E255">
        <v>1614</v>
      </c>
      <c r="F255">
        <v>2583</v>
      </c>
      <c r="G255">
        <v>192</v>
      </c>
      <c r="H255">
        <v>1068</v>
      </c>
    </row>
    <row r="256" spans="1:8" x14ac:dyDescent="0.2">
      <c r="A256">
        <v>1</v>
      </c>
      <c r="B256">
        <v>3</v>
      </c>
      <c r="C256">
        <v>1206</v>
      </c>
      <c r="D256">
        <v>3620</v>
      </c>
      <c r="E256">
        <v>2857</v>
      </c>
      <c r="F256">
        <v>1945</v>
      </c>
      <c r="G256">
        <v>353</v>
      </c>
      <c r="H256">
        <v>967</v>
      </c>
    </row>
    <row r="257" spans="1:8" x14ac:dyDescent="0.2">
      <c r="A257">
        <v>1</v>
      </c>
      <c r="B257">
        <v>3</v>
      </c>
      <c r="C257">
        <v>20918</v>
      </c>
      <c r="D257">
        <v>1916</v>
      </c>
      <c r="E257">
        <v>1573</v>
      </c>
      <c r="F257">
        <v>1960</v>
      </c>
      <c r="G257">
        <v>231</v>
      </c>
      <c r="H257">
        <v>961</v>
      </c>
    </row>
    <row r="258" spans="1:8" x14ac:dyDescent="0.2">
      <c r="A258">
        <v>1</v>
      </c>
      <c r="B258">
        <v>3</v>
      </c>
      <c r="C258">
        <v>9785</v>
      </c>
      <c r="D258">
        <v>848</v>
      </c>
      <c r="E258">
        <v>1172</v>
      </c>
      <c r="F258">
        <v>1677</v>
      </c>
      <c r="G258">
        <v>200</v>
      </c>
      <c r="H258">
        <v>406</v>
      </c>
    </row>
    <row r="259" spans="1:8" x14ac:dyDescent="0.2">
      <c r="A259">
        <v>1</v>
      </c>
      <c r="B259">
        <v>3</v>
      </c>
      <c r="C259">
        <v>9385</v>
      </c>
      <c r="D259">
        <v>1530</v>
      </c>
      <c r="E259">
        <v>1422</v>
      </c>
      <c r="F259">
        <v>3019</v>
      </c>
      <c r="G259">
        <v>227</v>
      </c>
      <c r="H259">
        <v>684</v>
      </c>
    </row>
    <row r="260" spans="1:8" x14ac:dyDescent="0.2">
      <c r="A260">
        <v>1</v>
      </c>
      <c r="B260">
        <v>3</v>
      </c>
      <c r="C260">
        <v>3352</v>
      </c>
      <c r="D260">
        <v>1181</v>
      </c>
      <c r="E260">
        <v>1328</v>
      </c>
      <c r="F260">
        <v>5502</v>
      </c>
      <c r="G260">
        <v>311</v>
      </c>
      <c r="H260">
        <v>1000</v>
      </c>
    </row>
    <row r="261" spans="1:8" x14ac:dyDescent="0.2">
      <c r="A261">
        <v>1</v>
      </c>
      <c r="B261">
        <v>3</v>
      </c>
      <c r="C261">
        <v>2647</v>
      </c>
      <c r="D261">
        <v>2761</v>
      </c>
      <c r="E261">
        <v>2313</v>
      </c>
      <c r="F261">
        <v>907</v>
      </c>
      <c r="G261">
        <v>95</v>
      </c>
      <c r="H261">
        <v>1827</v>
      </c>
    </row>
    <row r="262" spans="1:8" x14ac:dyDescent="0.2">
      <c r="A262">
        <v>1</v>
      </c>
      <c r="B262">
        <v>3</v>
      </c>
      <c r="C262">
        <v>518</v>
      </c>
      <c r="D262">
        <v>4180</v>
      </c>
      <c r="E262">
        <v>3600</v>
      </c>
      <c r="F262">
        <v>659</v>
      </c>
      <c r="G262">
        <v>122</v>
      </c>
      <c r="H262">
        <v>654</v>
      </c>
    </row>
    <row r="263" spans="1:8" x14ac:dyDescent="0.2">
      <c r="A263">
        <v>1</v>
      </c>
      <c r="B263">
        <v>3</v>
      </c>
      <c r="C263">
        <v>23632</v>
      </c>
      <c r="D263">
        <v>6730</v>
      </c>
      <c r="E263">
        <v>3842</v>
      </c>
      <c r="F263">
        <v>8620</v>
      </c>
      <c r="G263">
        <v>385</v>
      </c>
      <c r="H263">
        <v>819</v>
      </c>
    </row>
    <row r="264" spans="1:8" x14ac:dyDescent="0.2">
      <c r="A264">
        <v>1</v>
      </c>
      <c r="B264">
        <v>3</v>
      </c>
      <c r="C264">
        <v>12377</v>
      </c>
      <c r="D264">
        <v>865</v>
      </c>
      <c r="E264">
        <v>3204</v>
      </c>
      <c r="F264">
        <v>1398</v>
      </c>
      <c r="G264">
        <v>149</v>
      </c>
      <c r="H264">
        <v>452</v>
      </c>
    </row>
    <row r="265" spans="1:8" x14ac:dyDescent="0.2">
      <c r="A265">
        <v>1</v>
      </c>
      <c r="B265">
        <v>3</v>
      </c>
      <c r="C265">
        <v>9602</v>
      </c>
      <c r="D265">
        <v>1316</v>
      </c>
      <c r="E265">
        <v>1263</v>
      </c>
      <c r="F265">
        <v>2921</v>
      </c>
      <c r="G265">
        <v>841</v>
      </c>
      <c r="H265">
        <v>290</v>
      </c>
    </row>
    <row r="266" spans="1:8" x14ac:dyDescent="0.2">
      <c r="A266">
        <v>1</v>
      </c>
      <c r="B266">
        <v>3</v>
      </c>
      <c r="C266">
        <v>11535</v>
      </c>
      <c r="D266">
        <v>1666</v>
      </c>
      <c r="E266">
        <v>1428</v>
      </c>
      <c r="F266">
        <v>6838</v>
      </c>
      <c r="G266">
        <v>64</v>
      </c>
      <c r="H266">
        <v>743</v>
      </c>
    </row>
    <row r="267" spans="1:8" x14ac:dyDescent="0.2">
      <c r="A267">
        <v>1</v>
      </c>
      <c r="B267">
        <v>3</v>
      </c>
      <c r="C267">
        <v>11442</v>
      </c>
      <c r="D267">
        <v>1032</v>
      </c>
      <c r="E267">
        <v>582</v>
      </c>
      <c r="F267">
        <v>5390</v>
      </c>
      <c r="G267">
        <v>74</v>
      </c>
      <c r="H267">
        <v>247</v>
      </c>
    </row>
    <row r="268" spans="1:8" x14ac:dyDescent="0.2">
      <c r="A268">
        <v>1</v>
      </c>
      <c r="B268">
        <v>3</v>
      </c>
      <c r="C268">
        <v>9612</v>
      </c>
      <c r="D268">
        <v>577</v>
      </c>
      <c r="E268">
        <v>935</v>
      </c>
      <c r="F268">
        <v>1601</v>
      </c>
      <c r="G268">
        <v>469</v>
      </c>
      <c r="H268">
        <v>375</v>
      </c>
    </row>
    <row r="269" spans="1:8" x14ac:dyDescent="0.2">
      <c r="A269">
        <v>1</v>
      </c>
      <c r="B269">
        <v>3</v>
      </c>
      <c r="C269">
        <v>4446</v>
      </c>
      <c r="D269">
        <v>906</v>
      </c>
      <c r="E269">
        <v>1238</v>
      </c>
      <c r="F269">
        <v>3576</v>
      </c>
      <c r="G269">
        <v>153</v>
      </c>
      <c r="H269">
        <v>1014</v>
      </c>
    </row>
    <row r="270" spans="1:8" x14ac:dyDescent="0.2">
      <c r="A270">
        <v>1</v>
      </c>
      <c r="B270">
        <v>3</v>
      </c>
      <c r="C270">
        <v>27167</v>
      </c>
      <c r="D270">
        <v>2801</v>
      </c>
      <c r="E270">
        <v>2128</v>
      </c>
      <c r="F270">
        <v>13223</v>
      </c>
      <c r="G270">
        <v>92</v>
      </c>
      <c r="H270">
        <v>1902</v>
      </c>
    </row>
    <row r="271" spans="1:8" x14ac:dyDescent="0.2">
      <c r="A271">
        <v>1</v>
      </c>
      <c r="B271">
        <v>3</v>
      </c>
      <c r="C271">
        <v>26539</v>
      </c>
      <c r="D271">
        <v>4753</v>
      </c>
      <c r="E271">
        <v>5091</v>
      </c>
      <c r="F271">
        <v>220</v>
      </c>
      <c r="G271">
        <v>10</v>
      </c>
      <c r="H271">
        <v>340</v>
      </c>
    </row>
    <row r="272" spans="1:8" x14ac:dyDescent="0.2">
      <c r="A272">
        <v>1</v>
      </c>
      <c r="B272">
        <v>3</v>
      </c>
      <c r="C272">
        <v>25606</v>
      </c>
      <c r="D272">
        <v>11006</v>
      </c>
      <c r="E272">
        <v>4604</v>
      </c>
      <c r="F272">
        <v>127</v>
      </c>
      <c r="G272">
        <v>632</v>
      </c>
      <c r="H272">
        <v>288</v>
      </c>
    </row>
    <row r="273" spans="1:8" x14ac:dyDescent="0.2">
      <c r="A273">
        <v>1</v>
      </c>
      <c r="B273">
        <v>3</v>
      </c>
      <c r="C273">
        <v>18073</v>
      </c>
      <c r="D273">
        <v>4613</v>
      </c>
      <c r="E273">
        <v>3444</v>
      </c>
      <c r="F273">
        <v>4324</v>
      </c>
      <c r="G273">
        <v>914</v>
      </c>
      <c r="H273">
        <v>715</v>
      </c>
    </row>
    <row r="274" spans="1:8" x14ac:dyDescent="0.2">
      <c r="A274">
        <v>1</v>
      </c>
      <c r="B274">
        <v>3</v>
      </c>
      <c r="C274">
        <v>6884</v>
      </c>
      <c r="D274">
        <v>1046</v>
      </c>
      <c r="E274">
        <v>1167</v>
      </c>
      <c r="F274">
        <v>2069</v>
      </c>
      <c r="G274">
        <v>593</v>
      </c>
      <c r="H274">
        <v>378</v>
      </c>
    </row>
    <row r="275" spans="1:8" x14ac:dyDescent="0.2">
      <c r="A275">
        <v>1</v>
      </c>
      <c r="B275">
        <v>3</v>
      </c>
      <c r="C275">
        <v>25066</v>
      </c>
      <c r="D275">
        <v>5010</v>
      </c>
      <c r="E275">
        <v>5026</v>
      </c>
      <c r="F275">
        <v>9806</v>
      </c>
      <c r="G275">
        <v>1092</v>
      </c>
      <c r="H275">
        <v>960</v>
      </c>
    </row>
    <row r="276" spans="1:8" x14ac:dyDescent="0.2">
      <c r="A276">
        <v>1</v>
      </c>
      <c r="B276">
        <v>3</v>
      </c>
      <c r="C276">
        <v>8708</v>
      </c>
      <c r="D276">
        <v>3634</v>
      </c>
      <c r="E276">
        <v>6100</v>
      </c>
      <c r="F276">
        <v>2349</v>
      </c>
      <c r="G276">
        <v>2123</v>
      </c>
      <c r="H276">
        <v>5137</v>
      </c>
    </row>
    <row r="277" spans="1:8" x14ac:dyDescent="0.2">
      <c r="A277">
        <v>1</v>
      </c>
      <c r="B277">
        <v>3</v>
      </c>
      <c r="C277">
        <v>6633</v>
      </c>
      <c r="D277">
        <v>2096</v>
      </c>
      <c r="E277">
        <v>4563</v>
      </c>
      <c r="F277">
        <v>1389</v>
      </c>
      <c r="G277">
        <v>1860</v>
      </c>
      <c r="H277">
        <v>1892</v>
      </c>
    </row>
    <row r="278" spans="1:8" x14ac:dyDescent="0.2">
      <c r="A278">
        <v>1</v>
      </c>
      <c r="B278">
        <v>3</v>
      </c>
      <c r="C278">
        <v>2126</v>
      </c>
      <c r="D278">
        <v>3289</v>
      </c>
      <c r="E278">
        <v>3281</v>
      </c>
      <c r="F278">
        <v>1535</v>
      </c>
      <c r="G278">
        <v>235</v>
      </c>
      <c r="H278">
        <v>4365</v>
      </c>
    </row>
    <row r="279" spans="1:8" x14ac:dyDescent="0.2">
      <c r="A279">
        <v>1</v>
      </c>
      <c r="B279">
        <v>3</v>
      </c>
      <c r="C279">
        <v>97</v>
      </c>
      <c r="D279">
        <v>3605</v>
      </c>
      <c r="E279">
        <v>12400</v>
      </c>
      <c r="F279">
        <v>98</v>
      </c>
      <c r="G279">
        <v>2970</v>
      </c>
      <c r="H279">
        <v>62</v>
      </c>
    </row>
    <row r="280" spans="1:8" x14ac:dyDescent="0.2">
      <c r="A280">
        <v>1</v>
      </c>
      <c r="B280">
        <v>3</v>
      </c>
      <c r="C280">
        <v>4983</v>
      </c>
      <c r="D280">
        <v>4859</v>
      </c>
      <c r="E280">
        <v>6633</v>
      </c>
      <c r="F280">
        <v>17866</v>
      </c>
      <c r="G280">
        <v>912</v>
      </c>
      <c r="H280">
        <v>2435</v>
      </c>
    </row>
    <row r="281" spans="1:8" x14ac:dyDescent="0.2">
      <c r="A281">
        <v>1</v>
      </c>
      <c r="B281">
        <v>3</v>
      </c>
      <c r="C281">
        <v>5969</v>
      </c>
      <c r="D281">
        <v>1990</v>
      </c>
      <c r="E281">
        <v>3417</v>
      </c>
      <c r="F281">
        <v>5679</v>
      </c>
      <c r="G281">
        <v>1135</v>
      </c>
      <c r="H281">
        <v>290</v>
      </c>
    </row>
    <row r="282" spans="1:8" x14ac:dyDescent="0.2">
      <c r="A282">
        <v>1</v>
      </c>
      <c r="B282">
        <v>3</v>
      </c>
      <c r="C282">
        <v>5065</v>
      </c>
      <c r="D282">
        <v>5499</v>
      </c>
      <c r="E282">
        <v>11055</v>
      </c>
      <c r="F282">
        <v>364</v>
      </c>
      <c r="G282">
        <v>3485</v>
      </c>
      <c r="H282">
        <v>1063</v>
      </c>
    </row>
    <row r="283" spans="1:8" x14ac:dyDescent="0.2">
      <c r="A283">
        <v>1</v>
      </c>
      <c r="B283">
        <v>3</v>
      </c>
      <c r="C283">
        <v>8861</v>
      </c>
      <c r="D283">
        <v>3783</v>
      </c>
      <c r="E283">
        <v>2223</v>
      </c>
      <c r="F283">
        <v>633</v>
      </c>
      <c r="G283">
        <v>1580</v>
      </c>
      <c r="H283">
        <v>1521</v>
      </c>
    </row>
    <row r="284" spans="1:8" x14ac:dyDescent="0.2">
      <c r="A284">
        <v>1</v>
      </c>
      <c r="B284">
        <v>3</v>
      </c>
      <c r="C284">
        <v>4456</v>
      </c>
      <c r="D284">
        <v>5266</v>
      </c>
      <c r="E284">
        <v>13227</v>
      </c>
      <c r="F284">
        <v>25</v>
      </c>
      <c r="G284">
        <v>6818</v>
      </c>
      <c r="H284">
        <v>1393</v>
      </c>
    </row>
    <row r="285" spans="1:8" x14ac:dyDescent="0.2">
      <c r="A285">
        <v>1</v>
      </c>
      <c r="B285">
        <v>3</v>
      </c>
      <c r="C285">
        <v>26400</v>
      </c>
      <c r="D285">
        <v>1377</v>
      </c>
      <c r="E285">
        <v>4172</v>
      </c>
      <c r="F285">
        <v>830</v>
      </c>
      <c r="G285">
        <v>948</v>
      </c>
      <c r="H285">
        <v>1218</v>
      </c>
    </row>
    <row r="286" spans="1:8" x14ac:dyDescent="0.2">
      <c r="A286">
        <v>1</v>
      </c>
      <c r="B286">
        <v>3</v>
      </c>
      <c r="C286">
        <v>11243</v>
      </c>
      <c r="D286">
        <v>2408</v>
      </c>
      <c r="E286">
        <v>2593</v>
      </c>
      <c r="F286">
        <v>15348</v>
      </c>
      <c r="G286">
        <v>108</v>
      </c>
      <c r="H286">
        <v>1886</v>
      </c>
    </row>
    <row r="287" spans="1:8" x14ac:dyDescent="0.2">
      <c r="A287">
        <v>1</v>
      </c>
      <c r="B287">
        <v>3</v>
      </c>
      <c r="C287">
        <v>13134</v>
      </c>
      <c r="D287">
        <v>9347</v>
      </c>
      <c r="E287">
        <v>14316</v>
      </c>
      <c r="F287">
        <v>3141</v>
      </c>
      <c r="G287">
        <v>5079</v>
      </c>
      <c r="H287">
        <v>1894</v>
      </c>
    </row>
    <row r="288" spans="1:8" x14ac:dyDescent="0.2">
      <c r="A288">
        <v>1</v>
      </c>
      <c r="B288">
        <v>3</v>
      </c>
      <c r="C288">
        <v>31012</v>
      </c>
      <c r="D288">
        <v>16687</v>
      </c>
      <c r="E288">
        <v>5429</v>
      </c>
      <c r="F288">
        <v>15082</v>
      </c>
      <c r="G288">
        <v>439</v>
      </c>
      <c r="H288">
        <v>1163</v>
      </c>
    </row>
    <row r="289" spans="1:8" x14ac:dyDescent="0.2">
      <c r="A289">
        <v>1</v>
      </c>
      <c r="B289">
        <v>3</v>
      </c>
      <c r="C289">
        <v>3047</v>
      </c>
      <c r="D289">
        <v>5970</v>
      </c>
      <c r="E289">
        <v>4910</v>
      </c>
      <c r="F289">
        <v>2198</v>
      </c>
      <c r="G289">
        <v>850</v>
      </c>
      <c r="H289">
        <v>317</v>
      </c>
    </row>
    <row r="290" spans="1:8" x14ac:dyDescent="0.2">
      <c r="A290">
        <v>1</v>
      </c>
      <c r="B290">
        <v>3</v>
      </c>
      <c r="C290">
        <v>8607</v>
      </c>
      <c r="D290">
        <v>1750</v>
      </c>
      <c r="E290">
        <v>3580</v>
      </c>
      <c r="F290">
        <v>47</v>
      </c>
      <c r="G290">
        <v>84</v>
      </c>
      <c r="H290">
        <v>2501</v>
      </c>
    </row>
    <row r="291" spans="1:8" x14ac:dyDescent="0.2">
      <c r="A291">
        <v>1</v>
      </c>
      <c r="B291">
        <v>3</v>
      </c>
      <c r="C291">
        <v>3097</v>
      </c>
      <c r="D291">
        <v>4230</v>
      </c>
      <c r="E291">
        <v>16483</v>
      </c>
      <c r="F291">
        <v>575</v>
      </c>
      <c r="G291">
        <v>241</v>
      </c>
      <c r="H291">
        <v>2080</v>
      </c>
    </row>
    <row r="292" spans="1:8" x14ac:dyDescent="0.2">
      <c r="A292">
        <v>1</v>
      </c>
      <c r="B292">
        <v>3</v>
      </c>
      <c r="C292">
        <v>8533</v>
      </c>
      <c r="D292">
        <v>5506</v>
      </c>
      <c r="E292">
        <v>5160</v>
      </c>
      <c r="F292">
        <v>13486</v>
      </c>
      <c r="G292">
        <v>1377</v>
      </c>
      <c r="H292">
        <v>1498</v>
      </c>
    </row>
    <row r="293" spans="1:8" x14ac:dyDescent="0.2">
      <c r="A293">
        <v>1</v>
      </c>
      <c r="B293">
        <v>3</v>
      </c>
      <c r="C293">
        <v>21117</v>
      </c>
      <c r="D293">
        <v>1162</v>
      </c>
      <c r="E293">
        <v>4754</v>
      </c>
      <c r="F293">
        <v>269</v>
      </c>
      <c r="G293">
        <v>1328</v>
      </c>
      <c r="H293">
        <v>395</v>
      </c>
    </row>
    <row r="294" spans="1:8" x14ac:dyDescent="0.2">
      <c r="A294">
        <v>1</v>
      </c>
      <c r="B294">
        <v>3</v>
      </c>
      <c r="C294">
        <v>1982</v>
      </c>
      <c r="D294">
        <v>3218</v>
      </c>
      <c r="E294">
        <v>1493</v>
      </c>
      <c r="F294">
        <v>1541</v>
      </c>
      <c r="G294">
        <v>356</v>
      </c>
      <c r="H294">
        <v>1449</v>
      </c>
    </row>
    <row r="295" spans="1:8" x14ac:dyDescent="0.2">
      <c r="A295">
        <v>1</v>
      </c>
      <c r="B295">
        <v>3</v>
      </c>
      <c r="C295">
        <v>16731</v>
      </c>
      <c r="D295">
        <v>3922</v>
      </c>
      <c r="E295">
        <v>7994</v>
      </c>
      <c r="F295">
        <v>688</v>
      </c>
      <c r="G295">
        <v>2371</v>
      </c>
      <c r="H295">
        <v>838</v>
      </c>
    </row>
    <row r="296" spans="1:8" x14ac:dyDescent="0.2">
      <c r="A296">
        <v>1</v>
      </c>
      <c r="B296">
        <v>3</v>
      </c>
      <c r="C296">
        <v>29703</v>
      </c>
      <c r="D296">
        <v>12051</v>
      </c>
      <c r="E296">
        <v>16027</v>
      </c>
      <c r="F296">
        <v>13135</v>
      </c>
      <c r="G296">
        <v>182</v>
      </c>
      <c r="H296">
        <v>2204</v>
      </c>
    </row>
    <row r="297" spans="1:8" x14ac:dyDescent="0.2">
      <c r="A297">
        <v>1</v>
      </c>
      <c r="B297">
        <v>3</v>
      </c>
      <c r="C297">
        <v>39228</v>
      </c>
      <c r="D297">
        <v>1431</v>
      </c>
      <c r="E297">
        <v>764</v>
      </c>
      <c r="F297">
        <v>4510</v>
      </c>
      <c r="G297">
        <v>93</v>
      </c>
      <c r="H297">
        <v>2346</v>
      </c>
    </row>
    <row r="298" spans="1:8" x14ac:dyDescent="0.2">
      <c r="A298">
        <v>1</v>
      </c>
      <c r="B298">
        <v>3</v>
      </c>
      <c r="C298">
        <v>10290</v>
      </c>
      <c r="D298">
        <v>1981</v>
      </c>
      <c r="E298">
        <v>2232</v>
      </c>
      <c r="F298">
        <v>1038</v>
      </c>
      <c r="G298">
        <v>168</v>
      </c>
      <c r="H298">
        <v>2125</v>
      </c>
    </row>
    <row r="299" spans="1:8" x14ac:dyDescent="0.2">
      <c r="A299">
        <v>1</v>
      </c>
      <c r="B299">
        <v>3</v>
      </c>
      <c r="C299">
        <v>2787</v>
      </c>
      <c r="D299">
        <v>1698</v>
      </c>
      <c r="E299">
        <v>2510</v>
      </c>
      <c r="F299">
        <v>65</v>
      </c>
      <c r="G299">
        <v>477</v>
      </c>
      <c r="H299">
        <v>52</v>
      </c>
    </row>
    <row r="300" spans="1:8" x14ac:dyDescent="0.2">
      <c r="A300">
        <v>2</v>
      </c>
      <c r="B300">
        <v>3</v>
      </c>
      <c r="C300">
        <v>12669</v>
      </c>
      <c r="D300">
        <v>9656</v>
      </c>
      <c r="E300">
        <v>7561</v>
      </c>
      <c r="F300">
        <v>214</v>
      </c>
      <c r="G300">
        <v>2674</v>
      </c>
      <c r="H300">
        <v>1338</v>
      </c>
    </row>
    <row r="301" spans="1:8" x14ac:dyDescent="0.2">
      <c r="A301">
        <v>2</v>
      </c>
      <c r="B301">
        <v>3</v>
      </c>
      <c r="C301">
        <v>7057</v>
      </c>
      <c r="D301">
        <v>9810</v>
      </c>
      <c r="E301">
        <v>9568</v>
      </c>
      <c r="F301">
        <v>1762</v>
      </c>
      <c r="G301">
        <v>3293</v>
      </c>
      <c r="H301">
        <v>1776</v>
      </c>
    </row>
    <row r="302" spans="1:8" x14ac:dyDescent="0.2">
      <c r="A302">
        <v>2</v>
      </c>
      <c r="B302">
        <v>3</v>
      </c>
      <c r="C302">
        <v>6353</v>
      </c>
      <c r="D302">
        <v>8808</v>
      </c>
      <c r="E302">
        <v>7684</v>
      </c>
      <c r="F302">
        <v>2405</v>
      </c>
      <c r="G302">
        <v>3516</v>
      </c>
      <c r="H302">
        <v>7844</v>
      </c>
    </row>
    <row r="303" spans="1:8" x14ac:dyDescent="0.2">
      <c r="A303">
        <v>2</v>
      </c>
      <c r="B303">
        <v>3</v>
      </c>
      <c r="C303">
        <v>22615</v>
      </c>
      <c r="D303">
        <v>5410</v>
      </c>
      <c r="E303">
        <v>7198</v>
      </c>
      <c r="F303">
        <v>3915</v>
      </c>
      <c r="G303">
        <v>1777</v>
      </c>
      <c r="H303">
        <v>5185</v>
      </c>
    </row>
    <row r="304" spans="1:8" x14ac:dyDescent="0.2">
      <c r="A304">
        <v>2</v>
      </c>
      <c r="B304">
        <v>3</v>
      </c>
      <c r="C304">
        <v>9413</v>
      </c>
      <c r="D304">
        <v>8259</v>
      </c>
      <c r="E304">
        <v>5126</v>
      </c>
      <c r="F304">
        <v>666</v>
      </c>
      <c r="G304">
        <v>1795</v>
      </c>
      <c r="H304">
        <v>1451</v>
      </c>
    </row>
    <row r="305" spans="1:8" x14ac:dyDescent="0.2">
      <c r="A305">
        <v>2</v>
      </c>
      <c r="B305">
        <v>3</v>
      </c>
      <c r="C305">
        <v>12126</v>
      </c>
      <c r="D305">
        <v>3199</v>
      </c>
      <c r="E305">
        <v>6975</v>
      </c>
      <c r="F305">
        <v>480</v>
      </c>
      <c r="G305">
        <v>3140</v>
      </c>
      <c r="H305">
        <v>545</v>
      </c>
    </row>
    <row r="306" spans="1:8" x14ac:dyDescent="0.2">
      <c r="A306">
        <v>2</v>
      </c>
      <c r="B306">
        <v>3</v>
      </c>
      <c r="C306">
        <v>7579</v>
      </c>
      <c r="D306">
        <v>4956</v>
      </c>
      <c r="E306">
        <v>9426</v>
      </c>
      <c r="F306">
        <v>1669</v>
      </c>
      <c r="G306">
        <v>3321</v>
      </c>
      <c r="H306">
        <v>2566</v>
      </c>
    </row>
    <row r="307" spans="1:8" x14ac:dyDescent="0.2">
      <c r="A307">
        <v>2</v>
      </c>
      <c r="B307">
        <v>3</v>
      </c>
      <c r="C307">
        <v>6006</v>
      </c>
      <c r="D307">
        <v>11093</v>
      </c>
      <c r="E307">
        <v>18881</v>
      </c>
      <c r="F307">
        <v>1159</v>
      </c>
      <c r="G307">
        <v>7425</v>
      </c>
      <c r="H307">
        <v>2098</v>
      </c>
    </row>
    <row r="308" spans="1:8" x14ac:dyDescent="0.2">
      <c r="A308">
        <v>2</v>
      </c>
      <c r="B308">
        <v>3</v>
      </c>
      <c r="C308">
        <v>3366</v>
      </c>
      <c r="D308">
        <v>5403</v>
      </c>
      <c r="E308">
        <v>12974</v>
      </c>
      <c r="F308">
        <v>4400</v>
      </c>
      <c r="G308">
        <v>5977</v>
      </c>
      <c r="H308">
        <v>1744</v>
      </c>
    </row>
    <row r="309" spans="1:8" x14ac:dyDescent="0.2">
      <c r="A309">
        <v>2</v>
      </c>
      <c r="B309">
        <v>3</v>
      </c>
      <c r="C309">
        <v>13146</v>
      </c>
      <c r="D309">
        <v>1124</v>
      </c>
      <c r="E309">
        <v>4523</v>
      </c>
      <c r="F309">
        <v>1420</v>
      </c>
      <c r="G309">
        <v>549</v>
      </c>
      <c r="H309">
        <v>497</v>
      </c>
    </row>
    <row r="310" spans="1:8" x14ac:dyDescent="0.2">
      <c r="A310">
        <v>2</v>
      </c>
      <c r="B310">
        <v>3</v>
      </c>
      <c r="C310">
        <v>31714</v>
      </c>
      <c r="D310">
        <v>12319</v>
      </c>
      <c r="E310">
        <v>11757</v>
      </c>
      <c r="F310">
        <v>287</v>
      </c>
      <c r="G310">
        <v>3881</v>
      </c>
      <c r="H310">
        <v>2931</v>
      </c>
    </row>
    <row r="311" spans="1:8" x14ac:dyDescent="0.2">
      <c r="A311">
        <v>2</v>
      </c>
      <c r="B311">
        <v>3</v>
      </c>
      <c r="C311">
        <v>21217</v>
      </c>
      <c r="D311">
        <v>6208</v>
      </c>
      <c r="E311">
        <v>14982</v>
      </c>
      <c r="F311">
        <v>3095</v>
      </c>
      <c r="G311">
        <v>6707</v>
      </c>
      <c r="H311">
        <v>602</v>
      </c>
    </row>
    <row r="312" spans="1:8" x14ac:dyDescent="0.2">
      <c r="A312">
        <v>2</v>
      </c>
      <c r="B312">
        <v>3</v>
      </c>
      <c r="C312">
        <v>24653</v>
      </c>
      <c r="D312">
        <v>9465</v>
      </c>
      <c r="E312">
        <v>12091</v>
      </c>
      <c r="F312">
        <v>294</v>
      </c>
      <c r="G312">
        <v>5058</v>
      </c>
      <c r="H312">
        <v>2168</v>
      </c>
    </row>
    <row r="313" spans="1:8" x14ac:dyDescent="0.2">
      <c r="A313">
        <v>2</v>
      </c>
      <c r="B313">
        <v>3</v>
      </c>
      <c r="C313">
        <v>1020</v>
      </c>
      <c r="D313">
        <v>8816</v>
      </c>
      <c r="E313">
        <v>12121</v>
      </c>
      <c r="F313">
        <v>134</v>
      </c>
      <c r="G313">
        <v>4508</v>
      </c>
      <c r="H313">
        <v>1080</v>
      </c>
    </row>
    <row r="314" spans="1:8" x14ac:dyDescent="0.2">
      <c r="A314">
        <v>2</v>
      </c>
      <c r="B314">
        <v>3</v>
      </c>
      <c r="C314">
        <v>18601</v>
      </c>
      <c r="D314">
        <v>6327</v>
      </c>
      <c r="E314">
        <v>10099</v>
      </c>
      <c r="F314">
        <v>2205</v>
      </c>
      <c r="G314">
        <v>2767</v>
      </c>
      <c r="H314">
        <v>3181</v>
      </c>
    </row>
    <row r="315" spans="1:8" x14ac:dyDescent="0.2">
      <c r="A315">
        <v>2</v>
      </c>
      <c r="B315">
        <v>3</v>
      </c>
      <c r="C315">
        <v>17546</v>
      </c>
      <c r="D315">
        <v>4519</v>
      </c>
      <c r="E315">
        <v>4602</v>
      </c>
      <c r="F315">
        <v>1066</v>
      </c>
      <c r="G315">
        <v>2259</v>
      </c>
      <c r="H315">
        <v>2124</v>
      </c>
    </row>
    <row r="316" spans="1:8" x14ac:dyDescent="0.2">
      <c r="A316">
        <v>2</v>
      </c>
      <c r="B316">
        <v>3</v>
      </c>
      <c r="C316">
        <v>26373</v>
      </c>
      <c r="D316">
        <v>36423</v>
      </c>
      <c r="E316">
        <v>22019</v>
      </c>
      <c r="F316">
        <v>5154</v>
      </c>
      <c r="G316">
        <v>4337</v>
      </c>
      <c r="H316">
        <v>16523</v>
      </c>
    </row>
    <row r="317" spans="1:8" x14ac:dyDescent="0.2">
      <c r="A317">
        <v>2</v>
      </c>
      <c r="B317">
        <v>3</v>
      </c>
      <c r="C317">
        <v>22647</v>
      </c>
      <c r="D317">
        <v>9776</v>
      </c>
      <c r="E317">
        <v>13792</v>
      </c>
      <c r="F317">
        <v>2915</v>
      </c>
      <c r="G317">
        <v>4482</v>
      </c>
      <c r="H317">
        <v>5778</v>
      </c>
    </row>
    <row r="318" spans="1:8" x14ac:dyDescent="0.2">
      <c r="A318">
        <v>2</v>
      </c>
      <c r="B318">
        <v>3</v>
      </c>
      <c r="C318">
        <v>16165</v>
      </c>
      <c r="D318">
        <v>4230</v>
      </c>
      <c r="E318">
        <v>7595</v>
      </c>
      <c r="F318">
        <v>201</v>
      </c>
      <c r="G318">
        <v>4003</v>
      </c>
      <c r="H318">
        <v>57</v>
      </c>
    </row>
    <row r="319" spans="1:8" x14ac:dyDescent="0.2">
      <c r="A319">
        <v>2</v>
      </c>
      <c r="B319">
        <v>3</v>
      </c>
      <c r="C319">
        <v>4113</v>
      </c>
      <c r="D319">
        <v>20484</v>
      </c>
      <c r="E319">
        <v>25957</v>
      </c>
      <c r="F319">
        <v>1158</v>
      </c>
      <c r="G319">
        <v>8604</v>
      </c>
      <c r="H319">
        <v>5206</v>
      </c>
    </row>
    <row r="320" spans="1:8" x14ac:dyDescent="0.2">
      <c r="A320">
        <v>2</v>
      </c>
      <c r="B320">
        <v>3</v>
      </c>
      <c r="C320">
        <v>688</v>
      </c>
      <c r="D320">
        <v>5491</v>
      </c>
      <c r="E320">
        <v>11091</v>
      </c>
      <c r="F320">
        <v>833</v>
      </c>
      <c r="G320">
        <v>4239</v>
      </c>
      <c r="H320">
        <v>436</v>
      </c>
    </row>
    <row r="321" spans="1:8" x14ac:dyDescent="0.2">
      <c r="A321">
        <v>2</v>
      </c>
      <c r="B321">
        <v>3</v>
      </c>
      <c r="C321">
        <v>15168</v>
      </c>
      <c r="D321">
        <v>10556</v>
      </c>
      <c r="E321">
        <v>12477</v>
      </c>
      <c r="F321">
        <v>1920</v>
      </c>
      <c r="G321">
        <v>6506</v>
      </c>
      <c r="H321">
        <v>714</v>
      </c>
    </row>
    <row r="322" spans="1:8" x14ac:dyDescent="0.2">
      <c r="A322">
        <v>2</v>
      </c>
      <c r="B322">
        <v>3</v>
      </c>
      <c r="C322">
        <v>4591</v>
      </c>
      <c r="D322">
        <v>15729</v>
      </c>
      <c r="E322">
        <v>16709</v>
      </c>
      <c r="F322">
        <v>33</v>
      </c>
      <c r="G322">
        <v>6956</v>
      </c>
      <c r="H322">
        <v>433</v>
      </c>
    </row>
    <row r="323" spans="1:8" x14ac:dyDescent="0.2">
      <c r="A323">
        <v>2</v>
      </c>
      <c r="B323">
        <v>3</v>
      </c>
      <c r="C323">
        <v>10850</v>
      </c>
      <c r="D323">
        <v>7555</v>
      </c>
      <c r="E323">
        <v>14961</v>
      </c>
      <c r="F323">
        <v>188</v>
      </c>
      <c r="G323">
        <v>6899</v>
      </c>
      <c r="H323">
        <v>46</v>
      </c>
    </row>
    <row r="324" spans="1:8" x14ac:dyDescent="0.2">
      <c r="A324">
        <v>2</v>
      </c>
      <c r="B324">
        <v>3</v>
      </c>
      <c r="C324">
        <v>630</v>
      </c>
      <c r="D324">
        <v>11095</v>
      </c>
      <c r="E324">
        <v>23998</v>
      </c>
      <c r="F324">
        <v>787</v>
      </c>
      <c r="G324">
        <v>9529</v>
      </c>
      <c r="H324">
        <v>72</v>
      </c>
    </row>
    <row r="325" spans="1:8" x14ac:dyDescent="0.2">
      <c r="A325">
        <v>2</v>
      </c>
      <c r="B325">
        <v>3</v>
      </c>
      <c r="C325">
        <v>9670</v>
      </c>
      <c r="D325">
        <v>7027</v>
      </c>
      <c r="E325">
        <v>10471</v>
      </c>
      <c r="F325">
        <v>541</v>
      </c>
      <c r="G325">
        <v>4618</v>
      </c>
      <c r="H325">
        <v>65</v>
      </c>
    </row>
    <row r="326" spans="1:8" x14ac:dyDescent="0.2">
      <c r="A326">
        <v>2</v>
      </c>
      <c r="B326">
        <v>3</v>
      </c>
      <c r="C326">
        <v>5181</v>
      </c>
      <c r="D326">
        <v>22044</v>
      </c>
      <c r="E326">
        <v>21531</v>
      </c>
      <c r="F326">
        <v>1740</v>
      </c>
      <c r="G326">
        <v>7353</v>
      </c>
      <c r="H326">
        <v>4985</v>
      </c>
    </row>
    <row r="327" spans="1:8" x14ac:dyDescent="0.2">
      <c r="A327">
        <v>2</v>
      </c>
      <c r="B327">
        <v>3</v>
      </c>
      <c r="C327">
        <v>3103</v>
      </c>
      <c r="D327">
        <v>14069</v>
      </c>
      <c r="E327">
        <v>21955</v>
      </c>
      <c r="F327">
        <v>1668</v>
      </c>
      <c r="G327">
        <v>6792</v>
      </c>
      <c r="H327">
        <v>1452</v>
      </c>
    </row>
    <row r="328" spans="1:8" x14ac:dyDescent="0.2">
      <c r="A328">
        <v>2</v>
      </c>
      <c r="B328">
        <v>3</v>
      </c>
      <c r="C328">
        <v>44466</v>
      </c>
      <c r="D328">
        <v>54259</v>
      </c>
      <c r="E328">
        <v>55571</v>
      </c>
      <c r="F328">
        <v>7782</v>
      </c>
      <c r="G328">
        <v>24171</v>
      </c>
      <c r="H328">
        <v>6465</v>
      </c>
    </row>
    <row r="329" spans="1:8" x14ac:dyDescent="0.2">
      <c r="A329">
        <v>2</v>
      </c>
      <c r="B329">
        <v>3</v>
      </c>
      <c r="C329">
        <v>11519</v>
      </c>
      <c r="D329">
        <v>6152</v>
      </c>
      <c r="E329">
        <v>10868</v>
      </c>
      <c r="F329">
        <v>584</v>
      </c>
      <c r="G329">
        <v>5121</v>
      </c>
      <c r="H329">
        <v>1476</v>
      </c>
    </row>
    <row r="330" spans="1:8" x14ac:dyDescent="0.2">
      <c r="A330">
        <v>2</v>
      </c>
      <c r="B330">
        <v>3</v>
      </c>
      <c r="C330">
        <v>4967</v>
      </c>
      <c r="D330">
        <v>21412</v>
      </c>
      <c r="E330">
        <v>28921</v>
      </c>
      <c r="F330">
        <v>1798</v>
      </c>
      <c r="G330">
        <v>13583</v>
      </c>
      <c r="H330">
        <v>1163</v>
      </c>
    </row>
    <row r="331" spans="1:8" x14ac:dyDescent="0.2">
      <c r="A331">
        <v>2</v>
      </c>
      <c r="B331">
        <v>3</v>
      </c>
      <c r="C331">
        <v>40721</v>
      </c>
      <c r="D331">
        <v>3916</v>
      </c>
      <c r="E331">
        <v>5876</v>
      </c>
      <c r="F331">
        <v>532</v>
      </c>
      <c r="G331">
        <v>2587</v>
      </c>
      <c r="H331">
        <v>1278</v>
      </c>
    </row>
    <row r="332" spans="1:8" x14ac:dyDescent="0.2">
      <c r="A332">
        <v>2</v>
      </c>
      <c r="B332">
        <v>3</v>
      </c>
      <c r="C332">
        <v>491</v>
      </c>
      <c r="D332">
        <v>10473</v>
      </c>
      <c r="E332">
        <v>11532</v>
      </c>
      <c r="F332">
        <v>744</v>
      </c>
      <c r="G332">
        <v>5611</v>
      </c>
      <c r="H332">
        <v>224</v>
      </c>
    </row>
    <row r="333" spans="1:8" x14ac:dyDescent="0.2">
      <c r="A333">
        <v>2</v>
      </c>
      <c r="B333">
        <v>3</v>
      </c>
      <c r="C333">
        <v>4098</v>
      </c>
      <c r="D333">
        <v>29892</v>
      </c>
      <c r="E333">
        <v>26866</v>
      </c>
      <c r="F333">
        <v>2616</v>
      </c>
      <c r="G333">
        <v>17740</v>
      </c>
      <c r="H333">
        <v>1340</v>
      </c>
    </row>
    <row r="334" spans="1:8" x14ac:dyDescent="0.2">
      <c r="A334">
        <v>2</v>
      </c>
      <c r="B334">
        <v>3</v>
      </c>
      <c r="C334">
        <v>5417</v>
      </c>
      <c r="D334">
        <v>9933</v>
      </c>
      <c r="E334">
        <v>10487</v>
      </c>
      <c r="F334">
        <v>38</v>
      </c>
      <c r="G334">
        <v>7572</v>
      </c>
      <c r="H334">
        <v>1282</v>
      </c>
    </row>
    <row r="335" spans="1:8" x14ac:dyDescent="0.2">
      <c r="A335">
        <v>2</v>
      </c>
      <c r="B335">
        <v>3</v>
      </c>
      <c r="C335">
        <v>8590</v>
      </c>
      <c r="D335">
        <v>3045</v>
      </c>
      <c r="E335">
        <v>7854</v>
      </c>
      <c r="F335">
        <v>96</v>
      </c>
      <c r="G335">
        <v>4095</v>
      </c>
      <c r="H335">
        <v>225</v>
      </c>
    </row>
    <row r="336" spans="1:8" x14ac:dyDescent="0.2">
      <c r="A336">
        <v>2</v>
      </c>
      <c r="B336">
        <v>3</v>
      </c>
      <c r="C336">
        <v>35942</v>
      </c>
      <c r="D336">
        <v>38369</v>
      </c>
      <c r="E336">
        <v>59598</v>
      </c>
      <c r="F336">
        <v>3254</v>
      </c>
      <c r="G336">
        <v>26701</v>
      </c>
      <c r="H336">
        <v>2017</v>
      </c>
    </row>
    <row r="337" spans="1:8" x14ac:dyDescent="0.2">
      <c r="A337">
        <v>2</v>
      </c>
      <c r="B337">
        <v>3</v>
      </c>
      <c r="C337">
        <v>7823</v>
      </c>
      <c r="D337">
        <v>6245</v>
      </c>
      <c r="E337">
        <v>6544</v>
      </c>
      <c r="F337">
        <v>4154</v>
      </c>
      <c r="G337">
        <v>4074</v>
      </c>
      <c r="H337">
        <v>964</v>
      </c>
    </row>
    <row r="338" spans="1:8" x14ac:dyDescent="0.2">
      <c r="A338">
        <v>2</v>
      </c>
      <c r="B338">
        <v>3</v>
      </c>
      <c r="C338">
        <v>9396</v>
      </c>
      <c r="D338">
        <v>11601</v>
      </c>
      <c r="E338">
        <v>15775</v>
      </c>
      <c r="F338">
        <v>2896</v>
      </c>
      <c r="G338">
        <v>7677</v>
      </c>
      <c r="H338">
        <v>1295</v>
      </c>
    </row>
    <row r="339" spans="1:8" x14ac:dyDescent="0.2">
      <c r="A339">
        <v>2</v>
      </c>
      <c r="B339">
        <v>3</v>
      </c>
      <c r="C339">
        <v>85</v>
      </c>
      <c r="D339">
        <v>20959</v>
      </c>
      <c r="E339">
        <v>45828</v>
      </c>
      <c r="F339">
        <v>36</v>
      </c>
      <c r="G339">
        <v>24231</v>
      </c>
      <c r="H339">
        <v>1423</v>
      </c>
    </row>
    <row r="340" spans="1:8" x14ac:dyDescent="0.2">
      <c r="A340">
        <v>2</v>
      </c>
      <c r="B340">
        <v>3</v>
      </c>
      <c r="C340">
        <v>19913</v>
      </c>
      <c r="D340">
        <v>6759</v>
      </c>
      <c r="E340">
        <v>13462</v>
      </c>
      <c r="F340">
        <v>1256</v>
      </c>
      <c r="G340">
        <v>5141</v>
      </c>
      <c r="H340">
        <v>834</v>
      </c>
    </row>
    <row r="341" spans="1:8" x14ac:dyDescent="0.2">
      <c r="A341">
        <v>2</v>
      </c>
      <c r="B341">
        <v>3</v>
      </c>
      <c r="C341">
        <v>19899</v>
      </c>
      <c r="D341">
        <v>5332</v>
      </c>
      <c r="E341">
        <v>8713</v>
      </c>
      <c r="F341">
        <v>8132</v>
      </c>
      <c r="G341">
        <v>764</v>
      </c>
      <c r="H341">
        <v>648</v>
      </c>
    </row>
    <row r="342" spans="1:8" x14ac:dyDescent="0.2">
      <c r="A342">
        <v>2</v>
      </c>
      <c r="B342">
        <v>3</v>
      </c>
      <c r="C342">
        <v>8190</v>
      </c>
      <c r="D342">
        <v>6343</v>
      </c>
      <c r="E342">
        <v>9794</v>
      </c>
      <c r="F342">
        <v>1285</v>
      </c>
      <c r="G342">
        <v>1901</v>
      </c>
      <c r="H342">
        <v>1780</v>
      </c>
    </row>
    <row r="343" spans="1:8" x14ac:dyDescent="0.2">
      <c r="A343">
        <v>2</v>
      </c>
      <c r="B343">
        <v>3</v>
      </c>
      <c r="C343">
        <v>12205</v>
      </c>
      <c r="D343">
        <v>12697</v>
      </c>
      <c r="E343">
        <v>28540</v>
      </c>
      <c r="F343">
        <v>869</v>
      </c>
      <c r="G343">
        <v>12034</v>
      </c>
      <c r="H343">
        <v>1009</v>
      </c>
    </row>
    <row r="344" spans="1:8" x14ac:dyDescent="0.2">
      <c r="A344">
        <v>2</v>
      </c>
      <c r="B344">
        <v>3</v>
      </c>
      <c r="C344">
        <v>219</v>
      </c>
      <c r="D344">
        <v>9540</v>
      </c>
      <c r="E344">
        <v>14403</v>
      </c>
      <c r="F344">
        <v>283</v>
      </c>
      <c r="G344">
        <v>7818</v>
      </c>
      <c r="H344">
        <v>156</v>
      </c>
    </row>
    <row r="345" spans="1:8" x14ac:dyDescent="0.2">
      <c r="A345">
        <v>2</v>
      </c>
      <c r="B345">
        <v>3</v>
      </c>
      <c r="C345">
        <v>10362</v>
      </c>
      <c r="D345">
        <v>9232</v>
      </c>
      <c r="E345">
        <v>11009</v>
      </c>
      <c r="F345">
        <v>737</v>
      </c>
      <c r="G345">
        <v>3537</v>
      </c>
      <c r="H345">
        <v>2342</v>
      </c>
    </row>
    <row r="346" spans="1:8" x14ac:dyDescent="0.2">
      <c r="A346">
        <v>2</v>
      </c>
      <c r="B346">
        <v>3</v>
      </c>
      <c r="C346">
        <v>11867</v>
      </c>
      <c r="D346">
        <v>3327</v>
      </c>
      <c r="E346">
        <v>4814</v>
      </c>
      <c r="F346">
        <v>1178</v>
      </c>
      <c r="G346">
        <v>3837</v>
      </c>
      <c r="H346">
        <v>120</v>
      </c>
    </row>
    <row r="347" spans="1:8" x14ac:dyDescent="0.2">
      <c r="A347">
        <v>2</v>
      </c>
      <c r="B347">
        <v>3</v>
      </c>
      <c r="C347">
        <v>16117</v>
      </c>
      <c r="D347">
        <v>46197</v>
      </c>
      <c r="E347">
        <v>92780</v>
      </c>
      <c r="F347">
        <v>1026</v>
      </c>
      <c r="G347">
        <v>40827</v>
      </c>
      <c r="H347">
        <v>2944</v>
      </c>
    </row>
    <row r="348" spans="1:8" x14ac:dyDescent="0.2">
      <c r="A348">
        <v>2</v>
      </c>
      <c r="B348">
        <v>3</v>
      </c>
      <c r="C348">
        <v>22925</v>
      </c>
      <c r="D348">
        <v>73498</v>
      </c>
      <c r="E348">
        <v>32114</v>
      </c>
      <c r="F348">
        <v>987</v>
      </c>
      <c r="G348">
        <v>20070</v>
      </c>
      <c r="H348">
        <v>903</v>
      </c>
    </row>
    <row r="349" spans="1:8" x14ac:dyDescent="0.2">
      <c r="A349">
        <v>2</v>
      </c>
      <c r="B349">
        <v>3</v>
      </c>
      <c r="C349">
        <v>9198</v>
      </c>
      <c r="D349">
        <v>27472</v>
      </c>
      <c r="E349">
        <v>32034</v>
      </c>
      <c r="F349">
        <v>3232</v>
      </c>
      <c r="G349">
        <v>18906</v>
      </c>
      <c r="H349">
        <v>5130</v>
      </c>
    </row>
    <row r="350" spans="1:8" x14ac:dyDescent="0.2">
      <c r="A350">
        <v>2</v>
      </c>
      <c r="B350">
        <v>3</v>
      </c>
      <c r="C350">
        <v>5626</v>
      </c>
      <c r="D350">
        <v>12220</v>
      </c>
      <c r="E350">
        <v>11323</v>
      </c>
      <c r="F350">
        <v>206</v>
      </c>
      <c r="G350">
        <v>5038</v>
      </c>
      <c r="H350">
        <v>244</v>
      </c>
    </row>
    <row r="351" spans="1:8" x14ac:dyDescent="0.2">
      <c r="A351">
        <v>2</v>
      </c>
      <c r="B351">
        <v>3</v>
      </c>
      <c r="C351">
        <v>23</v>
      </c>
      <c r="D351">
        <v>2616</v>
      </c>
      <c r="E351">
        <v>8118</v>
      </c>
      <c r="F351">
        <v>145</v>
      </c>
      <c r="G351">
        <v>3874</v>
      </c>
      <c r="H351">
        <v>217</v>
      </c>
    </row>
    <row r="352" spans="1:8" x14ac:dyDescent="0.2">
      <c r="A352">
        <v>2</v>
      </c>
      <c r="B352">
        <v>3</v>
      </c>
      <c r="C352">
        <v>11594</v>
      </c>
      <c r="D352">
        <v>7779</v>
      </c>
      <c r="E352">
        <v>12144</v>
      </c>
      <c r="F352">
        <v>3252</v>
      </c>
      <c r="G352">
        <v>8035</v>
      </c>
      <c r="H352">
        <v>3029</v>
      </c>
    </row>
    <row r="353" spans="1:8" x14ac:dyDescent="0.2">
      <c r="A353">
        <v>2</v>
      </c>
      <c r="B353">
        <v>3</v>
      </c>
      <c r="C353">
        <v>1420</v>
      </c>
      <c r="D353">
        <v>10810</v>
      </c>
      <c r="E353">
        <v>16267</v>
      </c>
      <c r="F353">
        <v>1593</v>
      </c>
      <c r="G353">
        <v>6766</v>
      </c>
      <c r="H353">
        <v>1838</v>
      </c>
    </row>
    <row r="354" spans="1:8" x14ac:dyDescent="0.2">
      <c r="A354">
        <v>2</v>
      </c>
      <c r="B354">
        <v>3</v>
      </c>
      <c r="C354">
        <v>2932</v>
      </c>
      <c r="D354">
        <v>6459</v>
      </c>
      <c r="E354">
        <v>7677</v>
      </c>
      <c r="F354">
        <v>2561</v>
      </c>
      <c r="G354">
        <v>4573</v>
      </c>
      <c r="H354">
        <v>1386</v>
      </c>
    </row>
    <row r="355" spans="1:8" x14ac:dyDescent="0.2">
      <c r="A355">
        <v>2</v>
      </c>
      <c r="B355">
        <v>3</v>
      </c>
      <c r="C355">
        <v>1454</v>
      </c>
      <c r="D355">
        <v>6337</v>
      </c>
      <c r="E355">
        <v>10704</v>
      </c>
      <c r="F355">
        <v>133</v>
      </c>
      <c r="G355">
        <v>6830</v>
      </c>
      <c r="H355">
        <v>1831</v>
      </c>
    </row>
    <row r="356" spans="1:8" x14ac:dyDescent="0.2">
      <c r="A356">
        <v>2</v>
      </c>
      <c r="B356">
        <v>3</v>
      </c>
      <c r="C356">
        <v>8797</v>
      </c>
      <c r="D356">
        <v>10646</v>
      </c>
      <c r="E356">
        <v>14886</v>
      </c>
      <c r="F356">
        <v>2471</v>
      </c>
      <c r="G356">
        <v>8969</v>
      </c>
      <c r="H356">
        <v>1438</v>
      </c>
    </row>
    <row r="357" spans="1:8" x14ac:dyDescent="0.2">
      <c r="A357">
        <v>2</v>
      </c>
      <c r="B357">
        <v>3</v>
      </c>
      <c r="C357">
        <v>1531</v>
      </c>
      <c r="D357">
        <v>8397</v>
      </c>
      <c r="E357">
        <v>6981</v>
      </c>
      <c r="F357">
        <v>247</v>
      </c>
      <c r="G357">
        <v>2505</v>
      </c>
      <c r="H357">
        <v>1236</v>
      </c>
    </row>
    <row r="358" spans="1:8" x14ac:dyDescent="0.2">
      <c r="A358">
        <v>2</v>
      </c>
      <c r="B358">
        <v>3</v>
      </c>
      <c r="C358">
        <v>1406</v>
      </c>
      <c r="D358">
        <v>16729</v>
      </c>
      <c r="E358">
        <v>28986</v>
      </c>
      <c r="F358">
        <v>673</v>
      </c>
      <c r="G358">
        <v>836</v>
      </c>
      <c r="H358">
        <v>3</v>
      </c>
    </row>
    <row r="359" spans="1:8" x14ac:dyDescent="0.2">
      <c r="A359">
        <v>2</v>
      </c>
      <c r="B359">
        <v>3</v>
      </c>
      <c r="C359">
        <v>12579</v>
      </c>
      <c r="D359">
        <v>11114</v>
      </c>
      <c r="E359">
        <v>17569</v>
      </c>
      <c r="F359">
        <v>805</v>
      </c>
      <c r="G359">
        <v>6457</v>
      </c>
      <c r="H359">
        <v>1519</v>
      </c>
    </row>
    <row r="360" spans="1:8" x14ac:dyDescent="0.2">
      <c r="A360">
        <v>2</v>
      </c>
      <c r="B360">
        <v>3</v>
      </c>
      <c r="C360">
        <v>11170</v>
      </c>
      <c r="D360">
        <v>10769</v>
      </c>
      <c r="E360">
        <v>8814</v>
      </c>
      <c r="F360">
        <v>2194</v>
      </c>
      <c r="G360">
        <v>1976</v>
      </c>
      <c r="H360">
        <v>143</v>
      </c>
    </row>
    <row r="361" spans="1:8" x14ac:dyDescent="0.2">
      <c r="A361">
        <v>2</v>
      </c>
      <c r="B361">
        <v>3</v>
      </c>
      <c r="C361">
        <v>21465</v>
      </c>
      <c r="D361">
        <v>7243</v>
      </c>
      <c r="E361">
        <v>10685</v>
      </c>
      <c r="F361">
        <v>880</v>
      </c>
      <c r="G361">
        <v>2386</v>
      </c>
      <c r="H361">
        <v>2749</v>
      </c>
    </row>
    <row r="362" spans="1:8" x14ac:dyDescent="0.2">
      <c r="A362">
        <v>2</v>
      </c>
      <c r="B362">
        <v>3</v>
      </c>
      <c r="C362">
        <v>22039</v>
      </c>
      <c r="D362">
        <v>8384</v>
      </c>
      <c r="E362">
        <v>34792</v>
      </c>
      <c r="F362">
        <v>42</v>
      </c>
      <c r="G362">
        <v>12591</v>
      </c>
      <c r="H362">
        <v>4430</v>
      </c>
    </row>
    <row r="363" spans="1:8" x14ac:dyDescent="0.2">
      <c r="A363">
        <v>2</v>
      </c>
      <c r="B363">
        <v>3</v>
      </c>
      <c r="C363">
        <v>1989</v>
      </c>
      <c r="D363">
        <v>10690</v>
      </c>
      <c r="E363">
        <v>19460</v>
      </c>
      <c r="F363">
        <v>233</v>
      </c>
      <c r="G363">
        <v>11577</v>
      </c>
      <c r="H363">
        <v>2153</v>
      </c>
    </row>
    <row r="364" spans="1:8" x14ac:dyDescent="0.2">
      <c r="A364">
        <v>2</v>
      </c>
      <c r="B364">
        <v>3</v>
      </c>
      <c r="C364">
        <v>3830</v>
      </c>
      <c r="D364">
        <v>5291</v>
      </c>
      <c r="E364">
        <v>14855</v>
      </c>
      <c r="F364">
        <v>317</v>
      </c>
      <c r="G364">
        <v>6694</v>
      </c>
      <c r="H364">
        <v>3182</v>
      </c>
    </row>
    <row r="365" spans="1:8" x14ac:dyDescent="0.2">
      <c r="A365">
        <v>2</v>
      </c>
      <c r="B365">
        <v>3</v>
      </c>
      <c r="C365">
        <v>2861</v>
      </c>
      <c r="D365">
        <v>6570</v>
      </c>
      <c r="E365">
        <v>9618</v>
      </c>
      <c r="F365">
        <v>930</v>
      </c>
      <c r="G365">
        <v>4004</v>
      </c>
      <c r="H365">
        <v>1682</v>
      </c>
    </row>
    <row r="366" spans="1:8" x14ac:dyDescent="0.2">
      <c r="A366">
        <v>2</v>
      </c>
      <c r="B366">
        <v>3</v>
      </c>
      <c r="C366">
        <v>355</v>
      </c>
      <c r="D366">
        <v>7704</v>
      </c>
      <c r="E366">
        <v>14682</v>
      </c>
      <c r="F366">
        <v>398</v>
      </c>
      <c r="G366">
        <v>8077</v>
      </c>
      <c r="H366">
        <v>303</v>
      </c>
    </row>
    <row r="367" spans="1:8" x14ac:dyDescent="0.2">
      <c r="A367">
        <v>2</v>
      </c>
      <c r="B367">
        <v>3</v>
      </c>
      <c r="C367">
        <v>1725</v>
      </c>
      <c r="D367">
        <v>3651</v>
      </c>
      <c r="E367">
        <v>12822</v>
      </c>
      <c r="F367">
        <v>824</v>
      </c>
      <c r="G367">
        <v>4424</v>
      </c>
      <c r="H367">
        <v>2157</v>
      </c>
    </row>
    <row r="368" spans="1:8" x14ac:dyDescent="0.2">
      <c r="A368">
        <v>2</v>
      </c>
      <c r="B368">
        <v>3</v>
      </c>
      <c r="C368">
        <v>5531</v>
      </c>
      <c r="D368">
        <v>15726</v>
      </c>
      <c r="E368">
        <v>26870</v>
      </c>
      <c r="F368">
        <v>2367</v>
      </c>
      <c r="G368">
        <v>13726</v>
      </c>
      <c r="H368">
        <v>446</v>
      </c>
    </row>
    <row r="369" spans="1:8" x14ac:dyDescent="0.2">
      <c r="A369">
        <v>2</v>
      </c>
      <c r="B369">
        <v>3</v>
      </c>
      <c r="C369">
        <v>5224</v>
      </c>
      <c r="D369">
        <v>7603</v>
      </c>
      <c r="E369">
        <v>8584</v>
      </c>
      <c r="F369">
        <v>2540</v>
      </c>
      <c r="G369">
        <v>3674</v>
      </c>
      <c r="H369">
        <v>238</v>
      </c>
    </row>
    <row r="370" spans="1:8" x14ac:dyDescent="0.2">
      <c r="A370">
        <v>2</v>
      </c>
      <c r="B370">
        <v>3</v>
      </c>
      <c r="C370">
        <v>15615</v>
      </c>
      <c r="D370">
        <v>12653</v>
      </c>
      <c r="E370">
        <v>19858</v>
      </c>
      <c r="F370">
        <v>4425</v>
      </c>
      <c r="G370">
        <v>7108</v>
      </c>
      <c r="H370">
        <v>2379</v>
      </c>
    </row>
    <row r="371" spans="1:8" x14ac:dyDescent="0.2">
      <c r="A371">
        <v>2</v>
      </c>
      <c r="B371">
        <v>3</v>
      </c>
      <c r="C371">
        <v>4822</v>
      </c>
      <c r="D371">
        <v>6721</v>
      </c>
      <c r="E371">
        <v>9170</v>
      </c>
      <c r="F371">
        <v>993</v>
      </c>
      <c r="G371">
        <v>4973</v>
      </c>
      <c r="H371">
        <v>3637</v>
      </c>
    </row>
    <row r="372" spans="1:8" x14ac:dyDescent="0.2">
      <c r="A372">
        <v>2</v>
      </c>
      <c r="B372">
        <v>3</v>
      </c>
      <c r="C372">
        <v>260</v>
      </c>
      <c r="D372">
        <v>8675</v>
      </c>
      <c r="E372">
        <v>13430</v>
      </c>
      <c r="F372">
        <v>1116</v>
      </c>
      <c r="G372">
        <v>7015</v>
      </c>
      <c r="H372">
        <v>323</v>
      </c>
    </row>
    <row r="373" spans="1:8" x14ac:dyDescent="0.2">
      <c r="A373">
        <v>2</v>
      </c>
      <c r="B373">
        <v>3</v>
      </c>
      <c r="C373">
        <v>200</v>
      </c>
      <c r="D373">
        <v>25862</v>
      </c>
      <c r="E373">
        <v>19816</v>
      </c>
      <c r="F373">
        <v>651</v>
      </c>
      <c r="G373">
        <v>8773</v>
      </c>
      <c r="H373">
        <v>6250</v>
      </c>
    </row>
    <row r="374" spans="1:8" x14ac:dyDescent="0.2">
      <c r="A374">
        <v>2</v>
      </c>
      <c r="B374">
        <v>3</v>
      </c>
      <c r="C374">
        <v>514</v>
      </c>
      <c r="D374">
        <v>7677</v>
      </c>
      <c r="E374">
        <v>19805</v>
      </c>
      <c r="F374">
        <v>937</v>
      </c>
      <c r="G374">
        <v>9836</v>
      </c>
      <c r="H374">
        <v>716</v>
      </c>
    </row>
    <row r="375" spans="1:8" x14ac:dyDescent="0.2">
      <c r="A375">
        <v>2</v>
      </c>
      <c r="B375">
        <v>3</v>
      </c>
      <c r="C375">
        <v>2343</v>
      </c>
      <c r="D375">
        <v>7845</v>
      </c>
      <c r="E375">
        <v>11874</v>
      </c>
      <c r="F375">
        <v>52</v>
      </c>
      <c r="G375">
        <v>4196</v>
      </c>
      <c r="H375">
        <v>1697</v>
      </c>
    </row>
    <row r="376" spans="1:8" x14ac:dyDescent="0.2">
      <c r="A376">
        <v>2</v>
      </c>
      <c r="B376">
        <v>3</v>
      </c>
      <c r="C376">
        <v>8040</v>
      </c>
      <c r="D376">
        <v>7639</v>
      </c>
      <c r="E376">
        <v>11687</v>
      </c>
      <c r="F376">
        <v>2758</v>
      </c>
      <c r="G376">
        <v>6839</v>
      </c>
      <c r="H376">
        <v>404</v>
      </c>
    </row>
    <row r="377" spans="1:8" x14ac:dyDescent="0.2">
      <c r="A377">
        <v>2</v>
      </c>
      <c r="B377">
        <v>3</v>
      </c>
      <c r="C377">
        <v>834</v>
      </c>
      <c r="D377">
        <v>11577</v>
      </c>
      <c r="E377">
        <v>11522</v>
      </c>
      <c r="F377">
        <v>275</v>
      </c>
      <c r="G377">
        <v>4027</v>
      </c>
      <c r="H377">
        <v>1856</v>
      </c>
    </row>
    <row r="378" spans="1:8" x14ac:dyDescent="0.2">
      <c r="A378">
        <v>2</v>
      </c>
      <c r="B378">
        <v>3</v>
      </c>
      <c r="C378">
        <v>180</v>
      </c>
      <c r="D378">
        <v>3485</v>
      </c>
      <c r="E378">
        <v>20292</v>
      </c>
      <c r="F378">
        <v>959</v>
      </c>
      <c r="G378">
        <v>5618</v>
      </c>
      <c r="H378">
        <v>666</v>
      </c>
    </row>
    <row r="379" spans="1:8" x14ac:dyDescent="0.2">
      <c r="A379">
        <v>2</v>
      </c>
      <c r="B379">
        <v>1</v>
      </c>
      <c r="C379">
        <v>2427</v>
      </c>
      <c r="D379">
        <v>7097</v>
      </c>
      <c r="E379">
        <v>10391</v>
      </c>
      <c r="F379">
        <v>1127</v>
      </c>
      <c r="G379">
        <v>4314</v>
      </c>
      <c r="H379">
        <v>1468</v>
      </c>
    </row>
    <row r="380" spans="1:8" x14ac:dyDescent="0.2">
      <c r="A380">
        <v>2</v>
      </c>
      <c r="B380">
        <v>1</v>
      </c>
      <c r="C380">
        <v>3067</v>
      </c>
      <c r="D380">
        <v>13240</v>
      </c>
      <c r="E380">
        <v>23127</v>
      </c>
      <c r="F380">
        <v>3941</v>
      </c>
      <c r="G380">
        <v>9959</v>
      </c>
      <c r="H380">
        <v>731</v>
      </c>
    </row>
    <row r="381" spans="1:8" x14ac:dyDescent="0.2">
      <c r="A381">
        <v>2</v>
      </c>
      <c r="B381">
        <v>1</v>
      </c>
      <c r="C381">
        <v>4484</v>
      </c>
      <c r="D381">
        <v>14399</v>
      </c>
      <c r="E381">
        <v>24708</v>
      </c>
      <c r="F381">
        <v>3549</v>
      </c>
      <c r="G381">
        <v>14235</v>
      </c>
      <c r="H381">
        <v>1681</v>
      </c>
    </row>
    <row r="382" spans="1:8" x14ac:dyDescent="0.2">
      <c r="A382">
        <v>2</v>
      </c>
      <c r="B382">
        <v>1</v>
      </c>
      <c r="C382">
        <v>1107</v>
      </c>
      <c r="D382">
        <v>11711</v>
      </c>
      <c r="E382">
        <v>23596</v>
      </c>
      <c r="F382">
        <v>955</v>
      </c>
      <c r="G382">
        <v>9265</v>
      </c>
      <c r="H382">
        <v>710</v>
      </c>
    </row>
    <row r="383" spans="1:8" x14ac:dyDescent="0.2">
      <c r="A383">
        <v>2</v>
      </c>
      <c r="B383">
        <v>1</v>
      </c>
      <c r="C383">
        <v>2541</v>
      </c>
      <c r="D383">
        <v>4737</v>
      </c>
      <c r="E383">
        <v>6089</v>
      </c>
      <c r="F383">
        <v>2946</v>
      </c>
      <c r="G383">
        <v>5316</v>
      </c>
      <c r="H383">
        <v>120</v>
      </c>
    </row>
    <row r="384" spans="1:8" x14ac:dyDescent="0.2">
      <c r="A384">
        <v>2</v>
      </c>
      <c r="B384">
        <v>1</v>
      </c>
      <c r="C384">
        <v>5550</v>
      </c>
      <c r="D384">
        <v>12729</v>
      </c>
      <c r="E384">
        <v>16767</v>
      </c>
      <c r="F384">
        <v>864</v>
      </c>
      <c r="G384">
        <v>12420</v>
      </c>
      <c r="H384">
        <v>797</v>
      </c>
    </row>
    <row r="385" spans="1:8" x14ac:dyDescent="0.2">
      <c r="A385">
        <v>2</v>
      </c>
      <c r="B385">
        <v>1</v>
      </c>
      <c r="C385">
        <v>12119</v>
      </c>
      <c r="D385">
        <v>28326</v>
      </c>
      <c r="E385">
        <v>39694</v>
      </c>
      <c r="F385">
        <v>4736</v>
      </c>
      <c r="G385">
        <v>19410</v>
      </c>
      <c r="H385">
        <v>2870</v>
      </c>
    </row>
    <row r="386" spans="1:8" x14ac:dyDescent="0.2">
      <c r="A386">
        <v>2</v>
      </c>
      <c r="B386">
        <v>1</v>
      </c>
      <c r="C386">
        <v>2362</v>
      </c>
      <c r="D386">
        <v>6551</v>
      </c>
      <c r="E386">
        <v>11364</v>
      </c>
      <c r="F386">
        <v>913</v>
      </c>
      <c r="G386">
        <v>5957</v>
      </c>
      <c r="H386">
        <v>791</v>
      </c>
    </row>
    <row r="387" spans="1:8" x14ac:dyDescent="0.2">
      <c r="A387">
        <v>2</v>
      </c>
      <c r="B387">
        <v>1</v>
      </c>
      <c r="C387">
        <v>2532</v>
      </c>
      <c r="D387">
        <v>16599</v>
      </c>
      <c r="E387">
        <v>36486</v>
      </c>
      <c r="F387">
        <v>179</v>
      </c>
      <c r="G387">
        <v>13308</v>
      </c>
      <c r="H387">
        <v>674</v>
      </c>
    </row>
    <row r="388" spans="1:8" x14ac:dyDescent="0.2">
      <c r="A388">
        <v>2</v>
      </c>
      <c r="B388">
        <v>1</v>
      </c>
      <c r="C388">
        <v>18</v>
      </c>
      <c r="D388">
        <v>7504</v>
      </c>
      <c r="E388">
        <v>15205</v>
      </c>
      <c r="F388">
        <v>1285</v>
      </c>
      <c r="G388">
        <v>4797</v>
      </c>
      <c r="H388">
        <v>6372</v>
      </c>
    </row>
    <row r="389" spans="1:8" x14ac:dyDescent="0.2">
      <c r="A389">
        <v>2</v>
      </c>
      <c r="B389">
        <v>1</v>
      </c>
      <c r="C389">
        <v>2790</v>
      </c>
      <c r="D389">
        <v>2527</v>
      </c>
      <c r="E389">
        <v>5265</v>
      </c>
      <c r="F389">
        <v>5612</v>
      </c>
      <c r="G389">
        <v>788</v>
      </c>
      <c r="H389">
        <v>1360</v>
      </c>
    </row>
    <row r="390" spans="1:8" x14ac:dyDescent="0.2">
      <c r="A390">
        <v>2</v>
      </c>
      <c r="B390">
        <v>1</v>
      </c>
      <c r="C390">
        <v>20782</v>
      </c>
      <c r="D390">
        <v>5921</v>
      </c>
      <c r="E390">
        <v>9212</v>
      </c>
      <c r="F390">
        <v>1759</v>
      </c>
      <c r="G390">
        <v>2568</v>
      </c>
      <c r="H390">
        <v>1553</v>
      </c>
    </row>
    <row r="391" spans="1:8" x14ac:dyDescent="0.2">
      <c r="A391">
        <v>2</v>
      </c>
      <c r="B391">
        <v>1</v>
      </c>
      <c r="C391">
        <v>11072</v>
      </c>
      <c r="D391">
        <v>5989</v>
      </c>
      <c r="E391">
        <v>5615</v>
      </c>
      <c r="F391">
        <v>8321</v>
      </c>
      <c r="G391">
        <v>955</v>
      </c>
      <c r="H391">
        <v>2137</v>
      </c>
    </row>
    <row r="392" spans="1:8" x14ac:dyDescent="0.2">
      <c r="A392">
        <v>2</v>
      </c>
      <c r="B392">
        <v>1</v>
      </c>
      <c r="C392">
        <v>3062</v>
      </c>
      <c r="D392">
        <v>6154</v>
      </c>
      <c r="E392">
        <v>13916</v>
      </c>
      <c r="F392">
        <v>230</v>
      </c>
      <c r="G392">
        <v>8933</v>
      </c>
      <c r="H392">
        <v>2784</v>
      </c>
    </row>
    <row r="393" spans="1:8" x14ac:dyDescent="0.2">
      <c r="A393">
        <v>2</v>
      </c>
      <c r="B393">
        <v>1</v>
      </c>
      <c r="C393">
        <v>6134</v>
      </c>
      <c r="D393">
        <v>23133</v>
      </c>
      <c r="E393">
        <v>33586</v>
      </c>
      <c r="F393">
        <v>6746</v>
      </c>
      <c r="G393">
        <v>18594</v>
      </c>
      <c r="H393">
        <v>5121</v>
      </c>
    </row>
    <row r="394" spans="1:8" x14ac:dyDescent="0.2">
      <c r="A394">
        <v>2</v>
      </c>
      <c r="B394">
        <v>1</v>
      </c>
      <c r="C394">
        <v>1073</v>
      </c>
      <c r="D394">
        <v>9679</v>
      </c>
      <c r="E394">
        <v>15445</v>
      </c>
      <c r="F394">
        <v>61</v>
      </c>
      <c r="G394">
        <v>5980</v>
      </c>
      <c r="H394">
        <v>1265</v>
      </c>
    </row>
    <row r="395" spans="1:8" x14ac:dyDescent="0.2">
      <c r="A395">
        <v>2</v>
      </c>
      <c r="B395">
        <v>1</v>
      </c>
      <c r="C395">
        <v>572</v>
      </c>
      <c r="D395">
        <v>9763</v>
      </c>
      <c r="E395">
        <v>22182</v>
      </c>
      <c r="F395">
        <v>2221</v>
      </c>
      <c r="G395">
        <v>4882</v>
      </c>
      <c r="H395">
        <v>2563</v>
      </c>
    </row>
    <row r="396" spans="1:8" x14ac:dyDescent="0.2">
      <c r="A396">
        <v>2</v>
      </c>
      <c r="B396">
        <v>1</v>
      </c>
      <c r="C396">
        <v>11908</v>
      </c>
      <c r="D396">
        <v>8053</v>
      </c>
      <c r="E396">
        <v>19847</v>
      </c>
      <c r="F396">
        <v>1069</v>
      </c>
      <c r="G396">
        <v>6374</v>
      </c>
      <c r="H396">
        <v>698</v>
      </c>
    </row>
    <row r="397" spans="1:8" x14ac:dyDescent="0.2">
      <c r="A397">
        <v>2</v>
      </c>
      <c r="B397">
        <v>3</v>
      </c>
      <c r="C397">
        <v>17360</v>
      </c>
      <c r="D397">
        <v>6200</v>
      </c>
      <c r="E397">
        <v>9694</v>
      </c>
      <c r="F397">
        <v>1293</v>
      </c>
      <c r="G397">
        <v>3620</v>
      </c>
      <c r="H397">
        <v>1721</v>
      </c>
    </row>
    <row r="398" spans="1:8" x14ac:dyDescent="0.2">
      <c r="A398">
        <v>2</v>
      </c>
      <c r="B398">
        <v>3</v>
      </c>
      <c r="C398">
        <v>12238</v>
      </c>
      <c r="D398">
        <v>7108</v>
      </c>
      <c r="E398">
        <v>6235</v>
      </c>
      <c r="F398">
        <v>1093</v>
      </c>
      <c r="G398">
        <v>2328</v>
      </c>
      <c r="H398">
        <v>2079</v>
      </c>
    </row>
    <row r="399" spans="1:8" x14ac:dyDescent="0.2">
      <c r="A399">
        <v>2</v>
      </c>
      <c r="B399">
        <v>2</v>
      </c>
      <c r="C399">
        <v>3996</v>
      </c>
      <c r="D399">
        <v>11103</v>
      </c>
      <c r="E399">
        <v>12469</v>
      </c>
      <c r="F399">
        <v>902</v>
      </c>
      <c r="G399">
        <v>5952</v>
      </c>
      <c r="H399">
        <v>741</v>
      </c>
    </row>
    <row r="400" spans="1:8" x14ac:dyDescent="0.2">
      <c r="A400">
        <v>2</v>
      </c>
      <c r="B400">
        <v>2</v>
      </c>
      <c r="C400">
        <v>7588</v>
      </c>
      <c r="D400">
        <v>1897</v>
      </c>
      <c r="E400">
        <v>5234</v>
      </c>
      <c r="F400">
        <v>417</v>
      </c>
      <c r="G400">
        <v>2208</v>
      </c>
      <c r="H400">
        <v>254</v>
      </c>
    </row>
    <row r="401" spans="1:8" x14ac:dyDescent="0.2">
      <c r="A401">
        <v>2</v>
      </c>
      <c r="B401">
        <v>2</v>
      </c>
      <c r="C401">
        <v>8090</v>
      </c>
      <c r="D401">
        <v>3199</v>
      </c>
      <c r="E401">
        <v>6986</v>
      </c>
      <c r="F401">
        <v>1455</v>
      </c>
      <c r="G401">
        <v>3712</v>
      </c>
      <c r="H401">
        <v>531</v>
      </c>
    </row>
    <row r="402" spans="1:8" x14ac:dyDescent="0.2">
      <c r="A402">
        <v>2</v>
      </c>
      <c r="B402">
        <v>2</v>
      </c>
      <c r="C402">
        <v>6758</v>
      </c>
      <c r="D402">
        <v>4560</v>
      </c>
      <c r="E402">
        <v>9965</v>
      </c>
      <c r="F402">
        <v>934</v>
      </c>
      <c r="G402">
        <v>4538</v>
      </c>
      <c r="H402">
        <v>1037</v>
      </c>
    </row>
    <row r="403" spans="1:8" x14ac:dyDescent="0.2">
      <c r="A403">
        <v>2</v>
      </c>
      <c r="B403">
        <v>2</v>
      </c>
      <c r="C403">
        <v>16448</v>
      </c>
      <c r="D403">
        <v>6243</v>
      </c>
      <c r="E403">
        <v>6360</v>
      </c>
      <c r="F403">
        <v>824</v>
      </c>
      <c r="G403">
        <v>2662</v>
      </c>
      <c r="H403">
        <v>2005</v>
      </c>
    </row>
    <row r="404" spans="1:8" x14ac:dyDescent="0.2">
      <c r="A404">
        <v>2</v>
      </c>
      <c r="B404">
        <v>2</v>
      </c>
      <c r="C404">
        <v>5283</v>
      </c>
      <c r="D404">
        <v>13316</v>
      </c>
      <c r="E404">
        <v>20399</v>
      </c>
      <c r="F404">
        <v>1809</v>
      </c>
      <c r="G404">
        <v>8752</v>
      </c>
      <c r="H404">
        <v>172</v>
      </c>
    </row>
    <row r="405" spans="1:8" x14ac:dyDescent="0.2">
      <c r="A405">
        <v>2</v>
      </c>
      <c r="B405">
        <v>2</v>
      </c>
      <c r="C405">
        <v>2886</v>
      </c>
      <c r="D405">
        <v>5302</v>
      </c>
      <c r="E405">
        <v>9785</v>
      </c>
      <c r="F405">
        <v>364</v>
      </c>
      <c r="G405">
        <v>6236</v>
      </c>
      <c r="H405">
        <v>555</v>
      </c>
    </row>
    <row r="406" spans="1:8" x14ac:dyDescent="0.2">
      <c r="A406">
        <v>2</v>
      </c>
      <c r="B406">
        <v>2</v>
      </c>
      <c r="C406">
        <v>2599</v>
      </c>
      <c r="D406">
        <v>3688</v>
      </c>
      <c r="E406">
        <v>13829</v>
      </c>
      <c r="F406">
        <v>492</v>
      </c>
      <c r="G406">
        <v>10069</v>
      </c>
      <c r="H406">
        <v>59</v>
      </c>
    </row>
    <row r="407" spans="1:8" x14ac:dyDescent="0.2">
      <c r="A407">
        <v>2</v>
      </c>
      <c r="B407">
        <v>2</v>
      </c>
      <c r="C407">
        <v>161</v>
      </c>
      <c r="D407">
        <v>7460</v>
      </c>
      <c r="E407">
        <v>24773</v>
      </c>
      <c r="F407">
        <v>617</v>
      </c>
      <c r="G407">
        <v>11783</v>
      </c>
      <c r="H407">
        <v>2410</v>
      </c>
    </row>
    <row r="408" spans="1:8" x14ac:dyDescent="0.2">
      <c r="A408">
        <v>2</v>
      </c>
      <c r="B408">
        <v>2</v>
      </c>
      <c r="C408">
        <v>243</v>
      </c>
      <c r="D408">
        <v>12939</v>
      </c>
      <c r="E408">
        <v>8852</v>
      </c>
      <c r="F408">
        <v>799</v>
      </c>
      <c r="G408">
        <v>3909</v>
      </c>
      <c r="H408">
        <v>211</v>
      </c>
    </row>
    <row r="409" spans="1:8" x14ac:dyDescent="0.2">
      <c r="A409">
        <v>2</v>
      </c>
      <c r="B409">
        <v>2</v>
      </c>
      <c r="C409">
        <v>6468</v>
      </c>
      <c r="D409">
        <v>12867</v>
      </c>
      <c r="E409">
        <v>21570</v>
      </c>
      <c r="F409">
        <v>1840</v>
      </c>
      <c r="G409">
        <v>7558</v>
      </c>
      <c r="H409">
        <v>1543</v>
      </c>
    </row>
    <row r="410" spans="1:8" x14ac:dyDescent="0.2">
      <c r="A410">
        <v>2</v>
      </c>
      <c r="B410">
        <v>2</v>
      </c>
      <c r="C410">
        <v>918</v>
      </c>
      <c r="D410">
        <v>20655</v>
      </c>
      <c r="E410">
        <v>13567</v>
      </c>
      <c r="F410">
        <v>1465</v>
      </c>
      <c r="G410">
        <v>6846</v>
      </c>
      <c r="H410">
        <v>806</v>
      </c>
    </row>
    <row r="411" spans="1:8" x14ac:dyDescent="0.2">
      <c r="A411">
        <v>2</v>
      </c>
      <c r="B411">
        <v>2</v>
      </c>
      <c r="C411">
        <v>2137</v>
      </c>
      <c r="D411">
        <v>3737</v>
      </c>
      <c r="E411">
        <v>19172</v>
      </c>
      <c r="F411">
        <v>1274</v>
      </c>
      <c r="G411">
        <v>17120</v>
      </c>
      <c r="H411">
        <v>142</v>
      </c>
    </row>
    <row r="412" spans="1:8" x14ac:dyDescent="0.2">
      <c r="A412">
        <v>2</v>
      </c>
      <c r="B412">
        <v>2</v>
      </c>
      <c r="C412">
        <v>1479</v>
      </c>
      <c r="D412">
        <v>14982</v>
      </c>
      <c r="E412">
        <v>11924</v>
      </c>
      <c r="F412">
        <v>662</v>
      </c>
      <c r="G412">
        <v>3891</v>
      </c>
      <c r="H412">
        <v>3508</v>
      </c>
    </row>
    <row r="413" spans="1:8" x14ac:dyDescent="0.2">
      <c r="A413">
        <v>2</v>
      </c>
      <c r="B413">
        <v>2</v>
      </c>
      <c r="C413">
        <v>9759</v>
      </c>
      <c r="D413">
        <v>25071</v>
      </c>
      <c r="E413">
        <v>17645</v>
      </c>
      <c r="F413">
        <v>1128</v>
      </c>
      <c r="G413">
        <v>12408</v>
      </c>
      <c r="H413">
        <v>1625</v>
      </c>
    </row>
    <row r="414" spans="1:8" x14ac:dyDescent="0.2">
      <c r="A414">
        <v>2</v>
      </c>
      <c r="B414">
        <v>2</v>
      </c>
      <c r="C414">
        <v>11223</v>
      </c>
      <c r="D414">
        <v>14881</v>
      </c>
      <c r="E414">
        <v>26839</v>
      </c>
      <c r="F414">
        <v>1234</v>
      </c>
      <c r="G414">
        <v>9606</v>
      </c>
      <c r="H414">
        <v>1102</v>
      </c>
    </row>
    <row r="415" spans="1:8" x14ac:dyDescent="0.2">
      <c r="A415">
        <v>2</v>
      </c>
      <c r="B415">
        <v>2</v>
      </c>
      <c r="C415">
        <v>8565</v>
      </c>
      <c r="D415">
        <v>4980</v>
      </c>
      <c r="E415">
        <v>67298</v>
      </c>
      <c r="F415">
        <v>131</v>
      </c>
      <c r="G415">
        <v>38102</v>
      </c>
      <c r="H415">
        <v>1215</v>
      </c>
    </row>
    <row r="416" spans="1:8" x14ac:dyDescent="0.2">
      <c r="A416">
        <v>2</v>
      </c>
      <c r="B416">
        <v>2</v>
      </c>
      <c r="C416">
        <v>16823</v>
      </c>
      <c r="D416">
        <v>928</v>
      </c>
      <c r="E416">
        <v>2743</v>
      </c>
      <c r="F416">
        <v>11559</v>
      </c>
      <c r="G416">
        <v>332</v>
      </c>
      <c r="H416">
        <v>3486</v>
      </c>
    </row>
    <row r="417" spans="1:8" x14ac:dyDescent="0.2">
      <c r="A417">
        <v>2</v>
      </c>
      <c r="B417">
        <v>2</v>
      </c>
      <c r="C417">
        <v>27082</v>
      </c>
      <c r="D417">
        <v>6817</v>
      </c>
      <c r="E417">
        <v>10790</v>
      </c>
      <c r="F417">
        <v>1365</v>
      </c>
      <c r="G417">
        <v>4111</v>
      </c>
      <c r="H417">
        <v>2139</v>
      </c>
    </row>
    <row r="418" spans="1:8" x14ac:dyDescent="0.2">
      <c r="A418">
        <v>2</v>
      </c>
      <c r="B418">
        <v>3</v>
      </c>
      <c r="C418">
        <v>381</v>
      </c>
      <c r="D418">
        <v>4025</v>
      </c>
      <c r="E418">
        <v>9670</v>
      </c>
      <c r="F418">
        <v>388</v>
      </c>
      <c r="G418">
        <v>7271</v>
      </c>
      <c r="H418">
        <v>1371</v>
      </c>
    </row>
    <row r="419" spans="1:8" x14ac:dyDescent="0.2">
      <c r="A419">
        <v>2</v>
      </c>
      <c r="B419">
        <v>3</v>
      </c>
      <c r="C419">
        <v>2320</v>
      </c>
      <c r="D419">
        <v>5763</v>
      </c>
      <c r="E419">
        <v>11238</v>
      </c>
      <c r="F419">
        <v>767</v>
      </c>
      <c r="G419">
        <v>5162</v>
      </c>
      <c r="H419">
        <v>2158</v>
      </c>
    </row>
    <row r="420" spans="1:8" x14ac:dyDescent="0.2">
      <c r="A420">
        <v>2</v>
      </c>
      <c r="B420">
        <v>3</v>
      </c>
      <c r="C420">
        <v>1689</v>
      </c>
      <c r="D420">
        <v>6964</v>
      </c>
      <c r="E420">
        <v>26316</v>
      </c>
      <c r="F420">
        <v>1456</v>
      </c>
      <c r="G420">
        <v>15469</v>
      </c>
      <c r="H420">
        <v>37</v>
      </c>
    </row>
    <row r="421" spans="1:8" x14ac:dyDescent="0.2">
      <c r="A421">
        <v>2</v>
      </c>
      <c r="B421">
        <v>3</v>
      </c>
      <c r="C421">
        <v>2771</v>
      </c>
      <c r="D421">
        <v>6939</v>
      </c>
      <c r="E421">
        <v>15541</v>
      </c>
      <c r="F421">
        <v>2693</v>
      </c>
      <c r="G421">
        <v>6600</v>
      </c>
      <c r="H421">
        <v>1115</v>
      </c>
    </row>
    <row r="422" spans="1:8" x14ac:dyDescent="0.2">
      <c r="A422">
        <v>2</v>
      </c>
      <c r="B422">
        <v>3</v>
      </c>
      <c r="C422">
        <v>27380</v>
      </c>
      <c r="D422">
        <v>7184</v>
      </c>
      <c r="E422">
        <v>12311</v>
      </c>
      <c r="F422">
        <v>2809</v>
      </c>
      <c r="G422">
        <v>4621</v>
      </c>
      <c r="H422">
        <v>1022</v>
      </c>
    </row>
    <row r="423" spans="1:8" x14ac:dyDescent="0.2">
      <c r="A423">
        <v>2</v>
      </c>
      <c r="B423">
        <v>3</v>
      </c>
      <c r="C423">
        <v>5981</v>
      </c>
      <c r="D423">
        <v>14641</v>
      </c>
      <c r="E423">
        <v>20521</v>
      </c>
      <c r="F423">
        <v>2005</v>
      </c>
      <c r="G423">
        <v>12218</v>
      </c>
      <c r="H423">
        <v>445</v>
      </c>
    </row>
    <row r="424" spans="1:8" x14ac:dyDescent="0.2">
      <c r="A424">
        <v>2</v>
      </c>
      <c r="B424">
        <v>3</v>
      </c>
      <c r="C424">
        <v>1210</v>
      </c>
      <c r="D424">
        <v>10044</v>
      </c>
      <c r="E424">
        <v>22294</v>
      </c>
      <c r="F424">
        <v>1741</v>
      </c>
      <c r="G424">
        <v>12638</v>
      </c>
      <c r="H424">
        <v>3137</v>
      </c>
    </row>
    <row r="425" spans="1:8" x14ac:dyDescent="0.2">
      <c r="A425">
        <v>2</v>
      </c>
      <c r="B425">
        <v>3</v>
      </c>
      <c r="C425">
        <v>117</v>
      </c>
      <c r="D425">
        <v>6264</v>
      </c>
      <c r="E425">
        <v>21203</v>
      </c>
      <c r="F425">
        <v>228</v>
      </c>
      <c r="G425">
        <v>8682</v>
      </c>
      <c r="H425">
        <v>1111</v>
      </c>
    </row>
    <row r="426" spans="1:8" x14ac:dyDescent="0.2">
      <c r="A426">
        <v>2</v>
      </c>
      <c r="B426">
        <v>3</v>
      </c>
      <c r="C426">
        <v>37</v>
      </c>
      <c r="D426">
        <v>1275</v>
      </c>
      <c r="E426">
        <v>22272</v>
      </c>
      <c r="F426">
        <v>137</v>
      </c>
      <c r="G426">
        <v>6747</v>
      </c>
      <c r="H426">
        <v>110</v>
      </c>
    </row>
    <row r="427" spans="1:8" x14ac:dyDescent="0.2">
      <c r="A427">
        <v>2</v>
      </c>
      <c r="B427">
        <v>3</v>
      </c>
      <c r="C427">
        <v>4692</v>
      </c>
      <c r="D427">
        <v>6128</v>
      </c>
      <c r="E427">
        <v>8025</v>
      </c>
      <c r="F427">
        <v>1619</v>
      </c>
      <c r="G427">
        <v>4515</v>
      </c>
      <c r="H427">
        <v>3105</v>
      </c>
    </row>
    <row r="428" spans="1:8" x14ac:dyDescent="0.2">
      <c r="A428">
        <v>2</v>
      </c>
      <c r="B428">
        <v>3</v>
      </c>
      <c r="C428">
        <v>39679</v>
      </c>
      <c r="D428">
        <v>3944</v>
      </c>
      <c r="E428">
        <v>4955</v>
      </c>
      <c r="F428">
        <v>1364</v>
      </c>
      <c r="G428">
        <v>523</v>
      </c>
      <c r="H428">
        <v>2235</v>
      </c>
    </row>
    <row r="429" spans="1:8" x14ac:dyDescent="0.2">
      <c r="A429">
        <v>2</v>
      </c>
      <c r="B429">
        <v>3</v>
      </c>
      <c r="C429">
        <v>15076</v>
      </c>
      <c r="D429">
        <v>6257</v>
      </c>
      <c r="E429">
        <v>7398</v>
      </c>
      <c r="F429">
        <v>1504</v>
      </c>
      <c r="G429">
        <v>1916</v>
      </c>
      <c r="H429">
        <v>3113</v>
      </c>
    </row>
    <row r="430" spans="1:8" x14ac:dyDescent="0.2">
      <c r="A430">
        <v>2</v>
      </c>
      <c r="B430">
        <v>3</v>
      </c>
      <c r="C430">
        <v>3136</v>
      </c>
      <c r="D430">
        <v>8630</v>
      </c>
      <c r="E430">
        <v>13586</v>
      </c>
      <c r="F430">
        <v>5641</v>
      </c>
      <c r="G430">
        <v>4666</v>
      </c>
      <c r="H430">
        <v>1426</v>
      </c>
    </row>
    <row r="431" spans="1:8" x14ac:dyDescent="0.2">
      <c r="A431">
        <v>2</v>
      </c>
      <c r="B431">
        <v>3</v>
      </c>
      <c r="C431">
        <v>4048</v>
      </c>
      <c r="D431">
        <v>5164</v>
      </c>
      <c r="E431">
        <v>10391</v>
      </c>
      <c r="F431">
        <v>130</v>
      </c>
      <c r="G431">
        <v>813</v>
      </c>
      <c r="H431">
        <v>179</v>
      </c>
    </row>
    <row r="432" spans="1:8" x14ac:dyDescent="0.2">
      <c r="A432">
        <v>2</v>
      </c>
      <c r="B432">
        <v>3</v>
      </c>
      <c r="C432">
        <v>4515</v>
      </c>
      <c r="D432">
        <v>11991</v>
      </c>
      <c r="E432">
        <v>9345</v>
      </c>
      <c r="F432">
        <v>2644</v>
      </c>
      <c r="G432">
        <v>3378</v>
      </c>
      <c r="H432">
        <v>2213</v>
      </c>
    </row>
    <row r="433" spans="1:8" x14ac:dyDescent="0.2">
      <c r="A433">
        <v>2</v>
      </c>
      <c r="B433">
        <v>3</v>
      </c>
      <c r="C433">
        <v>7362</v>
      </c>
      <c r="D433">
        <v>12844</v>
      </c>
      <c r="E433">
        <v>18683</v>
      </c>
      <c r="F433">
        <v>2854</v>
      </c>
      <c r="G433">
        <v>7883</v>
      </c>
      <c r="H433">
        <v>553</v>
      </c>
    </row>
    <row r="434" spans="1:8" x14ac:dyDescent="0.2">
      <c r="A434">
        <v>2</v>
      </c>
      <c r="B434">
        <v>3</v>
      </c>
      <c r="C434">
        <v>8257</v>
      </c>
      <c r="D434">
        <v>3880</v>
      </c>
      <c r="E434">
        <v>6407</v>
      </c>
      <c r="F434">
        <v>1646</v>
      </c>
      <c r="G434">
        <v>2730</v>
      </c>
      <c r="H434">
        <v>344</v>
      </c>
    </row>
    <row r="435" spans="1:8" x14ac:dyDescent="0.2">
      <c r="A435">
        <v>2</v>
      </c>
      <c r="B435">
        <v>3</v>
      </c>
      <c r="C435">
        <v>7842</v>
      </c>
      <c r="D435">
        <v>6046</v>
      </c>
      <c r="E435">
        <v>8552</v>
      </c>
      <c r="F435">
        <v>1691</v>
      </c>
      <c r="G435">
        <v>3540</v>
      </c>
      <c r="H435">
        <v>1874</v>
      </c>
    </row>
    <row r="436" spans="1:8" x14ac:dyDescent="0.2">
      <c r="A436">
        <v>2</v>
      </c>
      <c r="B436">
        <v>3</v>
      </c>
      <c r="C436">
        <v>4389</v>
      </c>
      <c r="D436">
        <v>10940</v>
      </c>
      <c r="E436">
        <v>10908</v>
      </c>
      <c r="F436">
        <v>848</v>
      </c>
      <c r="G436">
        <v>6728</v>
      </c>
      <c r="H436">
        <v>993</v>
      </c>
    </row>
    <row r="437" spans="1:8" x14ac:dyDescent="0.2">
      <c r="A437">
        <v>2</v>
      </c>
      <c r="B437">
        <v>3</v>
      </c>
      <c r="C437">
        <v>660</v>
      </c>
      <c r="D437">
        <v>8494</v>
      </c>
      <c r="E437">
        <v>18622</v>
      </c>
      <c r="F437">
        <v>133</v>
      </c>
      <c r="G437">
        <v>6740</v>
      </c>
      <c r="H437">
        <v>776</v>
      </c>
    </row>
    <row r="438" spans="1:8" x14ac:dyDescent="0.2">
      <c r="A438">
        <v>2</v>
      </c>
      <c r="B438">
        <v>3</v>
      </c>
      <c r="C438">
        <v>17063</v>
      </c>
      <c r="D438">
        <v>4847</v>
      </c>
      <c r="E438">
        <v>9053</v>
      </c>
      <c r="F438">
        <v>1031</v>
      </c>
      <c r="G438">
        <v>3415</v>
      </c>
      <c r="H438">
        <v>1784</v>
      </c>
    </row>
    <row r="439" spans="1:8" x14ac:dyDescent="0.2">
      <c r="A439">
        <v>2</v>
      </c>
      <c r="B439">
        <v>3</v>
      </c>
      <c r="C439">
        <v>17565</v>
      </c>
      <c r="D439">
        <v>3686</v>
      </c>
      <c r="E439">
        <v>4657</v>
      </c>
      <c r="F439">
        <v>1059</v>
      </c>
      <c r="G439">
        <v>1803</v>
      </c>
      <c r="H439">
        <v>668</v>
      </c>
    </row>
    <row r="440" spans="1:8" x14ac:dyDescent="0.2">
      <c r="A440">
        <v>2</v>
      </c>
      <c r="B440">
        <v>3</v>
      </c>
      <c r="C440">
        <v>16980</v>
      </c>
      <c r="D440">
        <v>2884</v>
      </c>
      <c r="E440">
        <v>12232</v>
      </c>
      <c r="F440">
        <v>874</v>
      </c>
      <c r="G440">
        <v>3213</v>
      </c>
      <c r="H440">
        <v>249</v>
      </c>
    </row>
    <row r="441" spans="1:8" x14ac:dyDescent="0.2">
      <c r="A441">
        <v>2</v>
      </c>
      <c r="B441">
        <v>3</v>
      </c>
      <c r="C441">
        <v>14531</v>
      </c>
      <c r="D441">
        <v>15488</v>
      </c>
      <c r="E441">
        <v>30243</v>
      </c>
      <c r="F441">
        <v>437</v>
      </c>
      <c r="G441">
        <v>14841</v>
      </c>
      <c r="H441">
        <v>1867</v>
      </c>
    </row>
    <row r="442" spans="1:8" x14ac:dyDescent="0.2">
      <c r="C442" t="s">
        <v>14</v>
      </c>
      <c r="D442">
        <f>AVERAGE(D2:D441)</f>
        <v>5796.2659090909092</v>
      </c>
      <c r="E442">
        <f>AVERAGE(E2:E441)</f>
        <v>7951.2772727272732</v>
      </c>
      <c r="F442">
        <f>SUBTOTAL(101,dataset[Frozen])</f>
        <v>3071.931818181818</v>
      </c>
      <c r="G442">
        <f>SUBTOTAL(101,dataset[Detergents_Paper])</f>
        <v>2881.4931818181817</v>
      </c>
      <c r="H442">
        <f>SUBTOTAL(101,dataset[Delicassen])</f>
        <v>1524.8704545454545</v>
      </c>
    </row>
    <row r="443" spans="1:8" x14ac:dyDescent="0.2">
      <c r="C443">
        <f>MAX(dataset[[#Data],[#Totals],[Fresh]])</f>
        <v>112151</v>
      </c>
      <c r="D443">
        <f>MAX(dataset[[#Data],[#Totals],[Milk]])</f>
        <v>73498</v>
      </c>
      <c r="E443">
        <f>MAX(dataset[[#Data],[#Totals],[Grocery]])</f>
        <v>92780</v>
      </c>
      <c r="F443">
        <f>MAX(dataset[[#Data],[#Totals],[Frozen]])</f>
        <v>60869</v>
      </c>
      <c r="G443">
        <f>MAX(dataset[[#Data],[#Totals],[Detergents_Paper]])</f>
        <v>40827</v>
      </c>
      <c r="H443">
        <f>MAX(dataset[[#Data],[#Totals],[Delicassen]])</f>
        <v>47943</v>
      </c>
    </row>
  </sheetData>
  <pageMargins left="0.7" right="0.7" top="0.75" bottom="0.75" header="0.3" footer="0.3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25D69-F8C3-A849-A915-DF7D4EF40AA9}">
  <dimension ref="A1:F11"/>
  <sheetViews>
    <sheetView workbookViewId="0">
      <selection activeCell="E5" sqref="E5:G12"/>
    </sheetView>
  </sheetViews>
  <sheetFormatPr baseColWidth="10" defaultRowHeight="16" x14ac:dyDescent="0.2"/>
  <sheetData>
    <row r="1" spans="1:6" x14ac:dyDescent="0.2">
      <c r="A1" s="4"/>
      <c r="B1" s="3"/>
    </row>
    <row r="2" spans="1:6" x14ac:dyDescent="0.2">
      <c r="A2" s="4"/>
      <c r="B2" s="3"/>
    </row>
    <row r="5" spans="1:6" x14ac:dyDescent="0.2">
      <c r="E5" s="5" t="s">
        <v>20</v>
      </c>
      <c r="F5" s="1" t="s">
        <v>8</v>
      </c>
    </row>
    <row r="6" spans="1:6" x14ac:dyDescent="0.2">
      <c r="E6" s="10" t="s">
        <v>25</v>
      </c>
      <c r="F6" s="19">
        <f>AVERAGE(dataset[Fresh])</f>
        <v>12000.297727272728</v>
      </c>
    </row>
    <row r="7" spans="1:6" x14ac:dyDescent="0.2">
      <c r="E7" s="10" t="s">
        <v>9</v>
      </c>
      <c r="F7" s="19">
        <f>AVERAGE(dataset[Milk])</f>
        <v>5796.2659090909092</v>
      </c>
    </row>
    <row r="8" spans="1:6" x14ac:dyDescent="0.2">
      <c r="E8" s="10" t="s">
        <v>10</v>
      </c>
      <c r="F8" s="19">
        <f>AVERAGE(dataset[Grocery])</f>
        <v>7951.2772727272732</v>
      </c>
    </row>
    <row r="9" spans="1:6" x14ac:dyDescent="0.2">
      <c r="E9" s="11" t="s">
        <v>11</v>
      </c>
      <c r="F9" s="19">
        <f>AVERAGE(dataset[Frozen])</f>
        <v>3071.931818181818</v>
      </c>
    </row>
    <row r="10" spans="1:6" x14ac:dyDescent="0.2">
      <c r="E10" s="10" t="s">
        <v>12</v>
      </c>
      <c r="F10" s="19">
        <f>AVERAGE(dataset[Detergents_Paper])</f>
        <v>2881.4931818181817</v>
      </c>
    </row>
    <row r="11" spans="1:6" x14ac:dyDescent="0.2">
      <c r="E11" s="10" t="s">
        <v>13</v>
      </c>
      <c r="F11" s="19">
        <f>AVERAGE(dataset[Delicassen])</f>
        <v>1524.8704545454545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D A A B Q S w M E F A A A C A g A 1 W y R W W p Z Q E i m A A A A 9 g A A A B I A A A B D b 2 5 m a W c v U G F j a 2 F n Z S 5 4 b W y F j 7 E O g j A Y h F + F d K c t Z Z C Q n z L o Y i K J i Y l x b U q F R i i G F s u 7 O f h I v o I Y R d 0 c 7 + 6 7 5 O 5 + v U E + t k 1 w U b 3 V n c l Q h C k K l J F d q U 2 V o c E d w w T l H L Z C n k S l g g k 2 N h 2 t z l D t 3 D k l x H u P f Y y 7 v i K M 0 o g c i s 1 O 1 q o V o T b W C S M V + r T K / y 3 E Y f 8 a w x m O 4 h i z R Y I p k N m E Q p s v w K a 9 z / T H h O X Q u K F X X J f h e g V k l k D e H / g D U E s D B B Q A A A g I A N V s k V m 1 X X O R P w E A A G A C A A A T A A A A R m 9 y b X V s Y X M v U 2 V j d G l v b j E u b X 2 R W 0 v D Q B C F 3 w v 9 D 8 v 6 k k J I E E S E 4 o M k 1 A s o 1 d Q n E Z k m Y 7 N k L 2 V n U 4 n F / + 7 U V A u 2 + r S c s 2 e + m Z 0 l L I N y V h T 9 e T w e D o Y D q s F j J S o I Q B j E u d A Y B k I U r Z m j Z 5 n R K s l d 2 R q 0 I Z o o j U n m b G B B k U w f C T 2 l D R i l A X x r Q D E u z d 2 b 1 Q 4 q S r f U p K S V H M X i K U e t j A p f Y B n L W G R O t 8 Y S y 7 N Y 3 L c u Y B E 6 j a x 3 I r l z F p 9 H M U 9 1 J K 8 Q K i 7 v w C 5 E p S y o p g E r O T + D O U e n 3 h m u 6 1 M U 9 a / g x l v / Q u u i B A 1 + 0 z H 4 9 g d 7 g 1 a R a J x 2 5 p v d z q H e g W c e L L 0 6 b / q J Z 9 0 S K f p r n F i s 1 z K r w V r U L K 5 t O D 1 J N i U f f C M f c M H b 3 / c n H q n e t 2 + V b v b d S + 9 K 9 N 0 h i n v H A / Q c e e 2 L z b + 9 T G G J / l B C q x K I f l f z p V S V H A 2 U / X d X 4 0 9 Q S w M E F A A A C A g A 1 W y R W Q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D V b J F Z a l l A S K Y A A A D 2 A A A A E g A A A A A A A A A A A A A A p I E A A A A A Q 2 9 u Z m l n L 1 B h Y 2 t h Z 2 U u e G 1 s U E s B A h Q D F A A A C A g A 1 W y R W b V d c 5 E / A Q A A Y A I A A B M A A A A A A A A A A A A A A K S B 1 g A A A E Z v c m 1 1 b G F z L 1 N l Y 3 R p b 2 4 x L m 1 Q S w E C F A M U A A A I C A D V b J F Z D 8 r p q 6 Q A A A D p A A A A E w A A A A A A A A A A A A A A p I F G A g A A W 0 N v b n R l b n R f V H l w Z X N d L n h t b F B L B Q Y A A A A A A w A D A M I A A A A b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N D Q A A A A A A A O s M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2 R h d G F z Z X Q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O T Y 1 N T k x Y i 0 5 N j c y L T Q 3 Z W E t Y m F i Y S 1 j O G U x M T N h Z T V i M D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X N l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d U M D Y 6 M z g 6 N D I u M T k x M D Y x M F o i I C 8 + P E V u d H J 5 I F R 5 c G U 9 I k Z p b G x D b 2 x 1 b W 5 U e X B l c y I g V m F s d W U 9 I n N B d 0 1 E Q X d N R E F 3 T T 0 i I C 8 + P E V u d H J 5 I F R 5 c G U 9 I k Z p b G x D b 2 x 1 b W 5 O Y W 1 l c y I g V m F s d W U 9 I n N b J n F 1 b 3 Q 7 Q 2 h h b m 5 l b C Z x d W 9 0 O y w m c X V v d D t S Z W d p b 2 4 m c X V v d D s s J n F 1 b 3 Q 7 R n J l c 2 g m c X V v d D s s J n F 1 b 3 Q 7 T W l s a y Z x d W 9 0 O y w m c X V v d D t H c m 9 j Z X J 5 J n F 1 b 3 Q 7 L C Z x d W 9 0 O 0 Z y b 3 p l b i Z x d W 9 0 O y w m c X V v d D t E Z X R l c m d l b n R z X 1 B h c G V y J n F 1 b 3 Q 7 L C Z x d W 9 0 O 0 R l b G l j Y X N z Z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c 2 V 0 L 0 F 1 d G 9 S Z W 1 v d m V k Q 2 9 s d W 1 u c z E u e 0 N o Y W 5 u Z W w s M H 0 m c X V v d D s s J n F 1 b 3 Q 7 U 2 V j d G l v b j E v Z G F 0 Y X N l d C 9 B d X R v U m V t b 3 Z l Z E N v b H V t b n M x L n t S Z W d p b 2 4 s M X 0 m c X V v d D s s J n F 1 b 3 Q 7 U 2 V j d G l v b j E v Z G F 0 Y X N l d C 9 B d X R v U m V t b 3 Z l Z E N v b H V t b n M x L n t G c m V z a C w y f S Z x d W 9 0 O y w m c X V v d D t T Z W N 0 a W 9 u M S 9 k Y X R h c 2 V 0 L 0 F 1 d G 9 S Z W 1 v d m V k Q 2 9 s d W 1 u c z E u e 0 1 p b G s s M 3 0 m c X V v d D s s J n F 1 b 3 Q 7 U 2 V j d G l v b j E v Z G F 0 Y X N l d C 9 B d X R v U m V t b 3 Z l Z E N v b H V t b n M x L n t H c m 9 j Z X J 5 L D R 9 J n F 1 b 3 Q 7 L C Z x d W 9 0 O 1 N l Y 3 R p b 2 4 x L 2 R h d G F z Z X Q v Q X V 0 b 1 J l b W 9 2 Z W R D b 2 x 1 b W 5 z M S 5 7 R n J v e m V u L D V 9 J n F 1 b 3 Q 7 L C Z x d W 9 0 O 1 N l Y 3 R p b 2 4 x L 2 R h d G F z Z X Q v Q X V 0 b 1 J l b W 9 2 Z W R D b 2 x 1 b W 5 z M S 5 7 R G V 0 Z X J n Z W 5 0 c 1 9 Q Y X B l c i w 2 f S Z x d W 9 0 O y w m c X V v d D t T Z W N 0 a W 9 u M S 9 k Y X R h c 2 V 0 L 0 F 1 d G 9 S Z W 1 v d m V k Q 2 9 s d W 1 u c z E u e 0 R l b G l j Y X N z Z W 4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G F 0 Y X N l d C 9 B d X R v U m V t b 3 Z l Z E N v b H V t b n M x L n t D a G F u b m V s L D B 9 J n F 1 b 3 Q 7 L C Z x d W 9 0 O 1 N l Y 3 R p b 2 4 x L 2 R h d G F z Z X Q v Q X V 0 b 1 J l b W 9 2 Z W R D b 2 x 1 b W 5 z M S 5 7 U m V n a W 9 u L D F 9 J n F 1 b 3 Q 7 L C Z x d W 9 0 O 1 N l Y 3 R p b 2 4 x L 2 R h d G F z Z X Q v Q X V 0 b 1 J l b W 9 2 Z W R D b 2 x 1 b W 5 z M S 5 7 R n J l c 2 g s M n 0 m c X V v d D s s J n F 1 b 3 Q 7 U 2 V j d G l v b j E v Z G F 0 Y X N l d C 9 B d X R v U m V t b 3 Z l Z E N v b H V t b n M x L n t N a W x r L D N 9 J n F 1 b 3 Q 7 L C Z x d W 9 0 O 1 N l Y 3 R p b 2 4 x L 2 R h d G F z Z X Q v Q X V 0 b 1 J l b W 9 2 Z W R D b 2 x 1 b W 5 z M S 5 7 R 3 J v Y 2 V y e S w 0 f S Z x d W 9 0 O y w m c X V v d D t T Z W N 0 a W 9 u M S 9 k Y X R h c 2 V 0 L 0 F 1 d G 9 S Z W 1 v d m V k Q 2 9 s d W 1 u c z E u e 0 Z y b 3 p l b i w 1 f S Z x d W 9 0 O y w m c X V v d D t T Z W N 0 a W 9 u M S 9 k Y X R h c 2 V 0 L 0 F 1 d G 9 S Z W 1 v d m V k Q 2 9 s d W 1 u c z E u e 0 R l d G V y Z 2 V u d H N f U G F w Z X I s N n 0 m c X V v d D s s J n F 1 b 3 Q 7 U 2 V j d G l v b j E v Z G F 0 Y X N l d C 9 B d X R v U m V t b 3 Z l Z E N v b H V t b n M x L n t E Z W x p Y 2 F z c 2 V u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c 2 V 0 L 1 N 1 b W J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v S G V h Z G V y J T I w e W F u Z y U y M G R p b m F p a 2 t h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z Z X Q v S m V u a X M l M j B r b 2 x v b S U y M H l h b m c l M j B k a X V i Y W g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8 l Z r 2 4 n A p n P x Y y h V n / e O U X Q G v z K S + U F E g f 1 s k A I n t a G o S U I b Y X A U q 4 G 5 j c u o w M 5 f G A O X l w a 3 W h e G P h P w N l 2 S j 9 U 8 0 M N L Q r C j i a P Z m 7 z L L o 1 s F O R c B M 0 D 8 Z O L S z w e C f / 5 K K Y 9 v A = = < / D a t a M a s h u p > 
</file>

<file path=customXml/itemProps1.xml><?xml version="1.0" encoding="utf-8"?>
<ds:datastoreItem xmlns:ds="http://schemas.openxmlformats.org/officeDocument/2006/customXml" ds:itemID="{F9989392-0943-8140-8C24-BE219E7561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dataset</vt:lpstr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Kamila Arumaisha</dc:creator>
  <cp:lastModifiedBy>Kamila Arumaisha</cp:lastModifiedBy>
  <dcterms:created xsi:type="dcterms:W3CDTF">2024-12-17T06:24:08Z</dcterms:created>
  <dcterms:modified xsi:type="dcterms:W3CDTF">2024-12-23T07:13:05Z</dcterms:modified>
</cp:coreProperties>
</file>