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codeName="DieseArbeitsmappe" defaultThemeVersion="124226"/>
  <mc:AlternateContent xmlns:mc="http://schemas.openxmlformats.org/markup-compatibility/2006">
    <mc:Choice Requires="x15">
      <x15ac:absPath xmlns:x15ac="http://schemas.microsoft.com/office/spreadsheetml/2010/11/ac" url="C:\KAPTA Camilo\python\xlsx\"/>
    </mc:Choice>
  </mc:AlternateContent>
  <bookViews>
    <workbookView xWindow="12708" yWindow="348" windowWidth="2688" windowHeight="7440" tabRatio="870" firstSheet="10" activeTab="11"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s>
  <externalReferences>
    <externalReference r:id="rId16"/>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55"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<sst xmlns="http://schemas.openxmlformats.org/spreadsheetml/2006/main" count="2867" uniqueCount="1017">
  <si>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</si>
  <si>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</si>
  <si>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</si>
  <si>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</si>
  <si>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</si>
  <si>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</si>
  <si>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</si>
  <si>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</si>
  <si>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</si>
  <si>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</si>
  <si>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</si>
  <si>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</si>
  <si>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</si>
  <si>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</si>
  <si>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</si>
  <si>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</si>
  <si>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</si>
  <si>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</si>
  <si>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</si>
  <si>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</si>
  <si>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</si>
  <si>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</si>
  <si>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</si>
  <si>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</si>
  <si>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</si>
  <si>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</si>
  <si>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</si>
  <si>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</si>
  <si>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</si>
  <si>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</si>
  <si>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</si>
  <si>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</si>
  <si>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</si>
  <si>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</si>
  <si>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</si>
  <si>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</si>
  <si>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</si>
  <si>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</si>
  <si>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</si>
  <si>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</si>
  <si>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</si>
  <si>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</si>
  <si>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</si>
  <si>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</si>
  <si>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</si>
  <si>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</si>
  <si>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</si>
  <si>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</si>
  <si>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</si>
  <si>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</si>
  <si>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</si>
  <si>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</si>
  <si>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</si>
  <si>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</si>
  <si>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</si>
  <si>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</si>
  <si>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</si>
  <si>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</si>
  <si>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</si>
  <si>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</si>
  <si>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</si>
  <si>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</si>
  <si>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</si>
  <si>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</si>
  <si>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</si>
  <si>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</si>
  <si>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</si>
  <si>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</si>
  <si>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</si>
  <si>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</si>
  <si>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</si>
  <si>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</si>
  <si>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</si>
  <si>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</si>
  <si>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</si>
  <si>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</si>
  <si>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</si>
  <si>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</si>
  <si>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</si>
  <si>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</si>
  <si>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</si>
  <si>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</si>
  <si>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</si>
  <si>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</si>
  <si>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</si>
  <si>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</si>
  <si>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</si>
  <si>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</si>
  <si>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</si>
  <si>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</si>
  <si>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</si>
  <si>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</si>
  <si>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</si>
  <si>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</si>
  <si>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</si>
  <si>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</si>
  <si>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</si>
  <si>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</si>
  <si>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</si>
  <si>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</si>
  <si>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</si>
  <si>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</si>
  <si>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</si>
  <si>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</si>
  <si>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</si>
  <si>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</si>
  <si>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</si>
  <si>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</si>
  <si>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</si>
  <si>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</si>
  <si>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</si>
  <si>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</si>
  <si>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</si>
  <si>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</si>
  <si>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</si>
  <si>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</si>
  <si>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</si>
  <si>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</si>
  <si>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</si>
  <si>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</si>
  <si>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</si>
  <si>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</si>
  <si>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</si>
  <si>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</si>
  <si>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</si>
  <si>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</si>
  <si>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</si>
  <si>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</si>
  <si>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</si>
  <si>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</si>
  <si>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</si>
  <si>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</si>
  <si>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</si>
  <si>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</si>
  <si>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</si>
  <si>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</si>
  <si>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</si>
  <si>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</si>
  <si>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</si>
  <si>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</si>
  <si>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</si>
  <si>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</si>
  <si>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</si>
  <si>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</si>
  <si>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</si>
  <si>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</si>
  <si>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</si>
  <si>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</si>
  <si>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</si>
  <si>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</si>
  <si>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</si>
  <si>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</si>
  <si>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</si>
  <si>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</si>
  <si>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</si>
  <si>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</si>
  <si>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</si>
  <si>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</si>
  <si>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</si>
  <si>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</si>
  <si>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</si>
  <si>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</si>
  <si>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</si>
  <si>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</si>
  <si>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</si>
  <si>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</si>
  <si>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</si>
  <si>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</si>
  <si>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</si>
  <si>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</si>
  <si>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</si>
  <si>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</si>
  <si>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</si>
  <si>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</si>
  <si>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</si>
  <si>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</si>
  <si>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</si>
  <si>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</si>
  <si>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</si>
  <si>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</si>
  <si>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</si>
  <si>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</si>
  <si>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</si>
  <si>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</si>
  <si>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</si>
  <si>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</si>
  <si>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</si>
  <si>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</si>
  <si>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</si>
  <si>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</si>
  <si>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</si>
  <si>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</si>
  <si>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</si>
  <si>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</si>
  <si>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</si>
  <si>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</si>
  <si>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</si>
  <si>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</si>
  <si>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r>
      <t xml:space="preserve">The ceiling in the car display area is at least 2.75 m above floor level. 
The ceiling colour is white (e.g. RAL 9010).
</t>
    </r>
    <r>
      <rPr>
        <sz val="9"/>
        <color rgb="FFFF0000"/>
        <rFont val="BMW Group"/>
      </rPr>
      <t/>
    </r>
  </si>
  <si>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</si>
  <si>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</si>
  <si>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</si>
  <si>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</si>
  <si>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</si>
  <si>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</si>
  <si>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</si>
  <si>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</si>
  <si>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</si>
  <si>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</si>
  <si>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</si>
  <si>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</si>
  <si>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</si>
  <si>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</si>
  <si>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</si>
  <si>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</si>
  <si>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</si>
  <si>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</si>
  <si>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</si>
  <si>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</si>
  <si>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</si>
  <si>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</si>
  <si>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</si>
  <si>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</si>
  <si>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</si>
  <si>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</si>
  <si>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</si>
  <si>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</si>
  <si>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</si>
  <si>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</si>
  <si>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</si>
  <si>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</si>
  <si>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</si>
  <si>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</si>
  <si>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</si>
  <si>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</si>
  <si>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</si>
  <si>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</si>
  <si>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</si>
  <si>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</si>
  <si>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</si>
  <si>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</si>
  <si>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</si>
  <si>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</si>
  <si>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</si>
  <si>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</si>
  <si>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</si>
  <si>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</si>
  <si>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</si>
  <si>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</si>
  <si>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</si>
  <si>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</si>
  <si>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</si>
  <si>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</si>
  <si>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</si>
  <si>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</si>
  <si>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</si>
  <si>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</si>
  <si>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</si>
  <si>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</si>
  <si>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</si>
  <si>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</si>
  <si>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</si>
  <si>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</si>
  <si>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</si>
  <si>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</si>
  <si>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</si>
  <si>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</si>
  <si>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</si>
  <si>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</si>
  <si>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</si>
  <si>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</si>
  <si>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</si>
  <si>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</si>
  <si>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</si>
  <si>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</si>
  <si>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</si>
  <si>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</si>
  <si>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</si>
  <si>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</si>
  <si>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</si>
  <si>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</si>
  <si>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</si>
  <si>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</si>
  <si>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</si>
  <si>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</si>
  <si>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</si>
  <si>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</si>
  <si>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</si>
  <si>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</si>
  <si>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</si>
  <si>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</si>
  <si>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</si>
  <si>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</si>
  <si>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</si>
  <si>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</si>
  <si>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</si>
  <si>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</si>
  <si>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</si>
  <si>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</si>
  <si>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</si>
  <si>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</si>
  <si>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</si>
  <si>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</si>
  <si>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</si>
  <si>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</si>
  <si>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</si>
  <si>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</si>
  <si>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</si>
  <si>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</si>
  <si>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</si>
  <si>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</si>
  <si>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</si>
  <si>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</si>
  <si>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</si>
  <si>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</si>
  <si>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</si>
  <si>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</si>
  <si>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</si>
  <si>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</si>
  <si>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</si>
  <si>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</si>
  <si>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</si>
  <si>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</si>
  <si>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</si>
  <si>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</si>
  <si>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</si>
  <si>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</si>
  <si>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</si>
  <si>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</si>
  <si>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</si>
  <si>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</si>
  <si>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</si>
  <si>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</si>
  <si>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</si>
  <si>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</si>
  <si>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</si>
  <si>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</si>
  <si>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</si>
  <si>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</si>
  <si>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</si>
  <si>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</si>
  <si>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</si>
  <si>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</si>
  <si>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</si>
  <si>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</si>
  <si>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</si>
  <si>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</si>
  <si>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</si>
  <si>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</si>
  <si>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</si>
  <si>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</si>
  <si>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</si>
  <si>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</si>
  <si>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</si>
  <si>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</si>
  <si>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</si>
  <si>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</si>
  <si>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</si>
  <si>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</si>
  <si>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</si>
  <si>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</si>
  <si>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</si>
  <si>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</si>
  <si>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</si>
  <si>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</si>
  <si>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</si>
  <si>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</si>
  <si>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</si>
  <si>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</si>
  <si>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</si>
  <si>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</si>
  <si>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</si>
  <si>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</si>
  <si>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</si>
  <si>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</si>
  <si>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</si>
  <si>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</si>
  <si>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</si>
  <si>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</si>
  <si>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</si>
  <si>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</si>
  <si>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</si>
  <si>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</si>
  <si>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</si>
  <si>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</si>
  <si>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</si>
  <si>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</si>
  <si>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</si>
  <si>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</si>
  <si>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</si>
  <si>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</si>
  <si>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</si>
  <si>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</si>
  <si>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</si>
  <si>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</si>
  <si>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</si>
  <si>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</si>
  <si>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</si>
  <si>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</si>
  <si>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</si>
  <si>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</si>
  <si>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</si>
  <si>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</si>
  <si>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</si>
  <si>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</si>
  <si>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</si>
  <si>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</si>
  <si>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</si>
  <si>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</si>
  <si>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</si>
  <si>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</si>
  <si>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</si>
  <si>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</si>
  <si>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</si>
  <si>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</si>
  <si>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</si>
  <si>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</si>
  <si>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</si>
  <si>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</si>
  <si>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</si>
  <si>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</si>
  <si>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</si>
  <si>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</si>
  <si>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</si>
  <si>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</si>
  <si>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</si>
  <si>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</si>
  <si>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</si>
  <si>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</si>
  <si>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</si>
  <si>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</si>
  <si>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</si>
  <si>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</si>
  <si>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</si>
  <si>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</si>
  <si>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</si>
  <si>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</si>
  <si>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</si>
  <si>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</si>
  <si>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</si>
  <si>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</si>
  <si>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</si>
  <si>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</si>
  <si>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</si>
  <si>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</si>
  <si>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</si>
  <si>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</si>
  <si>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</si>
  <si>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</si>
  <si>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</si>
  <si>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</si>
  <si>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</si>
  <si>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</si>
  <si>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</si>
  <si>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</si>
  <si>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</si>
  <si>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</si>
  <si>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</si>
  <si>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</si>
  <si>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</si>
  <si>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</si>
  <si>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</si>
  <si>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</si>
  <si>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</si>
  <si>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</si>
  <si>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</si>
  <si>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</si>
  <si>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</si>
  <si>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</si>
  <si>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</si>
  <si>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</si>
  <si>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</si>
  <si>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</si>
  <si>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</si>
  <si>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</si>
  <si>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</si>
  <si>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</si>
  <si>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</si>
  <si>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</si>
  <si>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</si>
  <si>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</si>
  <si>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</si>
  <si>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</si>
  <si>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</si>
  <si>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</si>
  <si>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</si>
  <si>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</si>
  <si>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</si>
  <si>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</si>
  <si>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</si>
  <si>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</si>
  <si>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</si>
  <si>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</si>
  <si>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</si>
  <si>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</si>
  <si>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</si>
  <si>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</si>
  <si>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</si>
  <si>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</si>
  <si>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</si>
  <si>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</si>
  <si>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</si>
  <si>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</si>
  <si>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</si>
  <si>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</si>
  <si>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</si>
  <si>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</si>
  <si>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</si>
  <si>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</si>
  <si>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</si>
  <si>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</si>
  <si>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</si>
  <si>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</si>
  <si>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</si>
  <si>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</si>
  <si>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</si>
  <si>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</si>
  <si>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</si>
  <si>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</si>
  <si>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</si>
  <si>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</si>
  <si>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</si>
  <si>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</si>
  <si>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</si>
  <si>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</si>
  <si>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</si>
  <si>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</si>
  <si>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</si>
  <si>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</si>
  <si>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</si>
  <si>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</si>
  <si>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</si>
  <si>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</si>
  <si>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</si>
  <si>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</si>
  <si>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</si>
  <si>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</si>
  <si>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</si>
  <si>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</si>
  <si>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</si>
  <si>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</si>
  <si>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</si>
  <si>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</si>
  <si>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</si>
  <si>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</si>
  <si>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</si>
  <si>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</si>
  <si>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</si>
  <si>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</si>
  <si>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</si>
  <si>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</si>
  <si>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</si>
  <si>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</si>
  <si>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</si>
  <si>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</si>
  <si>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</si>
  <si>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</si>
  <si>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</si>
  <si>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</si>
  <si>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</si>
  <si>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</si>
  <si>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</si>
  <si>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</si>
  <si>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</si>
  <si>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</si>
  <si>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</si>
  <si>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</si>
  <si>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</si>
  <si>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</si>
  <si>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</si>
  <si>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</si>
  <si>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</si>
  <si>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</si>
  <si>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</si>
  <si>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</si>
  <si>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</si>
  <si>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</si>
  <si>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</si>
  <si>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</si>
  <si>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</si>
  <si>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</si>
  <si>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</si>
  <si>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</si>
  <si>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</si>
  <si>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</si>
  <si>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</si>
  <si>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</si>
  <si>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</si>
  <si>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</si>
  <si>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</si>
  <si>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</si>
  <si>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</si>
  <si>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</si>
  <si>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</si>
  <si>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</si>
  <si>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</si>
  <si>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</si>
  <si>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r>
      <rPr>
        <sz val="9"/>
        <rFont val="BMW Group"/>
      </rPr>
      <t>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t>
    </r>
    <r>
      <rPr>
        <b/>
        <sz val="9"/>
        <rFont val="BMW Group"/>
      </rPr>
      <t xml:space="preserve">
</t>
    </r>
  </si>
  <si>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</si>
  <si>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</si>
  <si>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</si>
  <si>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</si>
  <si>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</si>
  <si>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</si>
  <si>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</si>
  <si>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</si>
  <si>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</si>
  <si>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</si>
  <si>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</si>
  <si>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</si>
  <si>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</si>
  <si>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</si>
  <si>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</si>
  <si>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</si>
  <si>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</si>
  <si>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</si>
  <si>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</si>
  <si>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</si>
  <si>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</si>
  <si>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</si>
  <si>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</si>
  <si>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</si>
  <si>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</si>
  <si>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</si>
  <si>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</si>
  <si>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</si>
  <si>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</si>
  <si>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</si>
  <si>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</si>
  <si>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</si>
  <si>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</si>
  <si>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</si>
  <si>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</si>
  <si>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</si>
  <si>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</si>
  <si>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</si>
  <si>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</si>
  <si>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</si>
  <si>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</si>
  <si>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</si>
  <si>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</si>
  <si>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</si>
  <si>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</si>
  <si>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</si>
  <si>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</si>
  <si>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</si>
  <si>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</si>
  <si>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</si>
  <si>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</si>
  <si>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</si>
  <si>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</si>
  <si>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</si>
  <si>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</si>
  <si>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</si>
  <si>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</si>
  <si>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</si>
  <si>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</si>
  <si>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</si>
  <si>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</si>
  <si>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</si>
  <si>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</si>
  <si>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</si>
  <si>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</si>
  <si>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</si>
  <si>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</si>
  <si>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</si>
  <si>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</si>
  <si>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</si>
  <si>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</si>
  <si>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</si>
  <si>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</si>
  <si>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</si>
  <si>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</si>
  <si>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</si>
  <si>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</si>
  <si>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</si>
  <si>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</si>
  <si>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</si>
  <si>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</si>
  <si>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</si>
  <si>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</si>
  <si>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</si>
  <si>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</si>
  <si>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</si>
  <si>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</si>
  <si>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</si>
  <si>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</si>
  <si>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</si>
  <si>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</si>
  <si>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</si>
  <si>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</si>
  <si>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</si>
  <si>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</si>
  <si>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</si>
  <si>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</si>
  <si>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</si>
  <si>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</si>
  <si>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</si>
  <si>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</si>
  <si>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</si>
  <si>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</si>
  <si>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</si>
  <si>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</si>
  <si>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</si>
  <si>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</si>
  <si>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</si>
  <si>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</si>
  <si>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</si>
  <si>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</si>
  <si>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</si>
  <si>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</si>
  <si>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</si>
  <si>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</si>
  <si>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</si>
  <si>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</si>
  <si>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</si>
  <si>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</si>
  <si>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</si>
  <si>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</si>
  <si>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</si>
  <si>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</si>
  <si>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</si>
  <si>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</si>
  <si>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</si>
  <si>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</si>
  <si>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</si>
  <si>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</si>
  <si>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</si>
  <si>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</si>
  <si>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</si>
  <si>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</si>
  <si>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</si>
  <si>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</si>
  <si>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</si>
  <si>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</si>
  <si>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</si>
  <si>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</si>
  <si>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</si>
  <si>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</si>
  <si>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</si>
  <si>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</si>
  <si>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</si>
  <si>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</si>
  <si>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</si>
  <si>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</si>
  <si>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</si>
  <si>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</si>
  <si>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</si>
  <si>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</si>
  <si>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</si>
  <si>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</si>
  <si>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</si>
  <si>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</si>
  <si>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</si>
  <si>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</si>
  <si>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</si>
  <si>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</si>
  <si>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</si>
  <si>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</si>
  <si>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</si>
  <si>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</si>
  <si>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</si>
  <si>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</si>
  <si>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r>
      <t xml:space="preserve">New cars in the showroom are only displayed on matt anthracite floor surfaces made of tiles or on the BMW ICS platform. 
For all other areas the floor surface is matt beige tiles.
</t>
    </r>
    <r>
      <rPr>
        <b/>
        <sz val="9"/>
        <rFont val="BMW Group"/>
      </rPr>
      <t>Transition period until 31.03.2015.</t>
    </r>
    <r>
      <rPr>
        <sz val="9"/>
        <rFont val="BMW Group"/>
      </rPr>
      <t xml:space="preserve">
</t>
    </r>
    <r>
      <rPr>
        <b/>
        <sz val="9"/>
        <rFont val="BMW Group"/>
      </rPr>
      <t>Exception only for old grey tiles: Transition period for Importers which invested into grey tiles (former CI colour) from 10/2008 to 06/2011: grey tiles allowed until 31.12.2017.</t>
    </r>
  </si>
  <si>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</si>
  <si>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</si>
  <si>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</si>
  <si>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</si>
  <si>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</si>
  <si>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</si>
  <si>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</si>
  <si>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</si>
  <si>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</si>
  <si>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</si>
  <si>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</si>
  <si>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</si>
  <si>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</si>
  <si>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</si>
  <si>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</si>
  <si>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</si>
  <si>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</si>
  <si>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r>
      <t xml:space="preserve">&gt; consulting lounge (incl. brand wall,  consulting unit, colour and material sample module (side board). 
</t>
    </r>
    <r>
      <rPr>
        <b/>
        <sz val="9"/>
        <color theme="1"/>
        <rFont val="BMW Group"/>
      </rPr>
      <t xml:space="preserve">Transition period for the removal of the consulting lounge until 31.03.2015. </t>
    </r>
    <r>
      <rPr>
        <sz val="9"/>
        <color theme="1"/>
        <rFont val="BMW Group"/>
      </rPr>
      <t xml:space="preserve">
Possible further usage of the consulting lounge couch within the BMW handover area and BPS showroom.</t>
    </r>
  </si>
  <si>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</si>
  <si>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</si>
  <si>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</si>
  <si>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</si>
  <si>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</si>
  <si>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</si>
  <si>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</si>
  <si>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</si>
  <si>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</si>
  <si>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</si>
  <si>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</si>
  <si>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</si>
  <si>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</si>
  <si>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</si>
  <si>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</si>
  <si>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</si>
  <si>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</si>
  <si>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</si>
  <si>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</si>
  <si>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</si>
  <si>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</si>
  <si>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</si>
  <si>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</si>
  <si>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</si>
  <si>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</si>
  <si>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</si>
  <si>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</si>
  <si>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</si>
  <si>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</si>
  <si>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</si>
  <si>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</si>
  <si>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</si>
  <si>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</si>
  <si>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</si>
  <si>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</si>
  <si>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</si>
  <si>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</si>
  <si>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</si>
  <si>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</si>
  <si>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</si>
  <si>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</si>
  <si>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</si>
  <si>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</si>
  <si>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</si>
  <si>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</si>
  <si>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</si>
  <si>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</si>
  <si>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</si>
  <si>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</si>
  <si>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</si>
  <si>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</si>
  <si>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</si>
  <si>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</si>
  <si>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</si>
  <si>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</si>
  <si>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</si>
  <si>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</si>
  <si>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</si>
  <si>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</si>
  <si>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</si>
  <si>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</si>
  <si>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</si>
  <si>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</si>
  <si>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</si>
  <si>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</si>
  <si>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</si>
  <si>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</si>
  <si>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</si>
  <si>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</si>
  <si>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</si>
  <si>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</si>
  <si>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</si>
  <si>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</si>
  <si>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</si>
  <si>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</si>
  <si>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</si>
  <si>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</si>
  <si>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</si>
  <si>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</si>
  <si>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</si>
  <si>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</si>
  <si>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</si>
  <si>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</si>
  <si>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</si>
  <si>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</si>
  <si>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</si>
  <si>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</si>
  <si>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</si>
  <si>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r>
      <t>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t>
    </r>
    <r>
      <rPr>
        <sz val="9"/>
        <color rgb="FFFF0000"/>
        <rFont val="BMW Group"/>
      </rPr>
      <t xml:space="preserve">
</t>
    </r>
    <r>
      <rPr>
        <sz val="9"/>
        <rFont val="BMW Group"/>
      </rPr>
      <t xml:space="preserve">
</t>
    </r>
  </si>
  <si>
    <r>
      <t xml:space="preserve">The importer uses a consultation satellite which is located within the BMW showroom. The consultation satellite furniture is in correspondence to the BMW Indoor Communication System (ICS) specifications.
</t>
    </r>
    <r>
      <rPr>
        <b/>
        <sz val="9"/>
        <rFont val="BMW Group"/>
      </rPr>
      <t>Transition period until 31.03.2015.</t>
    </r>
  </si>
  <si>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</si>
  <si>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</si>
  <si>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</si>
  <si>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</si>
  <si>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</si>
  <si>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</si>
  <si>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</si>
  <si>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</si>
  <si>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</si>
  <si>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</si>
  <si>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</si>
  <si>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</si>
  <si>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</si>
  <si>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</si>
  <si>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</si>
  <si>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</si>
  <si>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</si>
  <si>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r>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
    </r>
    <r>
      <rPr>
        <b/>
        <sz val="9"/>
        <color theme="1"/>
        <rFont val="BMW Group"/>
      </rPr>
      <t>The transition period for the invisible electrical power supply is until 31.03.2015.</t>
    </r>
    <r>
      <rPr>
        <b/>
        <sz val="9"/>
        <color rgb="FFFF0000"/>
        <rFont val="BMW Group"/>
      </rPr>
      <t xml:space="preserve"> 
</t>
    </r>
  </si>
  <si>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</si>
  <si>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</si>
  <si>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</si>
  <si>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</si>
  <si>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</si>
  <si>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</si>
  <si>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</si>
  <si>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r>
      <t xml:space="preserve">The importer uses a wallmounted or free standing colour and trim display in correspondence to the BMW Indoor Communication System (ICS) specification. 
</t>
    </r>
    <r>
      <rPr>
        <b/>
        <sz val="9"/>
        <rFont val="BMW Group"/>
      </rPr>
      <t xml:space="preserve">
Transition period until 31.03.2015.</t>
    </r>
  </si>
  <si>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</si>
  <si>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</si>
  <si>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</si>
  <si>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</si>
  <si>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</si>
  <si>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</si>
  <si>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</si>
  <si>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</si>
  <si>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</si>
  <si>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</si>
  <si>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</si>
  <si>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</si>
  <si>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</si>
  <si>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</si>
  <si>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</si>
  <si>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</si>
  <si>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</si>
  <si>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</si>
  <si>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</si>
  <si>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</si>
  <si>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</si>
  <si>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</si>
  <si>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</si>
  <si>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</si>
  <si>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</si>
  <si>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</si>
  <si>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</si>
  <si>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</si>
  <si>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</si>
  <si>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</si>
  <si>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</si>
  <si>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</si>
  <si>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</si>
  <si>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</si>
  <si>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</si>
  <si>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</si>
  <si>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</si>
  <si>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</si>
  <si>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</si>
  <si>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</si>
  <si>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</si>
  <si>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</si>
  <si>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</si>
  <si>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</si>
  <si>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</si>
  <si>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</si>
  <si>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</si>
  <si>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</si>
  <si>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</si>
  <si>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</si>
  <si>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</si>
  <si>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</si>
  <si>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</si>
  <si>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</si>
  <si>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</si>
  <si>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</si>
  <si>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</si>
  <si>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</si>
  <si>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</si>
  <si>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</si>
  <si>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</si>
  <si>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</si>
  <si>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</si>
  <si>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</si>
  <si>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</si>
  <si>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</si>
  <si>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</si>
  <si>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</si>
  <si>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</si>
  <si>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</si>
  <si>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</si>
  <si>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</si>
  <si>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</si>
  <si>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</si>
  <si>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</si>
  <si>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</si>
  <si>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</si>
  <si>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</si>
  <si>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</si>
  <si>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</si>
  <si>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</si>
  <si>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</si>
  <si>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</si>
  <si>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</si>
  <si>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</si>
  <si>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r>
      <t>&gt;As soon as PHEV cars are avaialbe in the market: 
customer / private Wallbox (fully operational) to present charging during customer handover) (only if PHEV available in mark</t>
    </r>
    <r>
      <rPr>
        <sz val="9"/>
        <color theme="1"/>
        <rFont val="BMW Group"/>
      </rPr>
      <t xml:space="preserve">et) </t>
    </r>
  </si>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</sst>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11"/>
      <color theme="0" tint="-0.34998626667073579"/>
      <name val="BMW Group"/>
    </font>
    <font>
      <sz val="9"/>
      <name val="Symbol"/>
      <family val="1"/>
      <charset val="2"/>
    </font>
    <font>
      <i/>
      <sz val="9"/>
      <name val="BMW Group"/>
    </font>
    <font>
      <sz val="11"/>
      <name val="BMW Group"/>
    </font>
    <font>
      <sz val="11"/>
      <color theme="0" tint="-0.499984740745262"/>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strike/>
      <sz val="9"/>
      <color theme="1"/>
      <name val="BMW Group"/>
    </font>
    <font>
      <b/>
      <sz val="11"/>
      <color theme="0" tint="-0.499984740745262"/>
      <name val="BMW Group"/>
    </font>
    <font>
      <b/>
      <sz val="12"/>
      <color theme="1"/>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8" fillId="0" borderId="0" applyFont="0" applyFill="0" applyBorder="0" applyAlignment="0" applyProtection="0"/>
    <xf numFmtId="0" fontId="64" fillId="18" borderId="0" applyNumberFormat="0" applyBorder="0" applyAlignment="0" applyProtection="0"/>
  </cellStyleXfs>
  <cellXfs count="1007">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5" fillId="2" borderId="9" xfId="0" applyFont="1" applyFill="1" applyBorder="1" applyAlignment="1">
      <alignment vertical="top" wrapText="1"/>
    </xf>
    <xf numFmtId="0" fontId="4" fillId="2" borderId="9" xfId="0" applyFont="1" applyFill="1" applyBorder="1" applyAlignment="1">
      <alignment horizontal="center" vertical="top"/>
    </xf>
    <xf numFmtId="0" fontId="4" fillId="2" borderId="10" xfId="0" applyFont="1" applyFill="1" applyBorder="1" applyAlignment="1">
      <alignment vertical="top" wrapText="1"/>
    </xf>
    <xf numFmtId="0" fontId="4" fillId="2" borderId="11" xfId="0" applyFont="1" applyFill="1" applyBorder="1" applyAlignment="1">
      <alignment horizontal="center" vertical="top"/>
    </xf>
    <xf numFmtId="49" fontId="11" fillId="2" borderId="9"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xf>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8" fillId="2" borderId="13" xfId="0" quotePrefix="1" applyNumberFormat="1" applyFont="1" applyFill="1" applyBorder="1" applyAlignment="1" applyProtection="1">
      <alignment horizontal="center" vertical="top" wrapText="1"/>
    </xf>
    <xf numFmtId="0" fontId="8" fillId="2" borderId="14" xfId="0" quotePrefix="1" applyNumberFormat="1" applyFont="1" applyFill="1" applyBorder="1" applyAlignment="1" applyProtection="1">
      <alignment horizontal="center" vertical="top" wrapText="1"/>
    </xf>
    <xf numFmtId="0" fontId="4" fillId="2" borderId="9" xfId="0" applyFont="1" applyFill="1" applyBorder="1" applyAlignment="1">
      <alignment horizontal="center" vertical="top" wrapText="1"/>
    </xf>
    <xf numFmtId="49" fontId="4" fillId="2" borderId="10" xfId="0" applyNumberFormat="1" applyFont="1" applyFill="1" applyBorder="1" applyAlignment="1">
      <alignmen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11" fillId="2" borderId="8" xfId="0" quotePrefix="1" applyNumberFormat="1" applyFont="1" applyFill="1" applyBorder="1" applyAlignment="1">
      <alignment horizontal="left" vertical="top" wrapText="1"/>
    </xf>
    <xf numFmtId="0" fontId="8" fillId="2" borderId="4" xfId="0" quotePrefix="1" applyNumberFormat="1" applyFont="1" applyFill="1" applyBorder="1" applyAlignment="1" applyProtection="1">
      <alignment horizontal="center" vertical="top" wrapText="1"/>
    </xf>
    <xf numFmtId="0" fontId="8" fillId="2" borderId="4"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5" fillId="2" borderId="4" xfId="0" applyNumberFormat="1" applyFont="1" applyFill="1" applyBorder="1" applyAlignment="1">
      <alignment vertical="top"/>
    </xf>
    <xf numFmtId="0" fontId="8" fillId="2" borderId="4" xfId="0" quotePrefix="1" applyFont="1" applyFill="1" applyBorder="1" applyAlignment="1">
      <alignment horizontal="center" vertical="top" wrapText="1"/>
    </xf>
    <xf numFmtId="0" fontId="8" fillId="2" borderId="23" xfId="0" quotePrefix="1" applyFont="1" applyFill="1" applyBorder="1" applyAlignment="1">
      <alignment horizontal="center" vertical="top" wrapText="1"/>
    </xf>
    <xf numFmtId="3" fontId="8" fillId="2" borderId="17" xfId="0" quotePrefix="1" applyNumberFormat="1" applyFont="1" applyFill="1" applyBorder="1" applyAlignment="1">
      <alignment horizontal="center" vertical="top" wrapText="1"/>
    </xf>
    <xf numFmtId="49" fontId="11" fillId="2" borderId="9" xfId="0" applyNumberFormat="1" applyFont="1" applyFill="1" applyBorder="1" applyAlignment="1" applyProtection="1">
      <alignment horizontal="left" vertical="top" wrapText="1"/>
    </xf>
    <xf numFmtId="0" fontId="8" fillId="2" borderId="18"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6" fillId="2" borderId="11" xfId="0"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center" vertical="top" wrapText="1"/>
    </xf>
    <xf numFmtId="49" fontId="8" fillId="2" borderId="8" xfId="0" applyNumberFormat="1" applyFont="1" applyFill="1" applyBorder="1" applyAlignment="1">
      <alignment vertical="top"/>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11" fillId="2" borderId="9" xfId="0" quotePrefix="1" applyNumberFormat="1" applyFont="1" applyFill="1" applyBorder="1" applyAlignment="1" applyProtection="1">
      <alignment horizontal="left" vertical="top" wrapText="1"/>
    </xf>
    <xf numFmtId="49" fontId="5" fillId="2" borderId="21" xfId="0" applyNumberFormat="1" applyFont="1" applyFill="1" applyBorder="1" applyAlignment="1">
      <alignment vertical="top"/>
    </xf>
    <xf numFmtId="0" fontId="8" fillId="2" borderId="14"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5" fillId="0" borderId="0" xfId="0" applyFont="1" applyAlignment="1">
      <alignment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8" fillId="2" borderId="7" xfId="0" applyFont="1" applyFill="1" applyBorder="1" applyAlignment="1">
      <alignment vertical="top" wrapText="1"/>
    </xf>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6" fillId="2" borderId="3"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18" xfId="0" quotePrefix="1"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0" fontId="4" fillId="2" borderId="3" xfId="0" applyNumberFormat="1" applyFont="1" applyFill="1" applyBorder="1" applyAlignment="1" applyProtection="1">
      <alignment horizontal="center" vertical="top" wrapText="1"/>
    </xf>
    <xf numFmtId="49" fontId="11" fillId="2" borderId="12"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4" fillId="0" borderId="0" xfId="0" applyFont="1" applyFill="1" applyAlignment="1">
      <alignment vertical="top" wrapText="1"/>
    </xf>
    <xf numFmtId="0" fontId="8" fillId="0" borderId="9" xfId="0" applyNumberFormat="1" applyFont="1" applyFill="1" applyBorder="1" applyAlignment="1" applyProtection="1">
      <alignment horizontal="left" vertical="top" wrapText="1"/>
    </xf>
    <xf numFmtId="0" fontId="8" fillId="0" borderId="10" xfId="0" applyNumberFormat="1" applyFont="1" applyFill="1" applyBorder="1" applyAlignment="1" applyProtection="1">
      <alignment horizontal="left" vertical="top" wrapText="1"/>
    </xf>
    <xf numFmtId="0" fontId="4" fillId="0" borderId="12" xfId="0" applyNumberFormat="1" applyFont="1" applyFill="1" applyBorder="1" applyAlignment="1" applyProtection="1">
      <alignment horizontal="left" vertical="top" wrapText="1"/>
    </xf>
    <xf numFmtId="0" fontId="4" fillId="0" borderId="40" xfId="0" applyFont="1" applyFill="1" applyBorder="1" applyAlignment="1">
      <alignment vertical="top" wrapText="1"/>
    </xf>
    <xf numFmtId="0" fontId="4" fillId="0" borderId="10" xfId="0" applyFont="1" applyFill="1" applyBorder="1" applyAlignment="1">
      <alignment vertical="top" wrapText="1"/>
    </xf>
    <xf numFmtId="0" fontId="8" fillId="0" borderId="3" xfId="0" quotePrefix="1" applyNumberFormat="1" applyFont="1" applyFill="1" applyBorder="1" applyAlignment="1" applyProtection="1">
      <alignment horizontal="left" vertical="top" wrapText="1"/>
    </xf>
    <xf numFmtId="0" fontId="8" fillId="0" borderId="40" xfId="0" quotePrefix="1" applyNumberFormat="1" applyFont="1" applyFill="1" applyBorder="1" applyAlignment="1" applyProtection="1">
      <alignment horizontal="left" vertical="top" wrapText="1"/>
    </xf>
    <xf numFmtId="0" fontId="8" fillId="0" borderId="3" xfId="0" applyNumberFormat="1" applyFont="1" applyFill="1" applyBorder="1" applyAlignment="1" applyProtection="1">
      <alignment horizontal="left" vertical="top" wrapText="1"/>
    </xf>
    <xf numFmtId="0" fontId="8" fillId="0" borderId="18" xfId="0" quotePrefix="1" applyNumberFormat="1" applyFont="1" applyFill="1" applyBorder="1" applyAlignment="1" applyProtection="1">
      <alignment horizontal="left" vertical="top" wrapText="1"/>
    </xf>
    <xf numFmtId="0" fontId="8" fillId="0" borderId="29" xfId="0" quotePrefix="1" applyNumberFormat="1" applyFont="1" applyFill="1" applyBorder="1" applyAlignment="1" applyProtection="1">
      <alignment horizontal="left" vertical="top" wrapText="1"/>
    </xf>
    <xf numFmtId="0" fontId="4" fillId="0" borderId="4" xfId="0" quotePrefix="1" applyNumberFormat="1" applyFont="1" applyFill="1" applyBorder="1" applyAlignment="1" applyProtection="1">
      <alignment horizontal="left" vertical="top" wrapText="1"/>
    </xf>
    <xf numFmtId="0" fontId="8" fillId="0" borderId="4" xfId="0" applyNumberFormat="1" applyFont="1" applyFill="1" applyBorder="1" applyAlignment="1" applyProtection="1">
      <alignment horizontal="left" vertical="top" wrapText="1"/>
    </xf>
    <xf numFmtId="0" fontId="8" fillId="0" borderId="4" xfId="0" quotePrefix="1" applyFont="1" applyFill="1" applyBorder="1" applyAlignment="1">
      <alignment vertical="top" wrapText="1"/>
    </xf>
    <xf numFmtId="0" fontId="8" fillId="0" borderId="1" xfId="0" quotePrefix="1" applyFont="1" applyFill="1" applyBorder="1" applyAlignment="1">
      <alignment vertical="top" wrapText="1"/>
    </xf>
    <xf numFmtId="0" fontId="11" fillId="0" borderId="4" xfId="0" applyNumberFormat="1" applyFont="1" applyFill="1" applyBorder="1" applyAlignment="1" applyProtection="1">
      <alignment horizontal="left" vertical="top" wrapText="1"/>
    </xf>
    <xf numFmtId="0" fontId="8" fillId="0" borderId="1" xfId="0" quotePrefix="1" applyNumberFormat="1" applyFont="1" applyFill="1" applyBorder="1" applyAlignment="1" applyProtection="1">
      <alignment horizontal="left" vertical="top" wrapText="1"/>
    </xf>
    <xf numFmtId="0" fontId="8" fillId="0" borderId="8" xfId="0" quotePrefix="1"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45"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7" xfId="0" applyFont="1" applyFill="1" applyBorder="1" applyAlignment="1">
      <alignment vertical="top" wrapText="1"/>
    </xf>
    <xf numFmtId="0" fontId="8" fillId="0" borderId="32" xfId="0" quotePrefix="1" applyNumberFormat="1" applyFont="1" applyFill="1" applyBorder="1" applyAlignment="1" applyProtection="1">
      <alignment horizontal="left" vertical="top" wrapText="1"/>
    </xf>
    <xf numFmtId="0" fontId="4" fillId="0" borderId="9" xfId="0" applyFont="1" applyFill="1" applyBorder="1" applyAlignment="1">
      <alignment horizontal="center" vertical="top"/>
    </xf>
    <xf numFmtId="0" fontId="4" fillId="0" borderId="11" xfId="0" applyFont="1" applyFill="1" applyBorder="1" applyAlignment="1">
      <alignment horizontal="center" vertical="top"/>
    </xf>
    <xf numFmtId="0" fontId="4" fillId="0" borderId="12" xfId="0" applyFont="1" applyFill="1" applyBorder="1" applyAlignment="1">
      <alignment horizontal="center" vertical="top"/>
    </xf>
    <xf numFmtId="0" fontId="4" fillId="0" borderId="10" xfId="0" applyFont="1" applyFill="1" applyBorder="1" applyAlignment="1">
      <alignment horizontal="center" vertical="top"/>
    </xf>
    <xf numFmtId="0" fontId="8" fillId="0" borderId="14" xfId="0" quotePrefix="1" applyNumberFormat="1" applyFont="1" applyFill="1" applyBorder="1" applyAlignment="1" applyProtection="1">
      <alignment horizontal="center" vertical="top" wrapText="1"/>
    </xf>
    <xf numFmtId="0" fontId="8" fillId="0" borderId="3" xfId="0" quotePrefix="1" applyNumberFormat="1" applyFont="1" applyFill="1" applyBorder="1" applyAlignment="1" applyProtection="1">
      <alignment horizontal="center" vertical="top" wrapText="1"/>
    </xf>
    <xf numFmtId="0" fontId="8" fillId="0" borderId="0" xfId="0" quotePrefix="1" applyNumberFormat="1" applyFont="1" applyFill="1" applyBorder="1" applyAlignment="1" applyProtection="1">
      <alignment horizontal="center" vertical="top" wrapText="1"/>
    </xf>
    <xf numFmtId="0" fontId="8" fillId="0" borderId="4" xfId="0" quotePrefix="1" applyNumberFormat="1" applyFont="1" applyFill="1" applyBorder="1" applyAlignment="1" applyProtection="1">
      <alignment horizontal="center" vertical="top" wrapText="1"/>
    </xf>
    <xf numFmtId="0" fontId="8" fillId="0" borderId="4"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3" xfId="0" applyNumberFormat="1" applyFont="1" applyFill="1" applyBorder="1" applyAlignment="1" applyProtection="1">
      <alignment horizontal="center" vertical="top" wrapText="1"/>
    </xf>
    <xf numFmtId="0" fontId="8" fillId="0" borderId="23" xfId="0" quotePrefix="1" applyFont="1" applyFill="1" applyBorder="1" applyAlignment="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17" xfId="0" applyNumberFormat="1" applyFont="1" applyFill="1" applyBorder="1" applyAlignment="1" applyProtection="1">
      <alignment horizontal="center" vertical="top" wrapText="1"/>
    </xf>
    <xf numFmtId="0" fontId="8" fillId="0" borderId="14"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xf>
    <xf numFmtId="0" fontId="8" fillId="0" borderId="8" xfId="0" applyNumberFormat="1" applyFont="1" applyFill="1" applyBorder="1" applyAlignment="1" applyProtection="1">
      <alignment horizontal="left"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34"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32" xfId="0" applyNumberFormat="1" applyFont="1" applyFill="1" applyBorder="1" applyAlignment="1" applyProtection="1">
      <alignment horizontal="center" vertical="top" wrapText="1"/>
    </xf>
    <xf numFmtId="0" fontId="8" fillId="0" borderId="3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0" fontId="8" fillId="2" borderId="48" xfId="0" applyNumberFormat="1" applyFont="1" applyFill="1" applyBorder="1" applyAlignment="1" applyProtection="1">
      <alignment horizontal="left"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5" fillId="0" borderId="11" xfId="0" applyFont="1" applyFill="1" applyBorder="1" applyAlignment="1">
      <alignment horizontal="center" vertical="top"/>
    </xf>
    <xf numFmtId="0" fontId="15" fillId="0" borderId="0" xfId="0" applyNumberFormat="1" applyFont="1" applyFill="1" applyBorder="1" applyAlignment="1" applyProtection="1">
      <alignment horizontal="left" vertical="top" wrapText="1"/>
    </xf>
    <xf numFmtId="0" fontId="15" fillId="0" borderId="0" xfId="0" applyNumberFormat="1" applyFont="1" applyFill="1" applyBorder="1" applyAlignment="1" applyProtection="1">
      <alignment horizontal="center" vertical="top" wrapText="1"/>
    </xf>
    <xf numFmtId="0" fontId="15" fillId="4" borderId="10" xfId="0" applyNumberFormat="1" applyFont="1" applyFill="1" applyBorder="1" applyAlignment="1" applyProtection="1">
      <alignment horizontal="center"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center"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1" xfId="0" applyFont="1" applyFill="1" applyBorder="1" applyAlignment="1">
      <alignmen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4" fillId="0" borderId="0" xfId="0" applyFont="1" applyAlignment="1">
      <alignment vertical="top"/>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1"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0" xfId="0" quotePrefix="1" applyNumberFormat="1" applyFont="1" applyFill="1" applyBorder="1" applyAlignment="1" applyProtection="1">
      <alignment horizontal="left" vertical="top" wrapText="1"/>
    </xf>
    <xf numFmtId="0" fontId="8" fillId="2" borderId="4" xfId="0" quotePrefix="1" applyFont="1" applyFill="1" applyBorder="1" applyAlignment="1">
      <alignment vertical="top" wrapText="1"/>
    </xf>
    <xf numFmtId="0" fontId="8" fillId="2" borderId="30" xfId="0" quotePrefix="1" applyNumberFormat="1" applyFont="1" applyFill="1" applyBorder="1" applyAlignment="1" applyProtection="1">
      <alignment horizontal="left" vertical="top" wrapText="1"/>
    </xf>
    <xf numFmtId="0" fontId="8" fillId="2" borderId="7" xfId="0" applyFont="1" applyFill="1" applyBorder="1" applyAlignment="1">
      <alignment vertical="top" wrapText="1"/>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8" fillId="0" borderId="32" xfId="0" applyNumberFormat="1" applyFont="1" applyFill="1" applyBorder="1" applyAlignment="1" applyProtection="1">
      <alignment horizontal="center"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49" fontId="4" fillId="2" borderId="1" xfId="0" applyNumberFormat="1" applyFont="1" applyFill="1" applyBorder="1" applyAlignment="1">
      <alignment vertical="top" wrapText="1"/>
    </xf>
    <xf numFmtId="0" fontId="15" fillId="0" borderId="23" xfId="0" quotePrefix="1" applyFont="1" applyFill="1" applyBorder="1" applyAlignment="1">
      <alignment horizontal="center" vertical="top" wrapText="1"/>
    </xf>
    <xf numFmtId="0" fontId="6" fillId="2" borderId="9" xfId="0" applyNumberFormat="1" applyFont="1" applyFill="1" applyBorder="1" applyAlignment="1" applyProtection="1">
      <alignment horizontal="left" vertical="top" wrapText="1"/>
    </xf>
    <xf numFmtId="0" fontId="4" fillId="2" borderId="10" xfId="0" applyFont="1" applyFill="1" applyBorder="1" applyAlignment="1">
      <alignmen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5" fillId="2" borderId="26"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wrapText="1"/>
    </xf>
    <xf numFmtId="49" fontId="11" fillId="2" borderId="1" xfId="0" quotePrefix="1" applyNumberFormat="1"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8" fillId="2" borderId="4" xfId="0" quotePrefix="1" applyNumberFormat="1" applyFont="1" applyFill="1" applyBorder="1" applyAlignment="1" applyProtection="1">
      <alignment horizontal="center" vertical="top" wrapText="1"/>
    </xf>
    <xf numFmtId="0" fontId="8" fillId="2" borderId="3"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0" fontId="11"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0" borderId="1" xfId="0" quotePrefix="1" applyFont="1" applyFill="1" applyBorder="1" applyAlignment="1">
      <alignment vertical="top" wrapText="1"/>
    </xf>
    <xf numFmtId="0" fontId="8" fillId="0" borderId="1" xfId="0" quotePrefix="1"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8" fillId="0" borderId="4" xfId="0" quotePrefix="1"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1" xfId="0" quotePrefix="1" applyNumberFormat="1" applyFont="1" applyFill="1" applyBorder="1" applyAlignment="1" applyProtection="1">
      <alignment horizontal="center" vertical="top" wrapText="1"/>
    </xf>
    <xf numFmtId="0" fontId="8" fillId="0" borderId="8" xfId="0" quotePrefix="1"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2" borderId="1" xfId="0" applyFont="1" applyFill="1" applyBorder="1" applyAlignment="1">
      <alignment vertical="top" wrapText="1"/>
    </xf>
    <xf numFmtId="0" fontId="6" fillId="2" borderId="3"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center" vertical="top" wrapText="1"/>
    </xf>
    <xf numFmtId="0" fontId="8" fillId="2" borderId="8" xfId="0" quotePrefix="1" applyNumberFormat="1" applyFont="1" applyFill="1" applyBorder="1" applyAlignment="1" applyProtection="1">
      <alignment horizontal="center" vertical="top" wrapText="1"/>
    </xf>
    <xf numFmtId="0" fontId="1" fillId="0" borderId="0" xfId="0" applyFont="1" applyAlignment="1">
      <alignment horizontal="center" vertical="top"/>
    </xf>
    <xf numFmtId="0" fontId="4" fillId="2" borderId="3" xfId="0" applyFont="1" applyFill="1" applyBorder="1" applyAlignment="1">
      <alignment horizontal="left" vertical="top" wrapText="1"/>
    </xf>
    <xf numFmtId="0" fontId="15" fillId="2" borderId="0" xfId="0" applyNumberFormat="1" applyFont="1" applyFill="1" applyBorder="1" applyAlignment="1" applyProtection="1">
      <alignment horizontal="center" vertical="top" wrapText="1"/>
    </xf>
    <xf numFmtId="0" fontId="6" fillId="7" borderId="50" xfId="0" applyFont="1" applyFill="1" applyBorder="1" applyAlignment="1">
      <alignment vertical="top" wrapText="1"/>
    </xf>
    <xf numFmtId="0" fontId="8" fillId="2" borderId="1"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 xfId="0" quotePrefix="1" applyNumberFormat="1" applyFont="1" applyFill="1" applyBorder="1" applyAlignment="1" applyProtection="1">
      <alignment horizontal="center" vertical="top" wrapText="1"/>
    </xf>
    <xf numFmtId="49" fontId="11" fillId="2" borderId="9" xfId="0" applyNumberFormat="1" applyFont="1" applyFill="1" applyBorder="1" applyAlignment="1" applyProtection="1">
      <alignment horizontal="left" vertical="top" wrapText="1"/>
    </xf>
    <xf numFmtId="49" fontId="11"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pplyProtection="1">
      <alignment horizontal="left" vertical="top" wrapText="1"/>
    </xf>
    <xf numFmtId="49" fontId="11" fillId="2" borderId="8" xfId="0" quotePrefix="1"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26" xfId="0" applyNumberFormat="1" applyFont="1" applyFill="1" applyBorder="1" applyAlignment="1">
      <alignment vertical="top"/>
    </xf>
    <xf numFmtId="49" fontId="5" fillId="2" borderId="7" xfId="0" applyNumberFormat="1" applyFont="1" applyFill="1" applyBorder="1" applyAlignment="1">
      <alignment vertical="top" wrapText="1"/>
    </xf>
    <xf numFmtId="49" fontId="11" fillId="2" borderId="1" xfId="0" applyNumberFormat="1" applyFont="1" applyFill="1" applyBorder="1" applyAlignment="1">
      <alignment vertical="top"/>
    </xf>
    <xf numFmtId="0" fontId="5" fillId="2" borderId="23" xfId="0" quotePrefix="1" applyFont="1" applyFill="1" applyBorder="1" applyAlignment="1">
      <alignment vertical="top" wrapText="1"/>
    </xf>
    <xf numFmtId="0" fontId="8" fillId="2" borderId="0" xfId="0" applyNumberFormat="1" applyFont="1" applyFill="1" applyBorder="1" applyAlignment="1" applyProtection="1">
      <alignment horizontal="left" vertical="top" wrapText="1"/>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8"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6" fillId="2" borderId="13" xfId="0" applyNumberFormat="1" applyFont="1" applyFill="1" applyBorder="1" applyAlignment="1" applyProtection="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0" fillId="0" borderId="0" xfId="0" applyAlignment="1">
      <alignment horizontal="center"/>
    </xf>
    <xf numFmtId="0" fontId="8" fillId="2" borderId="37"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8" fillId="2" borderId="36" xfId="0" applyNumberFormat="1" applyFont="1" applyFill="1" applyBorder="1" applyAlignment="1" applyProtection="1">
      <alignment horizontal="left" vertical="top" wrapText="1"/>
    </xf>
    <xf numFmtId="0" fontId="0" fillId="0" borderId="10" xfId="0" applyBorder="1"/>
    <xf numFmtId="0" fontId="8" fillId="0" borderId="57" xfId="0" applyNumberFormat="1" applyFont="1" applyFill="1" applyBorder="1" applyAlignment="1" applyProtection="1">
      <alignment horizontal="center" vertical="top" wrapText="1"/>
    </xf>
    <xf numFmtId="0" fontId="8" fillId="0" borderId="23" xfId="0" applyNumberFormat="1" applyFont="1" applyFill="1" applyBorder="1" applyAlignment="1" applyProtection="1">
      <alignment horizontal="center" vertical="top" wrapText="1"/>
    </xf>
    <xf numFmtId="0" fontId="8" fillId="0" borderId="58" xfId="0" applyNumberFormat="1" applyFont="1" applyFill="1" applyBorder="1" applyAlignment="1" applyProtection="1">
      <alignment horizontal="center" vertical="top" wrapText="1"/>
    </xf>
    <xf numFmtId="0" fontId="6" fillId="0" borderId="30" xfId="0" applyNumberFormat="1" applyFont="1" applyFill="1" applyBorder="1" applyAlignment="1" applyProtection="1">
      <alignment horizontal="center" vertical="top" wrapText="1"/>
    </xf>
    <xf numFmtId="0" fontId="31" fillId="0" borderId="0" xfId="0" applyFont="1" applyAlignment="1">
      <alignment vertical="top"/>
    </xf>
    <xf numFmtId="0" fontId="31" fillId="0" borderId="0" xfId="0" applyFont="1" applyBorder="1" applyAlignment="1">
      <alignment vertical="top"/>
    </xf>
    <xf numFmtId="0" fontId="6" fillId="2" borderId="10" xfId="0" applyNumberFormat="1" applyFont="1" applyFill="1" applyBorder="1" applyAlignment="1" applyProtection="1">
      <alignment horizontal="left" vertical="top" wrapText="1"/>
    </xf>
    <xf numFmtId="0" fontId="1" fillId="0" borderId="10" xfId="0" applyFont="1" applyBorder="1" applyAlignment="1">
      <alignment vertical="top"/>
    </xf>
    <xf numFmtId="0" fontId="1" fillId="0" borderId="10" xfId="0" applyFont="1" applyBorder="1" applyAlignment="1">
      <alignment horizontal="center" vertical="top"/>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3" fontId="8" fillId="2" borderId="17" xfId="0" quotePrefix="1" applyNumberFormat="1"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0"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wrapText="1"/>
    </xf>
    <xf numFmtId="0" fontId="4" fillId="2" borderId="11" xfId="0" applyFont="1" applyFill="1" applyBorder="1" applyAlignment="1">
      <alignment horizontal="center" vertical="top" wrapText="1"/>
    </xf>
    <xf numFmtId="0" fontId="4" fillId="2" borderId="10" xfId="0" applyFont="1" applyFill="1" applyBorder="1" applyAlignment="1">
      <alignment horizontal="center" vertical="top" wrapText="1"/>
    </xf>
    <xf numFmtId="49" fontId="11" fillId="2" borderId="10" xfId="0" applyNumberFormat="1" applyFont="1" applyFill="1" applyBorder="1" applyAlignment="1">
      <alignment horizontal="left" vertical="top" wrapText="1"/>
    </xf>
    <xf numFmtId="49" fontId="11" fillId="2" borderId="10" xfId="0" applyNumberFormat="1" applyFont="1" applyFill="1" applyBorder="1" applyAlignment="1">
      <alignment horizontal="left" vertical="top"/>
    </xf>
    <xf numFmtId="0" fontId="4" fillId="2" borderId="40" xfId="0" applyFont="1" applyFill="1" applyBorder="1" applyAlignment="1">
      <alignment horizontal="center" vertical="top"/>
    </xf>
    <xf numFmtId="0" fontId="4" fillId="0" borderId="10" xfId="0" applyNumberFormat="1" applyFont="1" applyFill="1" applyBorder="1" applyAlignment="1" applyProtection="1">
      <alignment horizontal="left" vertical="top" wrapText="1"/>
    </xf>
    <xf numFmtId="0" fontId="4" fillId="0" borderId="40" xfId="0" applyFont="1" applyFill="1" applyBorder="1" applyAlignment="1">
      <alignment horizontal="center" vertical="top"/>
    </xf>
    <xf numFmtId="0" fontId="6" fillId="2" borderId="40" xfId="0" applyFont="1" applyFill="1" applyBorder="1" applyAlignment="1">
      <alignment vertical="top" wrapText="1"/>
    </xf>
    <xf numFmtId="0" fontId="8" fillId="2" borderId="40" xfId="0" quotePrefix="1" applyNumberFormat="1" applyFont="1" applyFill="1" applyBorder="1" applyAlignment="1" applyProtection="1">
      <alignment horizontal="center" vertical="top" wrapText="1"/>
    </xf>
    <xf numFmtId="0" fontId="8" fillId="2" borderId="42" xfId="0" applyFont="1" applyFill="1" applyBorder="1" applyAlignment="1">
      <alignment vertical="top" wrapText="1"/>
    </xf>
    <xf numFmtId="0" fontId="4" fillId="0" borderId="42" xfId="0" applyFont="1" applyFill="1" applyBorder="1" applyAlignment="1">
      <alignment vertical="top" wrapText="1"/>
    </xf>
    <xf numFmtId="0" fontId="4" fillId="2" borderId="42" xfId="0" applyFont="1" applyFill="1" applyBorder="1" applyAlignment="1">
      <alignment vertical="top" wrapText="1"/>
    </xf>
    <xf numFmtId="0" fontId="4" fillId="0" borderId="56" xfId="0" applyFont="1" applyFill="1" applyBorder="1" applyAlignment="1">
      <alignment vertical="top" wrapText="1"/>
    </xf>
    <xf numFmtId="0" fontId="4" fillId="2" borderId="53" xfId="0" applyFont="1" applyFill="1" applyBorder="1" applyAlignment="1">
      <alignment vertical="top" wrapText="1"/>
    </xf>
    <xf numFmtId="0" fontId="1" fillId="0" borderId="53" xfId="0" applyFont="1" applyBorder="1" applyAlignment="1">
      <alignment vertical="top"/>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 fillId="0" borderId="1" xfId="0" applyFont="1" applyBorder="1" applyAlignment="1">
      <alignment horizontal="left" vertical="top" wrapText="1"/>
    </xf>
    <xf numFmtId="0" fontId="5" fillId="2" borderId="32" xfId="0" applyFont="1" applyFill="1" applyBorder="1" applyAlignment="1">
      <alignment vertical="top" wrapText="1"/>
    </xf>
    <xf numFmtId="49" fontId="4" fillId="2" borderId="39" xfId="0" applyNumberFormat="1" applyFont="1" applyFill="1" applyBorder="1" applyAlignment="1">
      <alignment vertical="top"/>
    </xf>
    <xf numFmtId="0" fontId="8" fillId="2" borderId="39" xfId="0" quotePrefix="1" applyNumberFormat="1" applyFont="1" applyFill="1" applyBorder="1" applyAlignment="1" applyProtection="1">
      <alignment horizontal="left" vertical="top" wrapText="1"/>
    </xf>
    <xf numFmtId="0" fontId="8" fillId="2" borderId="29" xfId="0" quotePrefix="1" applyNumberFormat="1" applyFont="1" applyFill="1" applyBorder="1" applyAlignment="1" applyProtection="1">
      <alignment horizontal="left" vertical="top" wrapText="1"/>
    </xf>
    <xf numFmtId="0" fontId="5" fillId="2" borderId="30" xfId="0" quotePrefix="1" applyFont="1" applyFill="1" applyBorder="1" applyAlignment="1">
      <alignment vertical="top" wrapText="1"/>
    </xf>
    <xf numFmtId="0" fontId="4" fillId="2" borderId="8" xfId="0" quotePrefix="1" applyNumberFormat="1" applyFont="1" applyFill="1" applyBorder="1" applyAlignment="1" applyProtection="1">
      <alignment horizontal="left" vertical="top" wrapText="1"/>
    </xf>
    <xf numFmtId="0" fontId="8" fillId="2" borderId="1" xfId="0" quotePrefix="1" applyFont="1" applyFill="1" applyBorder="1" applyAlignment="1">
      <alignment vertical="top" wrapText="1"/>
    </xf>
    <xf numFmtId="0" fontId="8" fillId="2" borderId="8" xfId="0" quotePrefix="1" applyFont="1" applyFill="1" applyBorder="1" applyAlignment="1">
      <alignment vertical="top" wrapText="1"/>
    </xf>
    <xf numFmtId="0" fontId="11" fillId="0" borderId="1" xfId="0" applyNumberFormat="1" applyFont="1" applyFill="1" applyBorder="1" applyAlignment="1" applyProtection="1">
      <alignment horizontal="left" vertical="top" wrapText="1"/>
    </xf>
    <xf numFmtId="0" fontId="11"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wrapText="1"/>
    </xf>
    <xf numFmtId="0" fontId="11" fillId="2" borderId="1" xfId="0" applyNumberFormat="1" applyFont="1" applyFill="1" applyBorder="1" applyAlignment="1" applyProtection="1">
      <alignment horizontal="left" vertical="top" wrapText="1"/>
    </xf>
    <xf numFmtId="0" fontId="8" fillId="2" borderId="1" xfId="0" applyNumberFormat="1" applyFont="1" applyFill="1" applyBorder="1" applyAlignment="1" applyProtection="1">
      <alignment horizontal="left" wrapText="1"/>
    </xf>
    <xf numFmtId="0" fontId="11" fillId="2" borderId="1" xfId="0" applyFont="1" applyFill="1" applyBorder="1" applyAlignment="1">
      <alignment vertical="top" wrapText="1"/>
    </xf>
    <xf numFmtId="49" fontId="11" fillId="2" borderId="1" xfId="0" applyNumberFormat="1" applyFont="1" applyFill="1" applyBorder="1" applyAlignment="1">
      <alignment horizontal="left" vertical="top"/>
    </xf>
    <xf numFmtId="0" fontId="4" fillId="2" borderId="39" xfId="0" applyFont="1" applyFill="1" applyBorder="1" applyAlignment="1">
      <alignment horizontal="left" vertical="top" wrapText="1"/>
    </xf>
    <xf numFmtId="0" fontId="8" fillId="0" borderId="0" xfId="0" applyFont="1" applyFill="1" applyBorder="1" applyAlignment="1">
      <alignment vertical="top" wrapText="1"/>
    </xf>
    <xf numFmtId="0" fontId="4" fillId="2" borderId="32" xfId="0" applyFont="1" applyFill="1" applyBorder="1" applyAlignment="1">
      <alignment horizontal="center" vertical="top" wrapText="1"/>
    </xf>
    <xf numFmtId="0" fontId="4" fillId="0" borderId="32" xfId="0" applyFont="1" applyFill="1" applyBorder="1" applyAlignment="1">
      <alignment horizontal="center" vertical="top" wrapText="1"/>
    </xf>
    <xf numFmtId="0" fontId="30"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6" fillId="0" borderId="0" xfId="0" applyNumberFormat="1" applyFont="1" applyAlignment="1" applyProtection="1">
      <alignment horizontal="left" vertical="top"/>
    </xf>
    <xf numFmtId="49" fontId="36" fillId="0" borderId="0" xfId="0" applyNumberFormat="1" applyFont="1" applyFill="1" applyBorder="1" applyAlignment="1"/>
    <xf numFmtId="0" fontId="37" fillId="0" borderId="0" xfId="0" applyFont="1" applyFill="1" applyBorder="1" applyAlignment="1"/>
    <xf numFmtId="0" fontId="38" fillId="0" borderId="0" xfId="0" applyFont="1" applyFill="1" applyBorder="1" applyAlignment="1"/>
    <xf numFmtId="0" fontId="37" fillId="0" borderId="0" xfId="0" applyFont="1" applyBorder="1" applyAlignment="1" applyProtection="1">
      <alignment horizontal="left" vertical="top"/>
      <protection locked="0"/>
    </xf>
    <xf numFmtId="49" fontId="39" fillId="0" borderId="0" xfId="0" applyNumberFormat="1" applyFont="1" applyAlignment="1" applyProtection="1">
      <alignment horizontal="left" vertical="top"/>
    </xf>
    <xf numFmtId="0" fontId="37"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40" fillId="0" borderId="0" xfId="0" applyFont="1" applyAlignment="1" applyProtection="1">
      <alignment vertical="center"/>
    </xf>
    <xf numFmtId="49" fontId="40" fillId="0" borderId="0" xfId="0" applyNumberFormat="1" applyFont="1" applyFill="1" applyBorder="1" applyAlignment="1"/>
    <xf numFmtId="0" fontId="41" fillId="0" borderId="0" xfId="0" applyFont="1" applyFill="1" applyBorder="1" applyAlignment="1"/>
    <xf numFmtId="0" fontId="35" fillId="0" borderId="0" xfId="0" applyFont="1" applyFill="1" applyBorder="1" applyAlignment="1"/>
    <xf numFmtId="0" fontId="41" fillId="0" borderId="0" xfId="0" applyFont="1" applyAlignment="1" applyProtection="1">
      <alignment vertical="top" wrapText="1"/>
    </xf>
    <xf numFmtId="49" fontId="40"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5"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2"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10" xfId="0" applyNumberFormat="1" applyFont="1" applyFill="1" applyBorder="1" applyAlignment="1" applyProtection="1">
      <alignment horizontal="left" vertical="top" wrapText="1"/>
    </xf>
    <xf numFmtId="0" fontId="43" fillId="0" borderId="0" xfId="0" applyFont="1"/>
    <xf numFmtId="0" fontId="43" fillId="0" borderId="0" xfId="0" applyFont="1" applyAlignment="1">
      <alignment wrapText="1"/>
    </xf>
    <xf numFmtId="0" fontId="44" fillId="0" borderId="0" xfId="0" applyFont="1"/>
    <xf numFmtId="0" fontId="4" fillId="2" borderId="9"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49" fontId="11" fillId="2" borderId="4" xfId="0" applyNumberFormat="1"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3" fontId="8" fillId="2" borderId="23" xfId="0" quotePrefix="1" applyNumberFormat="1" applyFont="1" applyFill="1" applyBorder="1" applyAlignment="1">
      <alignment horizontal="center" vertical="top" wrapText="1"/>
    </xf>
    <xf numFmtId="3" fontId="8" fillId="2" borderId="23" xfId="0" quotePrefix="1" applyNumberFormat="1" applyFont="1" applyFill="1" applyBorder="1" applyAlignment="1">
      <alignment horizontal="left" vertical="top" wrapText="1"/>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0" fontId="8" fillId="2" borderId="2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27" fillId="0" borderId="0" xfId="0" applyFont="1" applyBorder="1" applyAlignment="1">
      <alignment horizontal="center" vertical="top"/>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5" fillId="10" borderId="4" xfId="0" applyFont="1" applyFill="1" applyBorder="1" applyAlignment="1">
      <alignment horizontal="center" vertical="top" wrapText="1"/>
    </xf>
    <xf numFmtId="0" fontId="45"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5" fillId="11" borderId="2" xfId="0" applyFont="1" applyFill="1" applyBorder="1" applyAlignment="1">
      <alignment horizontal="center" vertical="top" wrapText="1"/>
    </xf>
    <xf numFmtId="0" fontId="45" fillId="11" borderId="1" xfId="0" applyFont="1" applyFill="1" applyBorder="1" applyAlignment="1">
      <alignment horizontal="center" vertical="top" wrapText="1"/>
    </xf>
    <xf numFmtId="0" fontId="45" fillId="11" borderId="6" xfId="0" applyFont="1" applyFill="1" applyBorder="1" applyAlignment="1">
      <alignment horizontal="center" vertical="top" wrapText="1"/>
    </xf>
    <xf numFmtId="0" fontId="45" fillId="10" borderId="8" xfId="0" applyFont="1" applyFill="1" applyBorder="1" applyAlignment="1">
      <alignment horizontal="center" vertical="top" wrapText="1"/>
    </xf>
    <xf numFmtId="0" fontId="45" fillId="10" borderId="1" xfId="0" applyFont="1" applyFill="1" applyBorder="1" applyAlignment="1">
      <alignment vertical="top" wrapText="1"/>
    </xf>
    <xf numFmtId="0" fontId="45" fillId="10" borderId="8" xfId="0" applyFont="1" applyFill="1" applyBorder="1" applyAlignment="1">
      <alignment vertical="top" wrapText="1"/>
    </xf>
    <xf numFmtId="0" fontId="4" fillId="10" borderId="11" xfId="0" applyFont="1" applyFill="1" applyBorder="1" applyAlignment="1">
      <alignment horizontal="center" vertical="top"/>
    </xf>
    <xf numFmtId="0" fontId="47" fillId="9" borderId="0" xfId="1" applyFont="1" applyFill="1" applyBorder="1" applyAlignment="1" applyProtection="1">
      <alignment horizontal="center" vertical="top"/>
    </xf>
    <xf numFmtId="0" fontId="46" fillId="9" borderId="60" xfId="1" applyNumberFormat="1" applyFont="1" applyFill="1" applyBorder="1" applyAlignment="1" applyProtection="1">
      <alignment horizontal="center" vertical="top" wrapText="1"/>
    </xf>
    <xf numFmtId="0" fontId="4" fillId="10" borderId="1" xfId="0" applyFont="1" applyFill="1" applyBorder="1" applyAlignment="1">
      <alignment vertical="top" wrapText="1"/>
    </xf>
    <xf numFmtId="0" fontId="8" fillId="10" borderId="8" xfId="0" applyNumberFormat="1" applyFont="1" applyFill="1" applyBorder="1" applyAlignment="1" applyProtection="1">
      <alignment horizontal="center" vertical="top" wrapText="1"/>
    </xf>
    <xf numFmtId="0" fontId="8" fillId="10" borderId="1" xfId="0" applyNumberFormat="1" applyFont="1" applyFill="1" applyBorder="1" applyAlignment="1" applyProtection="1">
      <alignment horizontal="center" vertical="top" wrapText="1"/>
    </xf>
    <xf numFmtId="0" fontId="45" fillId="10" borderId="10" xfId="0" applyFont="1" applyFill="1" applyBorder="1" applyAlignment="1">
      <alignment horizontal="center" vertical="top" wrapText="1"/>
    </xf>
    <xf numFmtId="0" fontId="45" fillId="10" borderId="7" xfId="0" applyFont="1" applyFill="1" applyBorder="1" applyAlignment="1">
      <alignment horizontal="center" vertical="top" wrapText="1"/>
    </xf>
    <xf numFmtId="0" fontId="45"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5"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5" fillId="10" borderId="1" xfId="0" applyFont="1" applyFill="1" applyBorder="1" applyAlignment="1">
      <alignment horizontal="center" vertical="top" wrapText="1"/>
    </xf>
    <xf numFmtId="0" fontId="45" fillId="10" borderId="26" xfId="0" applyFont="1" applyFill="1" applyBorder="1" applyAlignment="1">
      <alignment horizontal="center" vertical="top" wrapText="1"/>
    </xf>
    <xf numFmtId="0" fontId="8" fillId="10" borderId="10" xfId="0" applyFont="1" applyFill="1" applyBorder="1" applyAlignment="1">
      <alignment horizontal="center" vertical="top" wrapText="1"/>
    </xf>
    <xf numFmtId="0" fontId="45" fillId="10" borderId="9" xfId="0" applyFont="1" applyFill="1" applyBorder="1" applyAlignment="1">
      <alignment horizontal="center" vertical="top" wrapText="1"/>
    </xf>
    <xf numFmtId="0" fontId="15" fillId="10" borderId="10" xfId="0" applyNumberFormat="1" applyFont="1" applyFill="1" applyBorder="1" applyAlignment="1" applyProtection="1">
      <alignment horizontal="center" vertical="top" wrapText="1"/>
    </xf>
    <xf numFmtId="0" fontId="15" fillId="10" borderId="16" xfId="0" applyNumberFormat="1" applyFont="1" applyFill="1" applyBorder="1" applyAlignment="1" applyProtection="1">
      <alignment horizontal="center" vertical="top" wrapText="1"/>
    </xf>
    <xf numFmtId="0" fontId="45" fillId="2" borderId="8" xfId="0" applyFont="1" applyFill="1" applyBorder="1" applyAlignment="1">
      <alignment horizontal="center" vertical="top" wrapText="1"/>
    </xf>
    <xf numFmtId="0" fontId="8" fillId="2" borderId="10" xfId="0" applyNumberFormat="1" applyFont="1" applyFill="1" applyBorder="1" applyAlignment="1" applyProtection="1">
      <alignment horizontal="center" vertical="top" wrapText="1"/>
    </xf>
    <xf numFmtId="0" fontId="4" fillId="10" borderId="10" xfId="0" applyFont="1" applyFill="1" applyBorder="1" applyAlignment="1">
      <alignment horizontal="center" vertical="top"/>
    </xf>
    <xf numFmtId="0" fontId="15" fillId="10" borderId="0" xfId="0" applyNumberFormat="1" applyFont="1" applyFill="1" applyBorder="1" applyAlignment="1" applyProtection="1">
      <alignment horizontal="center" vertical="top" wrapText="1"/>
    </xf>
    <xf numFmtId="0" fontId="8" fillId="10" borderId="16" xfId="0" applyNumberFormat="1" applyFont="1" applyFill="1" applyBorder="1" applyAlignment="1" applyProtection="1">
      <alignment horizontal="center" vertical="top" wrapText="1"/>
    </xf>
    <xf numFmtId="0" fontId="49" fillId="10" borderId="0" xfId="0" applyFont="1" applyFill="1" applyAlignment="1">
      <alignment vertical="center"/>
    </xf>
    <xf numFmtId="0" fontId="49" fillId="0" borderId="0" xfId="0" applyFont="1" applyFill="1" applyAlignment="1">
      <alignment vertical="center"/>
    </xf>
    <xf numFmtId="0" fontId="50" fillId="10" borderId="0" xfId="0" applyFont="1" applyFill="1" applyAlignment="1">
      <alignment horizontal="center" vertical="center" wrapText="1"/>
    </xf>
    <xf numFmtId="0" fontId="50" fillId="0" borderId="0" xfId="0" applyFont="1" applyFill="1" applyAlignment="1">
      <alignment horizontal="center" vertical="center" wrapText="1"/>
    </xf>
    <xf numFmtId="0" fontId="50" fillId="0" borderId="0" xfId="0" applyFont="1" applyFill="1" applyAlignment="1">
      <alignment vertical="center" wrapText="1"/>
    </xf>
    <xf numFmtId="0" fontId="50" fillId="12" borderId="0" xfId="0" applyFont="1" applyFill="1" applyAlignment="1">
      <alignment horizontal="center" vertical="center" wrapText="1"/>
    </xf>
    <xf numFmtId="0" fontId="51" fillId="10" borderId="0" xfId="0" applyFont="1" applyFill="1" applyAlignment="1">
      <alignment vertical="center"/>
    </xf>
    <xf numFmtId="0" fontId="51" fillId="0" borderId="0" xfId="0" applyFont="1" applyFill="1" applyAlignment="1">
      <alignment vertical="center"/>
    </xf>
    <xf numFmtId="0" fontId="51" fillId="10" borderId="0" xfId="0" applyFont="1" applyFill="1" applyAlignment="1">
      <alignment horizontal="center" vertical="center"/>
    </xf>
    <xf numFmtId="0" fontId="51" fillId="0" borderId="0" xfId="0" applyFont="1" applyFill="1" applyAlignment="1">
      <alignment horizontal="center" vertical="center"/>
    </xf>
    <xf numFmtId="9" fontId="51" fillId="10" borderId="0" xfId="3" applyFont="1" applyFill="1" applyAlignment="1">
      <alignment horizontal="center" vertical="center"/>
    </xf>
    <xf numFmtId="0" fontId="51" fillId="12" borderId="0" xfId="0" applyFont="1" applyFill="1" applyAlignment="1">
      <alignment horizontal="center" vertical="center"/>
    </xf>
    <xf numFmtId="9" fontId="51" fillId="12" borderId="0" xfId="3" applyFont="1" applyFill="1" applyAlignment="1">
      <alignment horizontal="center" vertical="center"/>
    </xf>
    <xf numFmtId="0" fontId="43"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3"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6" fillId="0" borderId="0" xfId="1" applyNumberFormat="1" applyFont="1" applyFill="1" applyBorder="1" applyAlignment="1" applyProtection="1">
      <alignment horizontal="left"/>
    </xf>
    <xf numFmtId="0" fontId="34" fillId="8" borderId="60" xfId="0" applyFont="1" applyFill="1" applyBorder="1" applyAlignment="1" applyProtection="1">
      <alignment horizontal="center" vertical="top"/>
    </xf>
    <xf numFmtId="0" fontId="34"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3"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3" fillId="0" borderId="0" xfId="0" applyFont="1"/>
    <xf numFmtId="0" fontId="30" fillId="0" borderId="0" xfId="0" applyFont="1" applyAlignment="1">
      <alignment horizontal="center" vertical="top"/>
    </xf>
    <xf numFmtId="0" fontId="30" fillId="0" borderId="0" xfId="0" applyFont="1" applyBorder="1" applyAlignment="1">
      <alignment vertical="top"/>
    </xf>
    <xf numFmtId="0" fontId="30" fillId="0" borderId="54" xfId="0" applyFont="1" applyBorder="1" applyAlignment="1">
      <alignment vertical="top"/>
    </xf>
    <xf numFmtId="0" fontId="30" fillId="0" borderId="0" xfId="0" applyFont="1"/>
    <xf numFmtId="0" fontId="30" fillId="0" borderId="44" xfId="0" applyFont="1" applyBorder="1" applyAlignment="1">
      <alignment vertical="top"/>
    </xf>
    <xf numFmtId="0" fontId="30" fillId="0" borderId="1" xfId="0" applyFont="1" applyBorder="1" applyAlignment="1">
      <alignment vertical="top"/>
    </xf>
    <xf numFmtId="0" fontId="1" fillId="0" borderId="55" xfId="0" applyFont="1" applyBorder="1" applyAlignment="1">
      <alignment vertical="top"/>
    </xf>
    <xf numFmtId="0" fontId="30" fillId="0" borderId="54" xfId="0" applyFont="1" applyBorder="1" applyAlignment="1">
      <alignment horizontal="center" vertical="top"/>
    </xf>
    <xf numFmtId="0" fontId="30"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8" fillId="2" borderId="9" xfId="0" applyNumberFormat="1" applyFont="1" applyFill="1" applyBorder="1" applyAlignment="1" applyProtection="1">
      <alignment horizontal="left" vertical="top" wrapText="1"/>
    </xf>
    <xf numFmtId="0" fontId="28" fillId="2" borderId="10" xfId="0" applyNumberFormat="1" applyFont="1" applyFill="1" applyBorder="1" applyAlignment="1" applyProtection="1">
      <alignment horizontal="left" vertical="top" wrapText="1"/>
    </xf>
    <xf numFmtId="9" fontId="52"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17" xfId="0" applyNumberFormat="1" applyFont="1" applyFill="1" applyBorder="1" applyAlignment="1" applyProtection="1">
      <alignment horizontal="left" vertical="top" wrapText="1"/>
    </xf>
    <xf numFmtId="0" fontId="4" fillId="0" borderId="23" xfId="0" quotePrefix="1" applyNumberFormat="1" applyFont="1" applyFill="1" applyBorder="1" applyAlignment="1" applyProtection="1">
      <alignment horizontal="left" vertical="top" wrapText="1"/>
    </xf>
    <xf numFmtId="0" fontId="4" fillId="2" borderId="1" xfId="0" quotePrefix="1" applyNumberFormat="1" applyFont="1" applyFill="1" applyBorder="1" applyAlignment="1" applyProtection="1">
      <alignment horizontal="left" vertical="top" wrapText="1"/>
    </xf>
    <xf numFmtId="0" fontId="8" fillId="2" borderId="21" xfId="0" applyNumberFormat="1" applyFont="1" applyFill="1" applyBorder="1" applyAlignment="1" applyProtection="1">
      <alignment horizontal="left" vertical="top" wrapText="1"/>
    </xf>
    <xf numFmtId="0" fontId="4" fillId="2" borderId="33" xfId="0" quotePrefix="1" applyNumberFormat="1" applyFont="1" applyFill="1" applyBorder="1" applyAlignment="1" applyProtection="1">
      <alignment horizontal="left" vertical="top" wrapText="1"/>
    </xf>
    <xf numFmtId="0" fontId="8" fillId="2" borderId="12"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6" fillId="2" borderId="1" xfId="0" quotePrefix="1" applyNumberFormat="1" applyFont="1" applyFill="1" applyBorder="1" applyAlignment="1" applyProtection="1">
      <alignment horizontal="left" vertical="top" wrapText="1"/>
    </xf>
    <xf numFmtId="0" fontId="8" fillId="2" borderId="8" xfId="0" quotePrefix="1" applyNumberFormat="1" applyFont="1" applyFill="1" applyBorder="1" applyAlignment="1" applyProtection="1">
      <alignment horizontal="left" vertical="top" wrapText="1"/>
    </xf>
    <xf numFmtId="0" fontId="15" fillId="2" borderId="10" xfId="0" applyNumberFormat="1" applyFont="1" applyFill="1" applyBorder="1" applyAlignment="1" applyProtection="1">
      <alignment horizontal="center" vertical="top" wrapText="1"/>
    </xf>
    <xf numFmtId="0" fontId="8" fillId="2" borderId="1" xfId="0" quotePrefix="1" applyFont="1" applyFill="1" applyBorder="1" applyAlignment="1">
      <alignment horizontal="center" vertical="top" wrapText="1"/>
    </xf>
    <xf numFmtId="0" fontId="8" fillId="2" borderId="32" xfId="0" quotePrefix="1" applyFont="1" applyFill="1" applyBorder="1" applyAlignment="1">
      <alignment horizontal="center" vertical="top" wrapText="1"/>
    </xf>
    <xf numFmtId="0" fontId="8" fillId="0" borderId="32" xfId="0" quotePrefix="1" applyFont="1" applyFill="1" applyBorder="1" applyAlignment="1">
      <alignment horizontal="center" vertical="top" wrapText="1"/>
    </xf>
    <xf numFmtId="3" fontId="8" fillId="2" borderId="30" xfId="0" quotePrefix="1" applyNumberFormat="1" applyFont="1" applyFill="1" applyBorder="1" applyAlignment="1">
      <alignment horizontal="center" vertical="top" wrapText="1"/>
    </xf>
    <xf numFmtId="3" fontId="8" fillId="2" borderId="64" xfId="0" quotePrefix="1" applyNumberFormat="1" applyFont="1" applyFill="1" applyBorder="1" applyAlignment="1">
      <alignment horizontal="left" vertical="top" wrapText="1"/>
    </xf>
    <xf numFmtId="3" fontId="8" fillId="2" borderId="64" xfId="0" quotePrefix="1" applyNumberFormat="1" applyFont="1" applyFill="1" applyBorder="1" applyAlignment="1">
      <alignment horizontal="center" vertical="top" wrapText="1"/>
    </xf>
    <xf numFmtId="0" fontId="45" fillId="10" borderId="64" xfId="0" applyFont="1" applyFill="1" applyBorder="1" applyAlignment="1">
      <alignment horizontal="center" vertical="top" wrapText="1"/>
    </xf>
    <xf numFmtId="0" fontId="5" fillId="2" borderId="66" xfId="0" applyFont="1" applyFill="1" applyBorder="1" applyAlignment="1">
      <alignment vertical="top" wrapText="1"/>
    </xf>
    <xf numFmtId="49" fontId="11" fillId="2" borderId="66" xfId="0" applyNumberFormat="1" applyFont="1" applyFill="1" applyBorder="1" applyAlignment="1">
      <alignment horizontal="left" vertical="top"/>
    </xf>
    <xf numFmtId="0" fontId="4" fillId="2" borderId="66" xfId="0" applyFont="1" applyFill="1" applyBorder="1" applyAlignment="1">
      <alignment vertical="top" wrapText="1"/>
    </xf>
    <xf numFmtId="0" fontId="4" fillId="0" borderId="66" xfId="0" applyFont="1" applyFill="1" applyBorder="1" applyAlignment="1">
      <alignment vertical="top" wrapText="1"/>
    </xf>
    <xf numFmtId="0" fontId="4" fillId="2" borderId="66" xfId="0" applyFont="1" applyFill="1" applyBorder="1" applyAlignment="1">
      <alignment horizontal="center" vertical="top" wrapText="1"/>
    </xf>
    <xf numFmtId="0" fontId="4" fillId="2" borderId="66" xfId="0" applyFont="1" applyFill="1" applyBorder="1" applyAlignment="1">
      <alignment horizontal="left" vertical="top" wrapText="1"/>
    </xf>
    <xf numFmtId="0" fontId="1" fillId="0" borderId="56" xfId="0" applyFont="1" applyBorder="1" applyAlignment="1">
      <alignment horizontal="left" vertical="top" wrapText="1"/>
    </xf>
    <xf numFmtId="0" fontId="5" fillId="2" borderId="53" xfId="0" applyFont="1" applyFill="1" applyBorder="1" applyAlignment="1">
      <alignment vertical="top" wrapText="1"/>
    </xf>
    <xf numFmtId="49" fontId="11" fillId="2" borderId="53" xfId="0" applyNumberFormat="1" applyFont="1" applyFill="1" applyBorder="1" applyAlignment="1">
      <alignment horizontal="left" vertical="top"/>
    </xf>
    <xf numFmtId="0" fontId="4" fillId="0" borderId="67" xfId="0" applyFont="1" applyFill="1" applyBorder="1" applyAlignment="1">
      <alignment vertical="top" wrapText="1"/>
    </xf>
    <xf numFmtId="0" fontId="4" fillId="2" borderId="39" xfId="0" applyFont="1" applyFill="1" applyBorder="1" applyAlignment="1">
      <alignment vertical="top" wrapText="1"/>
    </xf>
    <xf numFmtId="0" fontId="4" fillId="2" borderId="53" xfId="0" applyFont="1" applyFill="1" applyBorder="1" applyAlignment="1">
      <alignment horizontal="center" vertical="top" wrapText="1"/>
    </xf>
    <xf numFmtId="0" fontId="4" fillId="2" borderId="39" xfId="0" applyFont="1" applyFill="1" applyBorder="1" applyAlignment="1">
      <alignment horizontal="center" vertical="top" wrapText="1"/>
    </xf>
    <xf numFmtId="0" fontId="4" fillId="2" borderId="53" xfId="0" applyFont="1" applyFill="1" applyBorder="1" applyAlignment="1">
      <alignment horizontal="left" vertical="top" wrapText="1"/>
    </xf>
    <xf numFmtId="49" fontId="11" fillId="2" borderId="4" xfId="0" applyNumberFormat="1" applyFont="1" applyFill="1" applyBorder="1" applyAlignment="1">
      <alignment horizontal="left" vertical="top"/>
    </xf>
    <xf numFmtId="0" fontId="4" fillId="2" borderId="41" xfId="0" applyFont="1" applyFill="1" applyBorder="1" applyAlignment="1">
      <alignment vertical="top" wrapText="1"/>
    </xf>
    <xf numFmtId="0" fontId="4" fillId="2" borderId="6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65" xfId="0" applyFont="1" applyFill="1" applyBorder="1" applyAlignment="1">
      <alignment horizontal="center" vertical="top" wrapText="1"/>
    </xf>
    <xf numFmtId="0" fontId="4" fillId="2" borderId="41" xfId="0" applyFont="1" applyFill="1" applyBorder="1" applyAlignment="1">
      <alignment horizontal="left" vertical="top" wrapText="1"/>
    </xf>
    <xf numFmtId="0" fontId="4" fillId="2" borderId="65" xfId="0" applyFont="1" applyFill="1" applyBorder="1" applyAlignment="1">
      <alignment horizontal="left" vertical="top" wrapText="1"/>
    </xf>
    <xf numFmtId="0" fontId="45" fillId="10" borderId="41" xfId="0" applyFont="1" applyFill="1" applyBorder="1" applyAlignment="1">
      <alignment horizontal="center" vertical="top" wrapText="1"/>
    </xf>
    <xf numFmtId="0" fontId="45" fillId="10" borderId="39" xfId="0" applyFont="1" applyFill="1" applyBorder="1" applyAlignment="1">
      <alignment horizontal="center" vertical="top" wrapText="1"/>
    </xf>
    <xf numFmtId="0" fontId="45" fillId="10" borderId="65"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15" fillId="10" borderId="10" xfId="0" applyFont="1" applyFill="1" applyBorder="1" applyAlignment="1">
      <alignment horizontal="center" vertical="top"/>
    </xf>
    <xf numFmtId="0" fontId="15" fillId="10" borderId="11" xfId="0" applyFont="1" applyFill="1" applyBorder="1" applyAlignment="1">
      <alignment horizontal="center" vertical="top"/>
    </xf>
    <xf numFmtId="0" fontId="8" fillId="2" borderId="53" xfId="0" applyFont="1" applyFill="1" applyBorder="1" applyAlignment="1">
      <alignment vertical="top" wrapText="1"/>
    </xf>
    <xf numFmtId="0" fontId="4" fillId="0" borderId="62" xfId="0" applyFont="1" applyFill="1" applyBorder="1" applyAlignment="1">
      <alignment vertical="top" wrapText="1"/>
    </xf>
    <xf numFmtId="0" fontId="4" fillId="0" borderId="53" xfId="0" applyFont="1" applyFill="1" applyBorder="1" applyAlignment="1">
      <alignment vertical="top" wrapText="1"/>
    </xf>
    <xf numFmtId="0" fontId="6" fillId="0" borderId="4" xfId="0" applyNumberFormat="1" applyFont="1" applyFill="1" applyBorder="1" applyAlignment="1" applyProtection="1">
      <alignment horizontal="left" vertical="top" wrapText="1"/>
    </xf>
    <xf numFmtId="0" fontId="8" fillId="0" borderId="44" xfId="0" applyNumberFormat="1" applyFont="1" applyFill="1" applyBorder="1" applyAlignment="1" applyProtection="1">
      <alignment horizontal="center" vertical="top" wrapText="1"/>
    </xf>
    <xf numFmtId="0" fontId="8" fillId="2" borderId="7" xfId="0" applyNumberFormat="1" applyFont="1" applyFill="1" applyBorder="1" applyAlignment="1" applyProtection="1">
      <alignment horizontal="left" vertical="top" wrapText="1"/>
    </xf>
    <xf numFmtId="0" fontId="6" fillId="2" borderId="1" xfId="0" applyNumberFormat="1" applyFont="1" applyFill="1" applyBorder="1" applyAlignment="1" applyProtection="1">
      <alignment horizontal="left" vertical="top" wrapText="1"/>
    </xf>
    <xf numFmtId="0" fontId="45" fillId="0" borderId="0" xfId="0" applyFont="1" applyFill="1" applyBorder="1" applyAlignment="1">
      <alignment horizontal="center" vertical="top" wrapText="1"/>
    </xf>
    <xf numFmtId="0" fontId="45" fillId="0" borderId="0" xfId="0" applyFont="1" applyFill="1" applyBorder="1" applyAlignment="1">
      <alignment vertical="top" wrapText="1"/>
    </xf>
    <xf numFmtId="0" fontId="15" fillId="0" borderId="10" xfId="0" applyFont="1" applyFill="1" applyBorder="1" applyAlignment="1">
      <alignment horizontal="center" vertical="top"/>
    </xf>
    <xf numFmtId="0" fontId="45" fillId="0" borderId="10" xfId="0" applyFont="1" applyFill="1" applyBorder="1" applyAlignment="1">
      <alignment horizontal="center" vertical="top" wrapText="1"/>
    </xf>
    <xf numFmtId="0" fontId="45" fillId="0" borderId="4" xfId="0" applyFont="1" applyFill="1" applyBorder="1" applyAlignment="1">
      <alignment horizontal="center" vertical="top" wrapText="1"/>
    </xf>
    <xf numFmtId="0" fontId="45" fillId="0" borderId="1" xfId="0" applyFont="1" applyFill="1" applyBorder="1" applyAlignment="1">
      <alignment vertical="top" wrapText="1"/>
    </xf>
    <xf numFmtId="0" fontId="45" fillId="0" borderId="32" xfId="0" applyFont="1" applyFill="1" applyBorder="1" applyAlignment="1">
      <alignment vertical="top" wrapText="1"/>
    </xf>
    <xf numFmtId="0" fontId="45" fillId="0" borderId="1" xfId="0" applyFont="1" applyFill="1" applyBorder="1" applyAlignment="1">
      <alignment horizontal="center" vertical="top" wrapText="1"/>
    </xf>
    <xf numFmtId="0" fontId="8" fillId="0" borderId="8" xfId="0" applyNumberFormat="1" applyFont="1" applyFill="1" applyBorder="1" applyAlignment="1" applyProtection="1">
      <alignment horizontal="center" vertical="top" wrapText="1"/>
    </xf>
    <xf numFmtId="0" fontId="45" fillId="0" borderId="34" xfId="0" applyFont="1" applyFill="1" applyBorder="1" applyAlignment="1">
      <alignment horizontal="center" vertical="top" wrapText="1"/>
    </xf>
    <xf numFmtId="0" fontId="45" fillId="0" borderId="23" xfId="0" applyFont="1" applyFill="1" applyBorder="1" applyAlignment="1">
      <alignment horizontal="center" vertical="top" wrapText="1"/>
    </xf>
    <xf numFmtId="0" fontId="45" fillId="0" borderId="31" xfId="0" applyFont="1" applyFill="1" applyBorder="1" applyAlignment="1">
      <alignment horizontal="center" vertical="top" wrapText="1"/>
    </xf>
    <xf numFmtId="0" fontId="45" fillId="0" borderId="10" xfId="0" applyNumberFormat="1" applyFont="1" applyFill="1" applyBorder="1" applyAlignment="1" applyProtection="1">
      <alignment horizontal="center" vertical="top" wrapText="1"/>
    </xf>
    <xf numFmtId="0" fontId="45"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4" fillId="14" borderId="9" xfId="0" applyFont="1" applyFill="1" applyBorder="1" applyAlignment="1">
      <alignment horizontal="center" vertical="top"/>
    </xf>
    <xf numFmtId="0" fontId="4" fillId="14" borderId="10" xfId="0" applyFont="1" applyFill="1" applyBorder="1" applyAlignment="1">
      <alignment horizontal="center" vertical="top"/>
    </xf>
    <xf numFmtId="0" fontId="8" fillId="14" borderId="10" xfId="0" applyFont="1" applyFill="1" applyBorder="1" applyAlignment="1">
      <alignment horizontal="center" vertical="top"/>
    </xf>
    <xf numFmtId="0" fontId="8" fillId="14" borderId="11" xfId="0" applyFont="1" applyFill="1" applyBorder="1" applyAlignment="1">
      <alignment horizontal="center" vertical="top"/>
    </xf>
    <xf numFmtId="0" fontId="4" fillId="14" borderId="11" xfId="0" applyFont="1" applyFill="1" applyBorder="1" applyAlignment="1">
      <alignment horizontal="center" vertical="top"/>
    </xf>
    <xf numFmtId="0" fontId="4" fillId="14" borderId="10" xfId="0" applyFont="1" applyFill="1" applyBorder="1" applyAlignment="1">
      <alignment horizontal="center" vertical="top" wrapText="1"/>
    </xf>
    <xf numFmtId="0" fontId="4" fillId="14" borderId="9" xfId="0" applyFont="1" applyFill="1" applyBorder="1" applyAlignment="1">
      <alignment horizontal="center" vertical="top" wrapText="1"/>
    </xf>
    <xf numFmtId="0" fontId="4" fillId="14" borderId="10" xfId="0" applyFont="1" applyFill="1" applyBorder="1" applyAlignment="1">
      <alignment vertical="top" wrapText="1"/>
    </xf>
    <xf numFmtId="0" fontId="4" fillId="14" borderId="53"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4" xfId="0" applyNumberFormat="1" applyFont="1" applyFill="1" applyBorder="1" applyAlignment="1" applyProtection="1">
      <alignment horizontal="center" vertical="top" wrapText="1"/>
    </xf>
    <xf numFmtId="0" fontId="8" fillId="14" borderId="8" xfId="0" applyNumberFormat="1" applyFont="1" applyFill="1" applyBorder="1" applyAlignment="1" applyProtection="1">
      <alignment horizontal="center" vertical="top" wrapText="1"/>
    </xf>
    <xf numFmtId="0" fontId="8" fillId="14" borderId="30" xfId="0" applyNumberFormat="1" applyFont="1" applyFill="1" applyBorder="1" applyAlignment="1" applyProtection="1">
      <alignment horizontal="center" vertical="top" wrapText="1"/>
    </xf>
    <xf numFmtId="0" fontId="8" fillId="14" borderId="22"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15" fillId="14" borderId="0" xfId="0" applyNumberFormat="1" applyFont="1" applyFill="1" applyBorder="1" applyAlignment="1" applyProtection="1">
      <alignment horizontal="center" vertical="top" wrapText="1"/>
    </xf>
    <xf numFmtId="3" fontId="8" fillId="14" borderId="32" xfId="0" quotePrefix="1" applyNumberFormat="1" applyFont="1" applyFill="1" applyBorder="1" applyAlignment="1">
      <alignment horizontal="center" vertical="top" wrapText="1"/>
    </xf>
    <xf numFmtId="3" fontId="8" fillId="14" borderId="30" xfId="0" quotePrefix="1" applyNumberFormat="1" applyFont="1" applyFill="1" applyBorder="1" applyAlignment="1">
      <alignment horizontal="center" vertical="top" wrapText="1"/>
    </xf>
    <xf numFmtId="3" fontId="8" fillId="14" borderId="23" xfId="0" quotePrefix="1" applyNumberFormat="1" applyFont="1" applyFill="1" applyBorder="1" applyAlignment="1">
      <alignment horizontal="center" vertical="top" wrapText="1"/>
    </xf>
    <xf numFmtId="3" fontId="8" fillId="14" borderId="31" xfId="0" quotePrefix="1" applyNumberFormat="1" applyFont="1" applyFill="1" applyBorder="1" applyAlignment="1">
      <alignment horizontal="center" vertical="top" wrapText="1"/>
    </xf>
    <xf numFmtId="3" fontId="8" fillId="14" borderId="17" xfId="0" quotePrefix="1" applyNumberFormat="1" applyFont="1" applyFill="1" applyBorder="1" applyAlignment="1">
      <alignment horizontal="center" vertical="top" wrapText="1"/>
    </xf>
    <xf numFmtId="0" fontId="8" fillId="14" borderId="11" xfId="0" applyNumberFormat="1" applyFont="1" applyFill="1" applyBorder="1" applyAlignment="1" applyProtection="1">
      <alignment horizontal="center" vertical="top" wrapText="1"/>
    </xf>
    <xf numFmtId="0" fontId="4" fillId="14" borderId="7" xfId="0" applyFont="1" applyFill="1" applyBorder="1" applyAlignment="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36" xfId="0" applyNumberFormat="1" applyFont="1" applyFill="1" applyBorder="1" applyAlignment="1" applyProtection="1">
      <alignment horizontal="center" vertical="top" wrapText="1"/>
    </xf>
    <xf numFmtId="0" fontId="8" fillId="14" borderId="37" xfId="0" applyNumberFormat="1" applyFont="1" applyFill="1" applyBorder="1" applyAlignment="1" applyProtection="1">
      <alignment horizontal="center" vertical="top" wrapText="1"/>
    </xf>
    <xf numFmtId="0" fontId="8" fillId="14" borderId="35"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3" fontId="8" fillId="14" borderId="36" xfId="0" quotePrefix="1" applyNumberFormat="1" applyFont="1" applyFill="1" applyBorder="1" applyAlignment="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3" fontId="8" fillId="14" borderId="17" xfId="0" applyNumberFormat="1"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4" fillId="2" borderId="10" xfId="0"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3" fontId="8" fillId="14" borderId="32" xfId="0" applyNumberFormat="1" applyFont="1" applyFill="1" applyBorder="1" applyAlignment="1">
      <alignment horizontal="center" vertical="top" wrapText="1"/>
    </xf>
    <xf numFmtId="0" fontId="8" fillId="15" borderId="10" xfId="0" applyNumberFormat="1" applyFont="1" applyFill="1" applyBorder="1" applyAlignment="1" applyProtection="1">
      <alignment horizontal="center" vertical="top" wrapText="1"/>
    </xf>
    <xf numFmtId="3" fontId="8" fillId="14" borderId="10" xfId="0" applyNumberFormat="1" applyFont="1" applyFill="1" applyBorder="1" applyAlignment="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30" fillId="0" borderId="56" xfId="0" applyFont="1" applyBorder="1" applyAlignment="1">
      <alignment horizontal="center" vertical="top"/>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7" fillId="0" borderId="9" xfId="0" applyNumberFormat="1" applyFont="1" applyFill="1" applyBorder="1" applyAlignment="1" applyProtection="1">
      <alignment horizontal="left" vertical="top" wrapText="1"/>
    </xf>
    <xf numFmtId="0" fontId="7" fillId="0" borderId="10" xfId="0" applyNumberFormat="1" applyFont="1" applyFill="1" applyBorder="1" applyAlignment="1" applyProtection="1">
      <alignment horizontal="left" vertical="top" wrapText="1"/>
    </xf>
    <xf numFmtId="0" fontId="45" fillId="10" borderId="0" xfId="0" applyFont="1" applyFill="1" applyBorder="1" applyAlignment="1">
      <alignment horizontal="center" vertical="top" wrapText="1"/>
    </xf>
    <xf numFmtId="49" fontId="11" fillId="2" borderId="9" xfId="0" applyNumberFormat="1" applyFont="1" applyFill="1" applyBorder="1" applyAlignment="1">
      <alignment horizontal="left" vertical="top"/>
    </xf>
    <xf numFmtId="49" fontId="11" fillId="2" borderId="9" xfId="0" quotePrefix="1" applyNumberFormat="1" applyFont="1" applyFill="1" applyBorder="1" applyAlignment="1">
      <alignment horizontal="left" vertical="top" wrapText="1"/>
    </xf>
    <xf numFmtId="0" fontId="45" fillId="10" borderId="9" xfId="0" applyFont="1" applyFill="1" applyBorder="1" applyAlignment="1">
      <alignment horizontal="center" vertical="top"/>
    </xf>
    <xf numFmtId="0" fontId="0" fillId="0" borderId="0" xfId="0" applyAlignment="1">
      <alignment vertical="center"/>
    </xf>
    <xf numFmtId="0" fontId="55" fillId="2" borderId="0" xfId="0" applyFont="1" applyFill="1" applyAlignment="1">
      <alignment vertical="center"/>
    </xf>
    <xf numFmtId="0" fontId="1" fillId="0" borderId="0" xfId="0" applyFont="1" applyAlignment="1">
      <alignment vertical="center"/>
    </xf>
    <xf numFmtId="0" fontId="55" fillId="2" borderId="0" xfId="0" applyFont="1" applyFill="1" applyAlignment="1">
      <alignment horizontal="center" vertical="center"/>
    </xf>
    <xf numFmtId="9" fontId="55" fillId="2" borderId="0" xfId="3" applyFont="1" applyFill="1" applyAlignment="1">
      <alignment horizontal="center" vertical="center"/>
    </xf>
    <xf numFmtId="0" fontId="54" fillId="2" borderId="10" xfId="0" applyFont="1" applyFill="1" applyBorder="1" applyAlignment="1">
      <alignment horizontal="center" vertical="top"/>
    </xf>
    <xf numFmtId="49" fontId="11" fillId="2" borderId="11" xfId="0" quotePrefix="1" applyNumberFormat="1" applyFont="1" applyFill="1" applyBorder="1" applyAlignment="1">
      <alignment horizontal="left" vertical="top" wrapText="1"/>
    </xf>
    <xf numFmtId="49" fontId="11" fillId="2" borderId="11" xfId="0" applyNumberFormat="1" applyFont="1" applyFill="1" applyBorder="1" applyAlignment="1">
      <alignment horizontal="left" vertical="top"/>
    </xf>
    <xf numFmtId="0" fontId="4" fillId="2" borderId="9" xfId="0" applyNumberFormat="1" applyFont="1" applyFill="1" applyBorder="1" applyAlignment="1" applyProtection="1">
      <alignment horizontal="left" vertical="top" wrapText="1"/>
    </xf>
    <xf numFmtId="0" fontId="4" fillId="2" borderId="30" xfId="0" quotePrefix="1" applyNumberFormat="1" applyFont="1" applyFill="1" applyBorder="1" applyAlignment="1" applyProtection="1">
      <alignment horizontal="left" vertical="top" wrapText="1"/>
    </xf>
    <xf numFmtId="0" fontId="4" fillId="2" borderId="4" xfId="0" quotePrefix="1" applyFont="1" applyFill="1" applyBorder="1" applyAlignment="1">
      <alignment vertical="top" wrapText="1"/>
    </xf>
    <xf numFmtId="3" fontId="4" fillId="2" borderId="17"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vertical="top"/>
    </xf>
    <xf numFmtId="0" fontId="8" fillId="2" borderId="10" xfId="0" applyNumberFormat="1" applyFont="1" applyFill="1" applyBorder="1" applyAlignment="1" applyProtection="1">
      <alignment vertical="top"/>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9" xfId="0" applyNumberFormat="1" applyFont="1" applyFill="1" applyBorder="1" applyAlignment="1" applyProtection="1">
      <alignment horizontal="left" vertical="top" wrapText="1"/>
    </xf>
    <xf numFmtId="0" fontId="5" fillId="2" borderId="12" xfId="0" applyFont="1" applyFill="1" applyBorder="1" applyAlignment="1">
      <alignment horizontal="center" vertical="top"/>
    </xf>
    <xf numFmtId="0" fontId="11" fillId="2" borderId="3" xfId="0" applyNumberFormat="1" applyFont="1" applyFill="1" applyBorder="1" applyAlignment="1" applyProtection="1">
      <alignment horizontal="center" vertical="top" wrapText="1"/>
    </xf>
    <xf numFmtId="0" fontId="11" fillId="2" borderId="18" xfId="0" quotePrefix="1" applyNumberFormat="1" applyFont="1" applyFill="1" applyBorder="1" applyAlignment="1" applyProtection="1">
      <alignment horizontal="center" vertical="top" wrapText="1"/>
    </xf>
    <xf numFmtId="0" fontId="11" fillId="2" borderId="19" xfId="0" quotePrefix="1" applyNumberFormat="1" applyFont="1" applyFill="1" applyBorder="1" applyAlignment="1" applyProtection="1">
      <alignment horizontal="center" vertical="top" wrapText="1"/>
    </xf>
    <xf numFmtId="0" fontId="11" fillId="2" borderId="4" xfId="0" applyNumberFormat="1" applyFont="1" applyFill="1" applyBorder="1" applyAlignment="1" applyProtection="1">
      <alignment horizontal="center" vertical="top" wrapText="1"/>
    </xf>
    <xf numFmtId="0" fontId="11" fillId="2" borderId="3" xfId="0" quotePrefix="1" applyNumberFormat="1" applyFont="1" applyFill="1" applyBorder="1" applyAlignment="1" applyProtection="1">
      <alignment horizontal="center" vertical="top" wrapText="1"/>
    </xf>
    <xf numFmtId="0" fontId="11" fillId="2" borderId="4" xfId="0" quotePrefix="1"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5" fillId="2" borderId="66" xfId="0" applyFont="1" applyFill="1" applyBorder="1" applyAlignment="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7" fillId="17" borderId="12" xfId="0" applyFont="1" applyFill="1" applyBorder="1" applyAlignment="1">
      <alignment horizontal="left" vertical="top"/>
    </xf>
    <xf numFmtId="0" fontId="58" fillId="5" borderId="46" xfId="0" applyFont="1" applyFill="1" applyBorder="1" applyAlignment="1">
      <alignment horizontal="left" vertical="center" wrapText="1" readingOrder="1"/>
    </xf>
    <xf numFmtId="0" fontId="58" fillId="5" borderId="46" xfId="0" applyFont="1" applyFill="1" applyBorder="1" applyAlignment="1">
      <alignment horizontal="center" vertical="center" wrapText="1" readingOrder="1"/>
    </xf>
    <xf numFmtId="0" fontId="58" fillId="5" borderId="47" xfId="0" applyFont="1" applyFill="1" applyBorder="1" applyAlignment="1">
      <alignment horizontal="left" vertical="center" wrapText="1" readingOrder="1"/>
    </xf>
    <xf numFmtId="0" fontId="58" fillId="5" borderId="47" xfId="0" applyFont="1" applyFill="1" applyBorder="1" applyAlignment="1">
      <alignment horizontal="center" vertical="center" wrapText="1" readingOrder="1"/>
    </xf>
    <xf numFmtId="49" fontId="59" fillId="0" borderId="0" xfId="1" applyNumberFormat="1" applyFont="1" applyBorder="1" applyAlignment="1" applyProtection="1">
      <alignment horizontal="left"/>
    </xf>
    <xf numFmtId="49" fontId="59"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4" fillId="2" borderId="11" xfId="0" applyNumberFormat="1" applyFont="1" applyFill="1" applyBorder="1" applyAlignment="1">
      <alignment vertical="top" wrapText="1"/>
    </xf>
    <xf numFmtId="3" fontId="8" fillId="2" borderId="23" xfId="0" applyNumberFormat="1" applyFont="1" applyFill="1" applyBorder="1" applyAlignment="1">
      <alignment horizontal="left"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61" fillId="2" borderId="24" xfId="0" applyNumberFormat="1" applyFont="1" applyFill="1" applyBorder="1" applyAlignment="1" applyProtection="1">
      <alignment horizontal="left" vertical="top" wrapText="1"/>
    </xf>
    <xf numFmtId="0" fontId="61"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1" fillId="2" borderId="13" xfId="0" quotePrefix="1" applyNumberFormat="1" applyFont="1" applyFill="1" applyBorder="1" applyAlignment="1" applyProtection="1">
      <alignment horizontal="center" vertical="top" wrapText="1"/>
    </xf>
    <xf numFmtId="0" fontId="11" fillId="2" borderId="14" xfId="0" quotePrefix="1"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3" fontId="8" fillId="2" borderId="23" xfId="0" applyNumberFormat="1" applyFont="1" applyFill="1" applyBorder="1" applyAlignment="1">
      <alignment horizontal="center" vertical="top" wrapText="1"/>
    </xf>
    <xf numFmtId="3" fontId="8" fillId="2" borderId="17" xfId="0" applyNumberFormat="1" applyFont="1" applyFill="1" applyBorder="1" applyAlignment="1">
      <alignment horizontal="center" vertical="top" wrapText="1"/>
    </xf>
    <xf numFmtId="0" fontId="0" fillId="0" borderId="0" xfId="0" applyFont="1"/>
    <xf numFmtId="49" fontId="63"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64" fillId="18" borderId="0" xfId="4"/>
    <xf numFmtId="0" fontId="64" fillId="18" borderId="0" xfId="4" applyAlignment="1">
      <alignment vertical="top"/>
    </xf>
    <xf numFmtId="0" fontId="64" fillId="18" borderId="10" xfId="4" applyNumberFormat="1" applyBorder="1" applyAlignment="1" applyProtection="1">
      <alignment horizontal="center" vertical="top" wrapText="1"/>
    </xf>
    <xf numFmtId="0" fontId="64" fillId="18" borderId="11" xfId="4" applyNumberFormat="1" applyBorder="1" applyAlignment="1" applyProtection="1">
      <alignment horizontal="center" vertical="top" wrapText="1"/>
    </xf>
    <xf numFmtId="0" fontId="64" fillId="18" borderId="9" xfId="4" applyNumberFormat="1" applyBorder="1" applyAlignment="1" applyProtection="1">
      <alignment horizontal="center" vertical="top" wrapText="1"/>
    </xf>
    <xf numFmtId="0" fontId="64" fillId="18" borderId="12" xfId="4" applyNumberFormat="1" applyBorder="1" applyAlignment="1" applyProtection="1">
      <alignment horizontal="center" vertical="top" wrapText="1"/>
    </xf>
    <xf numFmtId="0" fontId="64" fillId="18" borderId="7" xfId="4" applyBorder="1" applyAlignment="1">
      <alignment horizontal="center" vertical="top" wrapText="1"/>
    </xf>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60"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60" fillId="16" borderId="0" xfId="0" applyFont="1" applyFill="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1"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49" fontId="11" fillId="2" borderId="12"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wrapText="1"/>
    </xf>
    <xf numFmtId="49" fontId="11" fillId="2" borderId="12" xfId="0" applyNumberFormat="1" applyFont="1" applyFill="1" applyBorder="1" applyAlignment="1">
      <alignment horizontal="left" vertical="top"/>
    </xf>
    <xf numFmtId="49" fontId="11" fillId="2" borderId="9" xfId="0" applyNumberFormat="1" applyFont="1" applyFill="1" applyBorder="1" applyAlignment="1">
      <alignment horizontal="left" vertical="top"/>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8" fillId="2" borderId="52"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left" vertical="top" wrapText="1"/>
    </xf>
    <xf numFmtId="0" fontId="8" fillId="2" borderId="31" xfId="0" applyNumberFormat="1" applyFont="1" applyFill="1" applyBorder="1" applyAlignment="1" applyProtection="1">
      <alignment horizontal="lef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49" fontId="11" fillId="2" borderId="9"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quotePrefix="1" applyNumberFormat="1" applyFont="1" applyFill="1" applyBorder="1" applyAlignment="1" applyProtection="1">
      <alignment horizontal="left" vertical="top" wrapText="1"/>
    </xf>
    <xf numFmtId="0" fontId="8" fillId="2" borderId="11" xfId="0" quotePrefix="1"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56" fillId="4" borderId="0" xfId="0" applyFont="1" applyFill="1" applyAlignment="1">
      <alignment horizontal="left" vertical="top"/>
    </xf>
    <xf numFmtId="0" fontId="60" fillId="16" borderId="0" xfId="0" applyFont="1" applyFill="1" applyAlignment="1">
      <alignment horizontal="lef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60"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64" fillId="18" borderId="2" xfId="4" applyBorder="1" applyAlignment="1">
      <alignment horizontal="center" vertical="center" wrapText="1"/>
    </xf>
    <xf numFmtId="0" fontId="60" fillId="16" borderId="0" xfId="0" applyFont="1" applyFill="1" applyAlignment="1">
      <alignment horizontal="left" vertical="center"/>
    </xf>
    <xf numFmtId="0" fontId="13" fillId="17" borderId="0" xfId="0" applyFont="1" applyFill="1" applyBorder="1" applyAlignment="1">
      <alignment horizontal="center"/>
    </xf>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203" customWidth="1"/>
    <col min="2" max="2" width="11.44140625" style="203" customWidth="1"/>
    <col min="3" max="3" width="43.88671875" style="203" customWidth="1"/>
    <col min="4" max="4" width="30.6640625" style="203" customWidth="1"/>
    <col min="5" max="5" width="40.44140625" style="203" customWidth="1"/>
    <col min="6" max="6" width="23.88671875" style="203" customWidth="1"/>
    <col min="7" max="12" width="9.109375" style="203" customWidth="1"/>
    <col min="13" max="16384" width="11.44140625" style="203"/>
  </cols>
  <sheetData>
    <row r="1" spans="1:12" ht="31.8">
      <c r="A1" s="508" t="s">
        <v>835</v>
      </c>
      <c r="B1" s="509"/>
      <c r="C1" s="510"/>
      <c r="D1" s="511"/>
      <c r="E1" s="512"/>
      <c r="F1" s="512"/>
      <c r="H1" s="512"/>
      <c r="I1" s="512"/>
      <c r="J1" s="512"/>
      <c r="K1" s="512"/>
      <c r="L1" s="512"/>
    </row>
    <row r="2" spans="1:12" ht="31.8">
      <c r="A2" s="922" t="s">
        <v>972</v>
      </c>
      <c r="B2" s="509"/>
      <c r="C2" s="510"/>
      <c r="D2" s="511"/>
      <c r="E2" s="512"/>
      <c r="F2" s="512"/>
      <c r="G2" s="512"/>
      <c r="H2" s="512"/>
      <c r="I2" s="512"/>
      <c r="J2" s="512"/>
      <c r="K2" s="512"/>
      <c r="L2" s="512"/>
    </row>
    <row r="3" spans="1:12" ht="31.8">
      <c r="A3" s="541"/>
      <c r="B3" s="509"/>
      <c r="C3" s="510"/>
      <c r="D3" s="511"/>
      <c r="E3" s="514"/>
      <c r="F3" s="514"/>
      <c r="G3" s="514"/>
      <c r="H3" s="514"/>
      <c r="I3" s="514"/>
      <c r="J3" s="514"/>
      <c r="K3" s="514"/>
      <c r="L3" s="514"/>
    </row>
    <row r="4" spans="1:12">
      <c r="A4" s="515"/>
      <c r="B4" s="516"/>
      <c r="C4" s="517"/>
      <c r="D4" s="511"/>
      <c r="E4" s="518"/>
      <c r="F4" s="518"/>
      <c r="G4" s="518"/>
      <c r="H4" s="518"/>
      <c r="I4" s="518"/>
      <c r="J4" s="518"/>
      <c r="K4" s="518"/>
      <c r="L4" s="518"/>
    </row>
    <row r="5" spans="1:12" ht="22.2">
      <c r="A5" s="519"/>
      <c r="B5" s="520"/>
      <c r="C5" s="521"/>
      <c r="D5" s="522"/>
      <c r="E5" s="523"/>
      <c r="F5" s="523"/>
      <c r="G5" s="523"/>
      <c r="H5" s="523"/>
      <c r="I5" s="523"/>
      <c r="J5" s="523"/>
      <c r="K5" s="523"/>
      <c r="L5" s="523"/>
    </row>
    <row r="6" spans="1:12" ht="22.2">
      <c r="A6" s="524"/>
      <c r="B6" s="520"/>
      <c r="C6" s="521"/>
      <c r="D6" s="522"/>
      <c r="E6" s="523"/>
      <c r="F6" s="523"/>
      <c r="G6" s="523"/>
      <c r="H6" s="523"/>
      <c r="I6" s="523"/>
      <c r="J6" s="523"/>
      <c r="K6" s="523"/>
      <c r="L6" s="523"/>
    </row>
    <row r="7" spans="1:12">
      <c r="A7" s="516"/>
      <c r="B7" s="516"/>
      <c r="C7" s="517"/>
      <c r="D7" s="522"/>
      <c r="E7" s="518" t="s">
        <v>325</v>
      </c>
      <c r="F7" s="518"/>
      <c r="G7" s="518"/>
      <c r="H7" s="518"/>
      <c r="I7" s="518"/>
      <c r="J7" s="518"/>
      <c r="K7" s="518"/>
      <c r="L7" s="518"/>
    </row>
    <row r="8" spans="1:12">
      <c r="A8" s="525" t="s">
        <v>752</v>
      </c>
      <c r="B8" s="516"/>
      <c r="C8" s="526"/>
      <c r="D8" s="526"/>
      <c r="E8" s="518" t="s">
        <v>325</v>
      </c>
      <c r="F8" s="518"/>
      <c r="G8" s="518"/>
      <c r="H8" s="518"/>
      <c r="I8" s="518"/>
      <c r="J8" s="518"/>
      <c r="K8" s="518"/>
      <c r="L8" s="518"/>
    </row>
    <row r="9" spans="1:12">
      <c r="A9" s="525" t="s">
        <v>784</v>
      </c>
      <c r="B9" s="516"/>
      <c r="C9" s="527"/>
      <c r="D9" s="527"/>
      <c r="E9" s="518"/>
      <c r="F9" s="518"/>
      <c r="G9" s="518"/>
      <c r="H9" s="518"/>
      <c r="I9" s="518"/>
      <c r="J9" s="518"/>
      <c r="K9" s="518"/>
      <c r="L9" s="518"/>
    </row>
    <row r="10" spans="1:12">
      <c r="A10" s="525" t="s">
        <v>326</v>
      </c>
      <c r="B10" s="516"/>
      <c r="C10" s="528"/>
      <c r="D10" s="528"/>
      <c r="E10" s="518"/>
      <c r="F10" s="518"/>
      <c r="G10" s="518"/>
      <c r="H10" s="518"/>
      <c r="I10" s="518"/>
      <c r="J10" s="518"/>
      <c r="K10" s="518"/>
      <c r="L10" s="518"/>
    </row>
    <row r="11" spans="1:12">
      <c r="A11" s="529"/>
      <c r="B11" s="516"/>
      <c r="C11" s="530"/>
      <c r="D11" s="530"/>
      <c r="E11" s="518"/>
      <c r="F11" s="518"/>
      <c r="G11" s="518"/>
      <c r="H11" s="518"/>
      <c r="I11" s="518"/>
      <c r="J11" s="518"/>
      <c r="K11" s="518"/>
      <c r="L11" s="518"/>
    </row>
    <row r="12" spans="1:12">
      <c r="A12" s="531" t="s">
        <v>753</v>
      </c>
      <c r="B12" s="516"/>
      <c r="C12" s="526"/>
      <c r="D12" s="526"/>
      <c r="E12" s="518"/>
      <c r="F12" s="518"/>
      <c r="G12" s="518"/>
      <c r="H12" s="518"/>
      <c r="I12" s="518"/>
      <c r="J12" s="518"/>
      <c r="K12" s="518"/>
      <c r="L12" s="518"/>
    </row>
    <row r="13" spans="1:12">
      <c r="A13" s="531" t="s">
        <v>754</v>
      </c>
      <c r="B13" s="516"/>
      <c r="C13" s="526"/>
      <c r="D13" s="526"/>
      <c r="E13" s="518"/>
      <c r="F13" s="518"/>
      <c r="G13" s="518"/>
      <c r="H13" s="518"/>
      <c r="I13" s="518"/>
      <c r="J13" s="518"/>
      <c r="K13" s="518"/>
      <c r="L13" s="518"/>
    </row>
    <row r="14" spans="1:12">
      <c r="A14" s="532"/>
      <c r="B14" s="516"/>
      <c r="C14" s="533"/>
      <c r="D14" s="533"/>
      <c r="E14" s="534"/>
      <c r="F14" s="534"/>
      <c r="G14" s="534"/>
      <c r="H14" s="534"/>
      <c r="I14" s="534"/>
      <c r="J14" s="534"/>
      <c r="K14" s="534"/>
      <c r="L14" s="534"/>
    </row>
    <row r="15" spans="1:12" ht="15">
      <c r="C15" s="886" t="s">
        <v>614</v>
      </c>
      <c r="D15" s="594">
        <v>2000</v>
      </c>
      <c r="F15" s="534"/>
      <c r="G15" s="534"/>
      <c r="H15" s="534"/>
      <c r="I15" s="534"/>
      <c r="J15" s="534"/>
      <c r="K15" s="534"/>
      <c r="L15" s="534"/>
    </row>
    <row r="16" spans="1:12">
      <c r="A16" s="535"/>
      <c r="B16" s="536"/>
      <c r="C16" s="537"/>
      <c r="D16" s="538"/>
      <c r="E16" s="534"/>
      <c r="F16" s="534"/>
      <c r="G16" s="534"/>
      <c r="H16" s="534"/>
      <c r="I16" s="534"/>
      <c r="J16" s="534"/>
      <c r="K16" s="534"/>
      <c r="L16" s="534"/>
    </row>
    <row r="17" spans="1:12" ht="15">
      <c r="A17" s="535"/>
      <c r="B17" s="536"/>
      <c r="C17" s="886" t="s">
        <v>780</v>
      </c>
      <c r="D17" s="595" t="str">
        <f>IF(D15&lt;100,"XS",IF(AND(D15&gt;99,D15&lt;200),"S",IF(AND(D15&gt;199,D15&lt;600),"M",IF(AND(D15&gt;599,D15&lt;1000),"L",IF(AND(D15&gt;999,D15&lt;2000),"XL",IF(AND(D15&gt;1999),"XXL",1))))))</f>
        <v>XXL</v>
      </c>
      <c r="E17" s="539"/>
      <c r="F17" s="539"/>
      <c r="G17" s="539"/>
      <c r="H17" s="539"/>
      <c r="I17" s="539"/>
      <c r="J17" s="539"/>
      <c r="K17" s="539"/>
      <c r="L17" s="539"/>
    </row>
    <row r="18" spans="1:12">
      <c r="A18" s="533"/>
      <c r="B18" s="536"/>
      <c r="C18" s="635"/>
      <c r="D18" s="637"/>
      <c r="E18" s="539"/>
      <c r="F18" s="539"/>
      <c r="G18" s="539"/>
      <c r="H18" s="539"/>
      <c r="I18" s="539"/>
      <c r="J18" s="539"/>
      <c r="K18" s="539"/>
      <c r="L18" s="539"/>
    </row>
    <row r="19" spans="1:12" ht="15">
      <c r="A19" s="533"/>
      <c r="B19" s="536"/>
      <c r="C19" s="887" t="s">
        <v>632</v>
      </c>
      <c r="D19" s="636" t="s">
        <v>612</v>
      </c>
      <c r="E19" s="539"/>
      <c r="F19" s="539"/>
      <c r="G19" s="539"/>
      <c r="H19" s="539"/>
      <c r="I19" s="539"/>
      <c r="J19" s="539"/>
      <c r="K19" s="539"/>
      <c r="L19" s="539"/>
    </row>
    <row r="20" spans="1:12">
      <c r="A20" s="533"/>
      <c r="B20" s="536"/>
      <c r="C20" s="537"/>
      <c r="D20" s="538"/>
      <c r="E20" s="539"/>
      <c r="F20" s="539"/>
      <c r="G20" s="539"/>
      <c r="H20" s="539"/>
      <c r="I20" s="539"/>
      <c r="J20" s="539"/>
      <c r="K20" s="539"/>
      <c r="L20" s="539"/>
    </row>
    <row r="21" spans="1:12" ht="186.75" customHeight="1">
      <c r="A21" s="946" t="s">
        <v>783</v>
      </c>
      <c r="B21" s="946"/>
      <c r="C21" s="946"/>
      <c r="D21" s="946"/>
      <c r="E21" s="946"/>
      <c r="F21" s="946"/>
      <c r="G21" s="946"/>
      <c r="H21" s="946"/>
      <c r="I21" s="946"/>
      <c r="J21" s="946"/>
      <c r="K21" s="946"/>
      <c r="L21" s="5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24" activePane="bottomLeft" state="frozen"/>
      <selection activeCell="Z14" sqref="Z14"/>
      <selection pane="bottomLeft" activeCell="R37" sqref="R37"/>
    </sheetView>
  </sheetViews>
  <sheetFormatPr defaultColWidth="11.44140625" defaultRowHeight="14.4"/>
  <cols>
    <col min="1" max="1" width="21.6640625" style="203" customWidth="1"/>
    <col min="2" max="2" width="9.33203125" style="203" customWidth="1"/>
    <col min="3" max="3" width="49.33203125" style="203" customWidth="1"/>
    <col min="4" max="4" width="1.6640625" style="243" customWidth="1"/>
    <col min="5" max="5" width="31.66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46"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5546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
      <c r="A4" s="993" t="s">
        <v>96</v>
      </c>
      <c r="B4" s="993"/>
      <c r="C4" s="993"/>
      <c r="AD4" s="3"/>
      <c r="AE4" s="3"/>
      <c r="AF4" s="3"/>
    </row>
    <row r="5" spans="1:32" ht="13.8">
      <c r="A5" s="64"/>
      <c r="AD5" s="3"/>
      <c r="AE5" s="3"/>
      <c r="AF5" s="3"/>
    </row>
    <row r="6" spans="1:32" s="97" customFormat="1" ht="216.75" customHeight="1">
      <c r="A6" s="108" t="s">
        <v>537</v>
      </c>
      <c r="B6" s="311" t="s">
        <v>78</v>
      </c>
      <c r="C6" s="821" t="s">
        <v>711</v>
      </c>
      <c r="D6" s="183"/>
      <c r="E6" s="821" t="s">
        <v>727</v>
      </c>
      <c r="F6" s="273"/>
      <c r="G6" s="314" t="s">
        <v>10</v>
      </c>
      <c r="H6" s="314" t="s">
        <v>10</v>
      </c>
      <c r="I6" s="314" t="s">
        <v>10</v>
      </c>
      <c r="J6" s="314" t="s">
        <v>10</v>
      </c>
      <c r="K6" s="314" t="s">
        <v>10</v>
      </c>
      <c r="L6" s="314" t="s">
        <v>10</v>
      </c>
      <c r="M6" s="188"/>
      <c r="N6" s="830" t="s">
        <v>694</v>
      </c>
      <c r="P6" s="914" t="s">
        <v>819</v>
      </c>
      <c r="R6" s="824" t="s">
        <v>919</v>
      </c>
      <c r="S6" s="379"/>
      <c r="T6" s="824" t="s">
        <v>737</v>
      </c>
      <c r="U6" s="379"/>
      <c r="V6" s="861" t="s">
        <v>768</v>
      </c>
      <c r="W6" s="379"/>
      <c r="X6" s="590" t="s">
        <v>612</v>
      </c>
      <c r="Y6" s="425"/>
      <c r="Z6" s="600">
        <f>IF(OR(X6="A",X7="A"),"",IF(OR(X6="N",X7="N"),0,1))</f>
        <v>1</v>
      </c>
      <c r="AA6" s="379"/>
      <c r="AB6" s="800" t="s">
        <v>649</v>
      </c>
      <c r="AC6" s="679"/>
      <c r="AD6" s="936"/>
      <c r="AE6" s="936"/>
      <c r="AF6" s="936"/>
    </row>
    <row r="7" spans="1:32" s="315" customFormat="1" ht="43.5" customHeight="1">
      <c r="A7" s="109"/>
      <c r="B7" s="312"/>
      <c r="C7" s="309"/>
      <c r="D7" s="273"/>
      <c r="E7" s="309"/>
      <c r="F7" s="273"/>
      <c r="G7" s="307"/>
      <c r="H7" s="307"/>
      <c r="I7" s="307"/>
      <c r="J7" s="307"/>
      <c r="K7" s="307"/>
      <c r="L7" s="307"/>
      <c r="M7" s="262"/>
      <c r="N7" s="307"/>
      <c r="O7" s="381"/>
      <c r="P7" s="913"/>
      <c r="R7" s="824" t="s">
        <v>920</v>
      </c>
      <c r="S7" s="379"/>
      <c r="T7" s="302"/>
      <c r="U7" s="379"/>
      <c r="V7" s="302"/>
      <c r="W7" s="379"/>
      <c r="X7" s="590" t="s">
        <v>612</v>
      </c>
      <c r="Y7" s="425"/>
      <c r="Z7" s="603"/>
      <c r="AA7" s="379"/>
      <c r="AB7" s="798"/>
      <c r="AC7" s="679"/>
      <c r="AD7" s="936"/>
      <c r="AE7" s="936"/>
      <c r="AF7" s="936"/>
    </row>
    <row r="8" spans="1:32" s="97" customFormat="1" ht="94.5" customHeight="1">
      <c r="A8" s="73" t="s">
        <v>79</v>
      </c>
      <c r="B8" s="74" t="s">
        <v>80</v>
      </c>
      <c r="C8" s="821" t="s">
        <v>788</v>
      </c>
      <c r="D8" s="888"/>
      <c r="E8" s="819"/>
      <c r="F8" s="273"/>
      <c r="G8" s="669" t="s">
        <v>10</v>
      </c>
      <c r="H8" s="669" t="s">
        <v>10</v>
      </c>
      <c r="I8" s="669" t="s">
        <v>10</v>
      </c>
      <c r="J8" s="669" t="s">
        <v>10</v>
      </c>
      <c r="K8" s="669" t="s">
        <v>10</v>
      </c>
      <c r="L8" s="669" t="s">
        <v>10</v>
      </c>
      <c r="M8" s="176"/>
      <c r="N8" s="830" t="s">
        <v>694</v>
      </c>
      <c r="P8" s="914" t="s">
        <v>819</v>
      </c>
      <c r="R8" s="824" t="s">
        <v>725</v>
      </c>
      <c r="S8" s="379"/>
      <c r="T8" s="662"/>
      <c r="U8" s="379"/>
      <c r="V8" s="861" t="s">
        <v>245</v>
      </c>
      <c r="W8" s="379"/>
      <c r="X8" s="590" t="s">
        <v>612</v>
      </c>
      <c r="Y8" s="425"/>
      <c r="Z8" s="600">
        <f>IF(OR(X8="A"),"",IF(OR(X8="N"),0,1))</f>
        <v>1</v>
      </c>
      <c r="AA8" s="379"/>
      <c r="AB8" s="798" t="s">
        <v>639</v>
      </c>
      <c r="AC8" s="679"/>
      <c r="AD8" s="936"/>
      <c r="AE8" s="936"/>
      <c r="AF8" s="936"/>
    </row>
    <row r="9" spans="1:32" s="97" customFormat="1" ht="51.75" customHeight="1">
      <c r="A9" s="108" t="s">
        <v>81</v>
      </c>
      <c r="B9" s="670" t="s">
        <v>82</v>
      </c>
      <c r="C9" s="819" t="s">
        <v>921</v>
      </c>
      <c r="D9" s="159"/>
      <c r="E9" s="283"/>
      <c r="F9" s="159"/>
      <c r="G9" s="740" t="s">
        <v>10</v>
      </c>
      <c r="H9" s="404" t="s">
        <v>10</v>
      </c>
      <c r="I9" s="404" t="s">
        <v>10</v>
      </c>
      <c r="J9" s="404" t="s">
        <v>10</v>
      </c>
      <c r="K9" s="404" t="s">
        <v>10</v>
      </c>
      <c r="L9" s="741" t="s">
        <v>10</v>
      </c>
      <c r="M9" s="739"/>
      <c r="N9" s="322" t="s">
        <v>694</v>
      </c>
      <c r="O9" s="315"/>
      <c r="P9" s="912" t="s">
        <v>750</v>
      </c>
      <c r="Q9" s="315"/>
      <c r="R9" s="824" t="s">
        <v>922</v>
      </c>
      <c r="S9" s="379"/>
      <c r="T9" s="283"/>
      <c r="U9" s="379"/>
      <c r="V9" s="283" t="s">
        <v>276</v>
      </c>
      <c r="W9" s="379"/>
      <c r="X9" s="590" t="s">
        <v>612</v>
      </c>
      <c r="Y9" s="425"/>
      <c r="Z9" s="582">
        <f>IF(OR(X9="A",X10="A",X11="A"),"",IF(OR(X9="N",X10="N",X11="N"),0,1))</f>
        <v>1</v>
      </c>
      <c r="AA9" s="379"/>
      <c r="AB9" s="801" t="s">
        <v>743</v>
      </c>
      <c r="AC9" s="679"/>
      <c r="AD9" s="936"/>
      <c r="AE9" s="936"/>
      <c r="AF9" s="936"/>
    </row>
    <row r="10" spans="1:32" s="315" customFormat="1" ht="125.4">
      <c r="A10" s="649"/>
      <c r="B10" s="652"/>
      <c r="C10" s="819" t="s">
        <v>923</v>
      </c>
      <c r="D10" s="159"/>
      <c r="E10" s="402"/>
      <c r="F10" s="159"/>
      <c r="G10" s="742"/>
      <c r="H10" s="669"/>
      <c r="I10" s="669"/>
      <c r="J10" s="669"/>
      <c r="K10" s="669"/>
      <c r="L10" s="743"/>
      <c r="M10" s="739"/>
      <c r="N10" s="324"/>
      <c r="P10" s="324"/>
      <c r="R10" s="824" t="s">
        <v>924</v>
      </c>
      <c r="S10" s="379"/>
      <c r="T10" s="402"/>
      <c r="U10" s="379"/>
      <c r="V10" s="402"/>
      <c r="W10" s="379"/>
      <c r="X10" s="590" t="s">
        <v>612</v>
      </c>
      <c r="Y10" s="425"/>
      <c r="Z10" s="605"/>
      <c r="AA10" s="379"/>
      <c r="AB10" s="800"/>
      <c r="AC10" s="679"/>
      <c r="AD10" s="936"/>
      <c r="AE10" s="936"/>
      <c r="AF10" s="936"/>
    </row>
    <row r="11" spans="1:32" s="97" customFormat="1" ht="27.75" customHeight="1">
      <c r="A11" s="109"/>
      <c r="B11" s="671"/>
      <c r="C11" s="288" t="s">
        <v>337</v>
      </c>
      <c r="D11" s="159"/>
      <c r="E11" s="284"/>
      <c r="F11" s="159"/>
      <c r="G11" s="395"/>
      <c r="H11" s="389"/>
      <c r="I11" s="389"/>
      <c r="J11" s="389"/>
      <c r="K11" s="389"/>
      <c r="L11" s="744"/>
      <c r="M11" s="739"/>
      <c r="N11" s="323"/>
      <c r="O11" s="315"/>
      <c r="P11" s="323"/>
      <c r="Q11" s="315"/>
      <c r="R11" s="659" t="s">
        <v>338</v>
      </c>
      <c r="S11" s="379"/>
      <c r="T11" s="284"/>
      <c r="U11" s="379"/>
      <c r="V11" s="284"/>
      <c r="W11" s="379"/>
      <c r="X11" s="590" t="s">
        <v>612</v>
      </c>
      <c r="Y11" s="425"/>
      <c r="Z11" s="590"/>
      <c r="AA11" s="379"/>
      <c r="AB11" s="798"/>
      <c r="AC11" s="679"/>
      <c r="AD11" s="936"/>
      <c r="AE11" s="936"/>
      <c r="AF11" s="936"/>
    </row>
    <row r="12" spans="1:32" s="97" customFormat="1" ht="79.8">
      <c r="A12" s="108" t="s">
        <v>83</v>
      </c>
      <c r="B12" s="670" t="s">
        <v>84</v>
      </c>
      <c r="C12" s="819" t="s">
        <v>925</v>
      </c>
      <c r="D12" s="159"/>
      <c r="E12" s="283"/>
      <c r="F12" s="159"/>
      <c r="G12" s="740" t="s">
        <v>10</v>
      </c>
      <c r="H12" s="404" t="s">
        <v>10</v>
      </c>
      <c r="I12" s="404" t="s">
        <v>10</v>
      </c>
      <c r="J12" s="404" t="s">
        <v>10</v>
      </c>
      <c r="K12" s="404" t="s">
        <v>10</v>
      </c>
      <c r="L12" s="741" t="s">
        <v>10</v>
      </c>
      <c r="M12" s="739"/>
      <c r="N12" s="322" t="s">
        <v>694</v>
      </c>
      <c r="O12" s="315"/>
      <c r="P12" s="912" t="s">
        <v>750</v>
      </c>
      <c r="Q12" s="315"/>
      <c r="R12" s="824" t="s">
        <v>926</v>
      </c>
      <c r="S12" s="379"/>
      <c r="T12" s="283"/>
      <c r="U12" s="379"/>
      <c r="V12" s="283" t="s">
        <v>276</v>
      </c>
      <c r="W12" s="379"/>
      <c r="X12" s="590" t="s">
        <v>612</v>
      </c>
      <c r="Y12" s="425"/>
      <c r="Z12" s="582">
        <f>IF(OR(X12="A",X13="A",X14="A"),"",IF(OR(X12="N",X13="N",X14="N"),0,1))</f>
        <v>1</v>
      </c>
      <c r="AA12" s="379"/>
      <c r="AB12" s="800" t="s">
        <v>743</v>
      </c>
      <c r="AC12" s="679"/>
      <c r="AD12" s="936"/>
      <c r="AE12" s="936"/>
      <c r="AF12" s="936"/>
    </row>
    <row r="13" spans="1:32" s="315" customFormat="1" ht="45.6">
      <c r="A13" s="649"/>
      <c r="B13" s="652"/>
      <c r="C13" s="819" t="s">
        <v>927</v>
      </c>
      <c r="D13" s="159"/>
      <c r="E13" s="402"/>
      <c r="F13" s="159"/>
      <c r="G13" s="742"/>
      <c r="H13" s="669"/>
      <c r="I13" s="669"/>
      <c r="J13" s="669"/>
      <c r="K13" s="669"/>
      <c r="L13" s="743"/>
      <c r="M13" s="739"/>
      <c r="N13" s="324"/>
      <c r="P13" s="324"/>
      <c r="R13" s="824" t="s">
        <v>928</v>
      </c>
      <c r="S13" s="379"/>
      <c r="T13" s="402"/>
      <c r="U13" s="379"/>
      <c r="V13" s="402"/>
      <c r="W13" s="379"/>
      <c r="X13" s="590" t="s">
        <v>612</v>
      </c>
      <c r="Y13" s="425"/>
      <c r="Z13" s="605"/>
      <c r="AA13" s="379"/>
      <c r="AB13" s="791"/>
      <c r="AC13" s="679"/>
      <c r="AD13" s="936"/>
      <c r="AE13" s="936"/>
      <c r="AF13" s="936"/>
    </row>
    <row r="14" spans="1:32" s="315" customFormat="1" ht="45.6">
      <c r="A14" s="109"/>
      <c r="B14" s="671"/>
      <c r="C14" s="819" t="s">
        <v>929</v>
      </c>
      <c r="D14" s="159"/>
      <c r="E14" s="284"/>
      <c r="F14" s="159"/>
      <c r="G14" s="395"/>
      <c r="H14" s="389"/>
      <c r="I14" s="389"/>
      <c r="J14" s="389"/>
      <c r="K14" s="389"/>
      <c r="L14" s="744"/>
      <c r="M14" s="739"/>
      <c r="N14" s="323"/>
      <c r="P14" s="323"/>
      <c r="R14" s="824" t="s">
        <v>930</v>
      </c>
      <c r="S14" s="379"/>
      <c r="T14" s="284"/>
      <c r="U14" s="379"/>
      <c r="V14" s="284"/>
      <c r="W14" s="379"/>
      <c r="X14" s="590" t="s">
        <v>612</v>
      </c>
      <c r="Y14" s="425"/>
      <c r="Z14" s="590"/>
      <c r="AA14" s="379"/>
      <c r="AB14" s="798"/>
      <c r="AC14" s="679"/>
      <c r="AD14" s="936"/>
      <c r="AE14" s="936"/>
      <c r="AF14" s="936"/>
    </row>
    <row r="15" spans="1:32" s="97" customFormat="1" ht="50.25" customHeight="1">
      <c r="A15" s="73" t="s">
        <v>85</v>
      </c>
      <c r="B15" s="74" t="s">
        <v>86</v>
      </c>
      <c r="C15" s="288" t="s">
        <v>339</v>
      </c>
      <c r="D15" s="273"/>
      <c r="E15" s="288"/>
      <c r="F15" s="273"/>
      <c r="G15" s="669" t="s">
        <v>10</v>
      </c>
      <c r="H15" s="669" t="s">
        <v>10</v>
      </c>
      <c r="I15" s="669" t="s">
        <v>10</v>
      </c>
      <c r="J15" s="669" t="s">
        <v>10</v>
      </c>
      <c r="K15" s="669" t="s">
        <v>10</v>
      </c>
      <c r="L15" s="669" t="s">
        <v>10</v>
      </c>
      <c r="M15" s="262"/>
      <c r="N15" s="830" t="s">
        <v>694</v>
      </c>
      <c r="O15" s="315"/>
      <c r="P15" s="912" t="s">
        <v>750</v>
      </c>
      <c r="Q15" s="315"/>
      <c r="R15" s="659" t="s">
        <v>340</v>
      </c>
      <c r="S15" s="379"/>
      <c r="T15" s="662"/>
      <c r="U15" s="379"/>
      <c r="V15" s="662"/>
      <c r="W15" s="379"/>
      <c r="X15" s="590" t="s">
        <v>612</v>
      </c>
      <c r="Y15" s="425"/>
      <c r="Z15" s="605">
        <f>IF(OR(X15="A"),"",IF(OR(X15="N"),0,1))</f>
        <v>1</v>
      </c>
      <c r="AA15" s="379"/>
      <c r="AB15" s="807" t="s">
        <v>743</v>
      </c>
      <c r="AC15" s="837"/>
      <c r="AD15" s="938"/>
      <c r="AE15" s="938"/>
      <c r="AF15" s="938"/>
    </row>
    <row r="16" spans="1:32" s="97" customFormat="1" ht="104.25" customHeight="1">
      <c r="A16" s="108" t="s">
        <v>168</v>
      </c>
      <c r="B16" s="670" t="s">
        <v>87</v>
      </c>
      <c r="C16" s="819" t="s">
        <v>931</v>
      </c>
      <c r="D16" s="159"/>
      <c r="E16" s="283"/>
      <c r="F16" s="159"/>
      <c r="G16" s="740"/>
      <c r="H16" s="404"/>
      <c r="I16" s="404"/>
      <c r="J16" s="404" t="s">
        <v>10</v>
      </c>
      <c r="K16" s="404" t="s">
        <v>10</v>
      </c>
      <c r="L16" s="741" t="s">
        <v>10</v>
      </c>
      <c r="M16" s="739"/>
      <c r="N16" s="322" t="s">
        <v>192</v>
      </c>
      <c r="O16" s="315"/>
      <c r="P16" s="912" t="s">
        <v>750</v>
      </c>
      <c r="Q16" s="315"/>
      <c r="R16" s="824" t="s">
        <v>932</v>
      </c>
      <c r="S16" s="379"/>
      <c r="T16" s="283"/>
      <c r="U16" s="379"/>
      <c r="V16" s="283" t="s">
        <v>276</v>
      </c>
      <c r="W16" s="379"/>
      <c r="X16" s="590" t="s">
        <v>612</v>
      </c>
      <c r="Y16" s="425"/>
      <c r="Z16" s="582">
        <f>IF(OR(X16="A",X17="A",X18="A",Size="XS",Size="S",Size="M"),"",IF(OR(X16="N",X17="N",X18="N"),0,1))</f>
        <v>1</v>
      </c>
      <c r="AA16" s="379"/>
      <c r="AB16" s="800" t="s">
        <v>743</v>
      </c>
      <c r="AC16" s="679"/>
      <c r="AD16" s="938"/>
      <c r="AE16" s="938"/>
      <c r="AF16" s="938"/>
    </row>
    <row r="17" spans="1:32" s="315" customFormat="1" ht="82.5" customHeight="1">
      <c r="A17" s="649"/>
      <c r="B17" s="652"/>
      <c r="C17" s="821" t="s">
        <v>706</v>
      </c>
      <c r="D17" s="159"/>
      <c r="E17" s="402"/>
      <c r="F17" s="159"/>
      <c r="G17" s="742"/>
      <c r="H17" s="669"/>
      <c r="I17" s="669"/>
      <c r="J17" s="669"/>
      <c r="K17" s="669"/>
      <c r="L17" s="743"/>
      <c r="M17" s="739"/>
      <c r="N17" s="324"/>
      <c r="P17" s="324"/>
      <c r="R17" s="659" t="s">
        <v>256</v>
      </c>
      <c r="S17" s="379"/>
      <c r="T17" s="402"/>
      <c r="U17" s="379"/>
      <c r="V17" s="402"/>
      <c r="W17" s="379"/>
      <c r="X17" s="590" t="s">
        <v>612</v>
      </c>
      <c r="Y17" s="425"/>
      <c r="Z17" s="605"/>
      <c r="AA17" s="379"/>
      <c r="AB17" s="800"/>
      <c r="AC17" s="679"/>
      <c r="AD17" s="938"/>
      <c r="AE17" s="938"/>
      <c r="AF17" s="938"/>
    </row>
    <row r="18" spans="1:32" s="315" customFormat="1" ht="45" customHeight="1">
      <c r="A18" s="109"/>
      <c r="B18" s="671"/>
      <c r="C18" s="666"/>
      <c r="D18" s="159"/>
      <c r="E18" s="284"/>
      <c r="F18" s="159"/>
      <c r="G18" s="395"/>
      <c r="H18" s="389"/>
      <c r="I18" s="389"/>
      <c r="J18" s="389"/>
      <c r="K18" s="389"/>
      <c r="L18" s="744"/>
      <c r="M18" s="739"/>
      <c r="N18" s="323"/>
      <c r="P18" s="323"/>
      <c r="R18" s="824" t="s">
        <v>707</v>
      </c>
      <c r="S18" s="379"/>
      <c r="T18" s="284"/>
      <c r="U18" s="379"/>
      <c r="V18" s="284"/>
      <c r="W18" s="379"/>
      <c r="X18" s="590" t="s">
        <v>612</v>
      </c>
      <c r="Y18" s="425"/>
      <c r="Z18" s="590"/>
      <c r="AA18" s="379"/>
      <c r="AB18" s="798"/>
      <c r="AC18" s="679"/>
      <c r="AD18" s="938"/>
      <c r="AE18" s="938"/>
      <c r="AF18" s="938"/>
    </row>
    <row r="19" spans="1:32" s="97" customFormat="1" ht="269.25" customHeight="1">
      <c r="A19" s="108" t="s">
        <v>594</v>
      </c>
      <c r="B19" s="371" t="s">
        <v>88</v>
      </c>
      <c r="C19" s="821" t="s">
        <v>837</v>
      </c>
      <c r="D19" s="183"/>
      <c r="E19" s="821" t="s">
        <v>973</v>
      </c>
      <c r="F19" s="273"/>
      <c r="G19" s="370" t="s">
        <v>10</v>
      </c>
      <c r="H19" s="370" t="s">
        <v>10</v>
      </c>
      <c r="I19" s="370" t="s">
        <v>10</v>
      </c>
      <c r="J19" s="370" t="s">
        <v>10</v>
      </c>
      <c r="K19" s="370" t="s">
        <v>10</v>
      </c>
      <c r="L19" s="370" t="s">
        <v>10</v>
      </c>
      <c r="M19" s="188"/>
      <c r="N19" s="830" t="s">
        <v>694</v>
      </c>
      <c r="P19" s="914" t="s">
        <v>10</v>
      </c>
      <c r="R19" s="302" t="s">
        <v>655</v>
      </c>
      <c r="S19" s="379"/>
      <c r="T19" s="302"/>
      <c r="U19" s="379"/>
      <c r="V19" s="861" t="s">
        <v>769</v>
      </c>
      <c r="W19" s="379"/>
      <c r="X19" s="590" t="s">
        <v>612</v>
      </c>
      <c r="Y19" s="425"/>
      <c r="Z19" s="605">
        <f>IF(OR(X19="A",X20="A"),"",IF(OR(X19="N",X20="N"),0,1))</f>
        <v>1</v>
      </c>
      <c r="AA19" s="379"/>
      <c r="AB19" s="800" t="s">
        <v>708</v>
      </c>
      <c r="AC19" s="679"/>
      <c r="AD19" s="938"/>
      <c r="AE19" s="938"/>
      <c r="AF19" s="938"/>
    </row>
    <row r="20" spans="1:32" s="315" customFormat="1" ht="91.2">
      <c r="A20" s="554"/>
      <c r="B20" s="555"/>
      <c r="C20" s="666" t="s">
        <v>726</v>
      </c>
      <c r="D20" s="273"/>
      <c r="E20" s="560"/>
      <c r="F20" s="273"/>
      <c r="G20" s="558"/>
      <c r="H20" s="558"/>
      <c r="I20" s="558"/>
      <c r="J20" s="558"/>
      <c r="K20" s="558"/>
      <c r="L20" s="558"/>
      <c r="M20" s="188"/>
      <c r="N20" s="558"/>
      <c r="O20" s="381"/>
      <c r="P20" s="914"/>
      <c r="R20" s="556" t="s">
        <v>595</v>
      </c>
      <c r="S20" s="379"/>
      <c r="T20" s="556"/>
      <c r="U20" s="379"/>
      <c r="V20" s="557"/>
      <c r="W20" s="379"/>
      <c r="X20" s="590" t="s">
        <v>612</v>
      </c>
      <c r="Y20" s="425"/>
      <c r="Z20" s="603"/>
      <c r="AA20" s="379"/>
      <c r="AB20" s="800" t="s">
        <v>709</v>
      </c>
      <c r="AC20" s="679"/>
      <c r="AD20" s="938"/>
      <c r="AE20" s="938"/>
      <c r="AF20" s="938"/>
    </row>
    <row r="21" spans="1:32" s="97" customFormat="1" ht="245.25" customHeight="1">
      <c r="A21" s="108" t="s">
        <v>161</v>
      </c>
      <c r="B21" s="371" t="s">
        <v>89</v>
      </c>
      <c r="C21" s="821" t="s">
        <v>735</v>
      </c>
      <c r="D21" s="183"/>
      <c r="E21" s="821" t="s">
        <v>973</v>
      </c>
      <c r="F21" s="273"/>
      <c r="G21" s="267" t="s">
        <v>10</v>
      </c>
      <c r="H21" s="267" t="s">
        <v>10</v>
      </c>
      <c r="I21" s="267" t="s">
        <v>10</v>
      </c>
      <c r="J21" s="267" t="s">
        <v>10</v>
      </c>
      <c r="K21" s="267" t="s">
        <v>10</v>
      </c>
      <c r="L21" s="267" t="s">
        <v>10</v>
      </c>
      <c r="M21" s="192"/>
      <c r="N21" s="820" t="s">
        <v>694</v>
      </c>
      <c r="O21" s="685"/>
      <c r="P21" s="820" t="s">
        <v>10</v>
      </c>
      <c r="R21" s="824" t="s">
        <v>739</v>
      </c>
      <c r="S21" s="379"/>
      <c r="T21" s="576" t="s">
        <v>270</v>
      </c>
      <c r="U21" s="379"/>
      <c r="V21" s="580"/>
      <c r="W21" s="379"/>
      <c r="X21" s="590" t="s">
        <v>612</v>
      </c>
      <c r="Y21" s="425"/>
      <c r="Z21" s="600">
        <f>IF(OR(X21="A"),"",IF(OR(X21="N"),0,1))</f>
        <v>1</v>
      </c>
      <c r="AA21" s="379"/>
      <c r="AB21" s="807" t="s">
        <v>709</v>
      </c>
      <c r="AC21" s="687"/>
      <c r="AD21" s="938"/>
      <c r="AE21" s="938"/>
      <c r="AF21" s="938"/>
    </row>
    <row r="22" spans="1:32" s="97" customFormat="1" ht="98.25" customHeight="1">
      <c r="A22" s="108" t="s">
        <v>90</v>
      </c>
      <c r="B22" s="371" t="s">
        <v>214</v>
      </c>
      <c r="C22" s="361" t="s">
        <v>272</v>
      </c>
      <c r="D22" s="183"/>
      <c r="E22" s="821"/>
      <c r="F22" s="273"/>
      <c r="G22" s="581" t="s">
        <v>10</v>
      </c>
      <c r="H22" s="581" t="s">
        <v>10</v>
      </c>
      <c r="I22" s="581" t="s">
        <v>10</v>
      </c>
      <c r="J22" s="581" t="s">
        <v>10</v>
      </c>
      <c r="K22" s="581" t="s">
        <v>10</v>
      </c>
      <c r="L22" s="581" t="s">
        <v>10</v>
      </c>
      <c r="M22" s="188"/>
      <c r="N22" s="581" t="s">
        <v>192</v>
      </c>
      <c r="O22" s="381"/>
      <c r="P22" s="914" t="s">
        <v>819</v>
      </c>
      <c r="R22" s="302" t="s">
        <v>273</v>
      </c>
      <c r="S22" s="379"/>
      <c r="T22" s="362" t="s">
        <v>439</v>
      </c>
      <c r="U22" s="379"/>
      <c r="V22" s="861" t="s">
        <v>770</v>
      </c>
      <c r="W22" s="379"/>
      <c r="X22" s="590" t="s">
        <v>612</v>
      </c>
      <c r="Y22" s="425"/>
      <c r="Z22" s="600">
        <f>IF(OR(X22="A",X23="A"),"",IF(OR(X22="N",X23="N"),0,1))</f>
        <v>1</v>
      </c>
      <c r="AA22" s="379"/>
      <c r="AB22" s="801" t="s">
        <v>639</v>
      </c>
      <c r="AC22" s="686"/>
      <c r="AD22" s="938"/>
      <c r="AE22" s="938"/>
      <c r="AF22" s="938"/>
    </row>
    <row r="23" spans="1:32" s="315" customFormat="1" ht="98.25" customHeight="1">
      <c r="A23" s="109"/>
      <c r="B23" s="372"/>
      <c r="C23" s="378"/>
      <c r="D23" s="273"/>
      <c r="E23" s="367"/>
      <c r="F23" s="273"/>
      <c r="G23" s="369"/>
      <c r="H23" s="369"/>
      <c r="I23" s="369"/>
      <c r="J23" s="369"/>
      <c r="K23" s="369"/>
      <c r="L23" s="369"/>
      <c r="M23" s="262"/>
      <c r="N23" s="369"/>
      <c r="O23" s="381"/>
      <c r="P23" s="913"/>
      <c r="R23" s="362" t="s">
        <v>271</v>
      </c>
      <c r="S23" s="379"/>
      <c r="T23" s="362" t="s">
        <v>440</v>
      </c>
      <c r="U23" s="379"/>
      <c r="V23" s="400"/>
      <c r="W23" s="379"/>
      <c r="X23" s="590" t="s">
        <v>612</v>
      </c>
      <c r="Y23" s="425"/>
      <c r="Z23" s="603"/>
      <c r="AA23" s="379"/>
      <c r="AB23" s="808"/>
      <c r="AC23" s="679"/>
      <c r="AD23" s="938"/>
      <c r="AE23" s="938"/>
      <c r="AF23" s="938"/>
    </row>
    <row r="24" spans="1:32" s="97" customFormat="1" ht="86.25" customHeight="1">
      <c r="A24" s="73" t="s">
        <v>218</v>
      </c>
      <c r="B24" s="74" t="s">
        <v>91</v>
      </c>
      <c r="C24" s="819" t="s">
        <v>933</v>
      </c>
      <c r="D24" s="183"/>
      <c r="E24" s="266"/>
      <c r="F24" s="273"/>
      <c r="G24" s="238" t="s">
        <v>10</v>
      </c>
      <c r="H24" s="238" t="s">
        <v>10</v>
      </c>
      <c r="I24" s="238" t="s">
        <v>10</v>
      </c>
      <c r="J24" s="238" t="s">
        <v>10</v>
      </c>
      <c r="K24" s="238" t="s">
        <v>10</v>
      </c>
      <c r="L24" s="238" t="s">
        <v>10</v>
      </c>
      <c r="M24" s="176"/>
      <c r="N24" s="264" t="s">
        <v>192</v>
      </c>
      <c r="P24" s="912" t="s">
        <v>750</v>
      </c>
      <c r="R24" s="302" t="s">
        <v>274</v>
      </c>
      <c r="S24" s="379"/>
      <c r="T24" s="302" t="s">
        <v>436</v>
      </c>
      <c r="U24" s="379"/>
      <c r="V24" s="824" t="s">
        <v>769</v>
      </c>
      <c r="W24" s="379"/>
      <c r="X24" s="590" t="s">
        <v>612</v>
      </c>
      <c r="Y24" s="425"/>
      <c r="Z24" s="600">
        <f>IF(OR(X24="A"),"",IF(OR(X24="N"),0,1))</f>
        <v>1</v>
      </c>
      <c r="AA24" s="379"/>
      <c r="AB24" s="798" t="s">
        <v>741</v>
      </c>
      <c r="AC24" s="679"/>
      <c r="AD24" s="938"/>
      <c r="AE24" s="938"/>
      <c r="AF24" s="938"/>
    </row>
    <row r="25" spans="1:32" s="97" customFormat="1" ht="108" customHeight="1">
      <c r="A25" s="108" t="s">
        <v>829</v>
      </c>
      <c r="B25" s="201" t="s">
        <v>92</v>
      </c>
      <c r="C25" s="892" t="s">
        <v>789</v>
      </c>
      <c r="D25" s="183"/>
      <c r="E25" s="821" t="s">
        <v>974</v>
      </c>
      <c r="F25" s="273"/>
      <c r="G25" s="902" t="s">
        <v>10</v>
      </c>
      <c r="H25" s="902" t="s">
        <v>10</v>
      </c>
      <c r="I25" s="902" t="s">
        <v>10</v>
      </c>
      <c r="J25" s="237" t="s">
        <v>10</v>
      </c>
      <c r="K25" s="237" t="s">
        <v>10</v>
      </c>
      <c r="L25" s="237" t="s">
        <v>10</v>
      </c>
      <c r="M25" s="186"/>
      <c r="N25" s="829" t="s">
        <v>694</v>
      </c>
      <c r="P25" s="912" t="s">
        <v>819</v>
      </c>
      <c r="R25" s="900" t="s">
        <v>828</v>
      </c>
      <c r="S25" s="379"/>
      <c r="T25" s="318" t="s">
        <v>437</v>
      </c>
      <c r="U25" s="379"/>
      <c r="V25" s="862" t="s">
        <v>245</v>
      </c>
      <c r="W25" s="379"/>
      <c r="X25" s="590" t="s">
        <v>612</v>
      </c>
      <c r="Y25" s="425"/>
      <c r="Z25" s="600">
        <f>IF(OR(Size="XS",Size="S",Size="M"),"",IF(OR(X25="A",X26="A"),"",IF(OR(X25="N",X26="N"),0,1)))</f>
        <v>1</v>
      </c>
      <c r="AA25" s="379"/>
      <c r="AB25" s="801" t="s">
        <v>639</v>
      </c>
      <c r="AC25" s="679"/>
      <c r="AD25" s="938"/>
      <c r="AE25" s="938"/>
      <c r="AF25" s="938"/>
    </row>
    <row r="26" spans="1:32" s="315" customFormat="1" ht="78.75" customHeight="1">
      <c r="A26" s="359"/>
      <c r="B26" s="68"/>
      <c r="C26" s="81"/>
      <c r="D26" s="273"/>
      <c r="E26" s="81"/>
      <c r="F26" s="273"/>
      <c r="G26" s="370"/>
      <c r="H26" s="401"/>
      <c r="I26" s="401"/>
      <c r="J26" s="370"/>
      <c r="K26" s="370"/>
      <c r="L26" s="370"/>
      <c r="M26" s="188"/>
      <c r="N26" s="370"/>
      <c r="O26" s="381"/>
      <c r="P26" s="914"/>
      <c r="R26" s="361" t="s">
        <v>535</v>
      </c>
      <c r="S26" s="379"/>
      <c r="T26" s="361" t="s">
        <v>437</v>
      </c>
      <c r="U26" s="379"/>
      <c r="V26" s="400"/>
      <c r="W26" s="379"/>
      <c r="X26" s="590" t="s">
        <v>612</v>
      </c>
      <c r="Y26" s="425"/>
      <c r="Z26" s="603"/>
      <c r="AA26" s="379"/>
      <c r="AB26" s="808"/>
      <c r="AC26" s="679"/>
      <c r="AD26" s="938"/>
      <c r="AE26" s="938"/>
      <c r="AF26" s="938"/>
    </row>
    <row r="27" spans="1:32" s="97" customFormat="1" ht="60.75" customHeight="1">
      <c r="A27" s="73" t="s">
        <v>94</v>
      </c>
      <c r="B27" s="74" t="s">
        <v>93</v>
      </c>
      <c r="C27" s="107" t="s">
        <v>95</v>
      </c>
      <c r="D27" s="183"/>
      <c r="E27" s="266"/>
      <c r="F27" s="273"/>
      <c r="G27" s="78"/>
      <c r="H27" s="78"/>
      <c r="I27" s="78"/>
      <c r="J27" s="78"/>
      <c r="K27" s="78" t="s">
        <v>10</v>
      </c>
      <c r="L27" s="78" t="s">
        <v>10</v>
      </c>
      <c r="M27" s="192"/>
      <c r="N27" s="820" t="s">
        <v>695</v>
      </c>
      <c r="P27" s="912" t="s">
        <v>750</v>
      </c>
      <c r="R27" s="300" t="s">
        <v>275</v>
      </c>
      <c r="S27" s="379"/>
      <c r="T27" s="827" t="s">
        <v>710</v>
      </c>
      <c r="U27" s="379"/>
      <c r="V27" s="865" t="s">
        <v>245</v>
      </c>
      <c r="W27" s="379"/>
      <c r="X27" s="590" t="s">
        <v>612</v>
      </c>
      <c r="Y27" s="425"/>
      <c r="Z27" s="600">
        <f>IF(OR(Size="XS",Size="S",Size="M",Size="L"),"",IF(OR(X27="A"),"",IF(OR(X27="N"),0,1)))</f>
        <v>1</v>
      </c>
      <c r="AA27" s="379"/>
      <c r="AB27" s="807" t="s">
        <v>741</v>
      </c>
      <c r="AC27" s="679"/>
      <c r="AD27" s="938"/>
      <c r="AE27" s="938"/>
      <c r="AF27" s="938"/>
    </row>
    <row r="28" spans="1:32" s="315" customFormat="1" ht="45.75" customHeight="1">
      <c r="A28" s="108" t="s">
        <v>116</v>
      </c>
      <c r="B28" s="670" t="s">
        <v>347</v>
      </c>
      <c r="C28" s="821" t="s">
        <v>934</v>
      </c>
      <c r="D28" s="273"/>
      <c r="E28" s="665"/>
      <c r="F28" s="273"/>
      <c r="G28" s="667"/>
      <c r="H28" s="667"/>
      <c r="I28" s="667"/>
      <c r="J28" s="667"/>
      <c r="K28" s="667" t="s">
        <v>10</v>
      </c>
      <c r="L28" s="667" t="s">
        <v>10</v>
      </c>
      <c r="M28" s="186"/>
      <c r="N28" s="667" t="s">
        <v>192</v>
      </c>
      <c r="P28" s="912" t="s">
        <v>750</v>
      </c>
      <c r="R28" s="660" t="s">
        <v>252</v>
      </c>
      <c r="S28" s="379"/>
      <c r="T28" s="660" t="s">
        <v>438</v>
      </c>
      <c r="V28" s="863" t="s">
        <v>245</v>
      </c>
      <c r="X28" s="590" t="s">
        <v>612</v>
      </c>
      <c r="Y28" s="425"/>
      <c r="Z28" s="600">
        <f>IF(OR(X28="A",Size="XS",Size="S",Size="M",Size="L"),"",IF(OR(X28="N"),0,1))</f>
        <v>1</v>
      </c>
      <c r="AB28" s="807" t="s">
        <v>741</v>
      </c>
      <c r="AC28" s="679"/>
      <c r="AD28" s="938"/>
      <c r="AE28" s="938"/>
      <c r="AF28" s="938"/>
    </row>
    <row r="29" spans="1:32" ht="13.8">
      <c r="AD29" s="203"/>
      <c r="AE29" s="203"/>
      <c r="AF29" s="203"/>
    </row>
    <row r="30" spans="1:32" ht="13.8">
      <c r="AD30" s="203"/>
      <c r="AE30" s="203"/>
      <c r="AF30" s="203"/>
    </row>
    <row r="31" spans="1:32" ht="13.8">
      <c r="AD31" s="203"/>
      <c r="AE31" s="203"/>
      <c r="AF31" s="203"/>
    </row>
    <row r="32" spans="1: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zoomScale="85" zoomScaleNormal="85" workbookViewId="0">
      <pane ySplit="2" topLeftCell="A3" activePane="bottomLeft" state="frozen"/>
      <selection activeCell="Z14" sqref="Z14"/>
      <selection pane="bottomLeft" activeCell="C37" sqref="C37"/>
    </sheetView>
  </sheetViews>
  <sheetFormatPr defaultColWidth="11.44140625" defaultRowHeight="14.4"/>
  <cols>
    <col min="1" max="1" width="18.5546875" customWidth="1"/>
    <col min="2" max="2" width="9.33203125" customWidth="1"/>
    <col min="3" max="3" width="59.88671875" customWidth="1"/>
    <col min="4" max="4" width="1.6640625" style="92" customWidth="1"/>
    <col min="5" max="5" width="32.88671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6">
      <c r="A4" s="998" t="s">
        <v>155</v>
      </c>
      <c r="B4" s="998"/>
      <c r="C4" s="998"/>
      <c r="AD4" s="3"/>
      <c r="AE4" s="3"/>
      <c r="AF4" s="3"/>
    </row>
    <row r="5" spans="1:32">
      <c r="A5" s="91"/>
      <c r="P5" s="921"/>
      <c r="AD5" s="3"/>
      <c r="AE5" s="3"/>
      <c r="AF5" s="3"/>
    </row>
    <row r="6" spans="1:32" s="1" customFormat="1" ht="78.75" customHeight="1">
      <c r="A6" s="76" t="s">
        <v>97</v>
      </c>
      <c r="B6" s="47" t="s">
        <v>98</v>
      </c>
      <c r="C6" s="204" t="s">
        <v>160</v>
      </c>
      <c r="D6" s="193"/>
      <c r="E6" s="257"/>
      <c r="F6" s="193"/>
      <c r="G6" s="82" t="s">
        <v>10</v>
      </c>
      <c r="H6" s="82" t="s">
        <v>10</v>
      </c>
      <c r="I6" s="82" t="s">
        <v>10</v>
      </c>
      <c r="J6" s="82" t="s">
        <v>10</v>
      </c>
      <c r="K6" s="82" t="s">
        <v>10</v>
      </c>
      <c r="L6" s="82" t="s">
        <v>10</v>
      </c>
      <c r="M6" s="186"/>
      <c r="N6" s="877" t="s">
        <v>771</v>
      </c>
      <c r="P6" s="912" t="s">
        <v>819</v>
      </c>
      <c r="R6" s="318"/>
      <c r="S6" s="379"/>
      <c r="T6" s="318"/>
      <c r="U6" s="315"/>
      <c r="V6" s="306"/>
      <c r="W6" s="315"/>
      <c r="X6" s="590" t="s">
        <v>612</v>
      </c>
      <c r="Y6" s="425"/>
      <c r="Z6" s="600">
        <f t="shared" ref="Z6:Z11" si="0">IF(OR(X6="A"),"",IF(OR(X6="N"),0,1))</f>
        <v>1</v>
      </c>
      <c r="AA6" s="315"/>
      <c r="AB6" s="801" t="s">
        <v>639</v>
      </c>
      <c r="AC6" s="465"/>
      <c r="AD6" s="936"/>
      <c r="AE6" s="936"/>
      <c r="AF6" s="936"/>
    </row>
    <row r="7" spans="1:32" s="1" customFormat="1" ht="81" customHeight="1">
      <c r="A7" s="108" t="s">
        <v>164</v>
      </c>
      <c r="B7" s="119" t="s">
        <v>99</v>
      </c>
      <c r="C7" s="819" t="s">
        <v>165</v>
      </c>
      <c r="D7" s="194"/>
      <c r="E7" s="661"/>
      <c r="F7" s="194"/>
      <c r="G7" s="103" t="s">
        <v>10</v>
      </c>
      <c r="H7" s="103" t="s">
        <v>10</v>
      </c>
      <c r="I7" s="103" t="s">
        <v>10</v>
      </c>
      <c r="J7" s="53" t="s">
        <v>10</v>
      </c>
      <c r="K7" s="53" t="s">
        <v>10</v>
      </c>
      <c r="L7" s="53" t="s">
        <v>10</v>
      </c>
      <c r="M7" s="195"/>
      <c r="N7" s="877" t="s">
        <v>771</v>
      </c>
      <c r="P7" s="404" t="s">
        <v>819</v>
      </c>
      <c r="R7" s="661"/>
      <c r="S7" s="379"/>
      <c r="T7" s="661"/>
      <c r="U7" s="315"/>
      <c r="V7" s="404"/>
      <c r="W7" s="315"/>
      <c r="X7" s="590" t="s">
        <v>612</v>
      </c>
      <c r="Y7" s="425"/>
      <c r="Z7" s="600">
        <f t="shared" si="0"/>
        <v>1</v>
      </c>
      <c r="AA7" s="315"/>
      <c r="AB7" s="809" t="s">
        <v>639</v>
      </c>
      <c r="AC7" s="465"/>
      <c r="AD7" s="936"/>
      <c r="AE7" s="936"/>
      <c r="AF7" s="936"/>
    </row>
    <row r="8" spans="1:32" s="1" customFormat="1" ht="123" customHeight="1">
      <c r="A8" s="73" t="s">
        <v>100</v>
      </c>
      <c r="B8" s="74" t="s">
        <v>101</v>
      </c>
      <c r="C8" s="94" t="s">
        <v>515</v>
      </c>
      <c r="D8" s="193"/>
      <c r="E8" s="94"/>
      <c r="F8" s="193"/>
      <c r="G8" s="78" t="s">
        <v>10</v>
      </c>
      <c r="H8" s="78" t="s">
        <v>10</v>
      </c>
      <c r="I8" s="78" t="s">
        <v>10</v>
      </c>
      <c r="J8" s="78" t="s">
        <v>10</v>
      </c>
      <c r="K8" s="78" t="s">
        <v>10</v>
      </c>
      <c r="L8" s="78" t="s">
        <v>10</v>
      </c>
      <c r="M8" s="192"/>
      <c r="N8" s="877" t="s">
        <v>771</v>
      </c>
      <c r="P8" s="913" t="s">
        <v>819</v>
      </c>
      <c r="R8" s="659"/>
      <c r="S8" s="379"/>
      <c r="T8" s="662"/>
      <c r="U8" s="315"/>
      <c r="V8" s="668"/>
      <c r="W8" s="315"/>
      <c r="X8" s="590" t="s">
        <v>612</v>
      </c>
      <c r="Y8" s="425"/>
      <c r="Z8" s="600">
        <f t="shared" si="0"/>
        <v>1</v>
      </c>
      <c r="AA8" s="315"/>
      <c r="AB8" s="807" t="s">
        <v>639</v>
      </c>
      <c r="AC8" s="465"/>
      <c r="AD8" s="936"/>
      <c r="AE8" s="936"/>
      <c r="AF8" s="936"/>
    </row>
    <row r="9" spans="1:32" s="1" customFormat="1" ht="85.5" customHeight="1">
      <c r="A9" s="73" t="s">
        <v>102</v>
      </c>
      <c r="B9" s="74" t="s">
        <v>103</v>
      </c>
      <c r="C9" s="94" t="s">
        <v>996</v>
      </c>
      <c r="D9" s="193"/>
      <c r="E9" s="94"/>
      <c r="F9" s="193"/>
      <c r="G9" s="78" t="s">
        <v>10</v>
      </c>
      <c r="H9" s="78" t="s">
        <v>10</v>
      </c>
      <c r="I9" s="78" t="s">
        <v>10</v>
      </c>
      <c r="J9" s="78" t="s">
        <v>10</v>
      </c>
      <c r="K9" s="78" t="s">
        <v>10</v>
      </c>
      <c r="L9" s="78" t="s">
        <v>10</v>
      </c>
      <c r="M9" s="192"/>
      <c r="N9" s="877" t="s">
        <v>771</v>
      </c>
      <c r="P9" s="820" t="s">
        <v>10</v>
      </c>
      <c r="R9" s="823"/>
      <c r="S9" s="379"/>
      <c r="T9" s="318"/>
      <c r="U9" s="315"/>
      <c r="V9" s="267"/>
      <c r="W9" s="315"/>
      <c r="X9" s="590" t="s">
        <v>612</v>
      </c>
      <c r="Y9" s="425"/>
      <c r="Z9" s="600">
        <f t="shared" si="0"/>
        <v>1</v>
      </c>
      <c r="AA9" s="315"/>
      <c r="AB9" s="807" t="s">
        <v>639</v>
      </c>
      <c r="AC9" s="465"/>
      <c r="AD9" s="936"/>
      <c r="AE9" s="936"/>
      <c r="AF9" s="936"/>
    </row>
    <row r="10" spans="1:32" s="1" customFormat="1" ht="90" customHeight="1">
      <c r="A10" s="310" t="s">
        <v>104</v>
      </c>
      <c r="B10" s="311" t="s">
        <v>105</v>
      </c>
      <c r="C10" s="308" t="s">
        <v>106</v>
      </c>
      <c r="D10" s="183"/>
      <c r="E10" s="308"/>
      <c r="F10" s="273"/>
      <c r="G10" s="306" t="s">
        <v>10</v>
      </c>
      <c r="H10" s="306" t="s">
        <v>10</v>
      </c>
      <c r="I10" s="306" t="s">
        <v>10</v>
      </c>
      <c r="J10" s="306" t="s">
        <v>10</v>
      </c>
      <c r="K10" s="306" t="s">
        <v>10</v>
      </c>
      <c r="L10" s="306" t="s">
        <v>10</v>
      </c>
      <c r="M10" s="186"/>
      <c r="N10" s="877" t="s">
        <v>192</v>
      </c>
      <c r="P10" s="912" t="s">
        <v>819</v>
      </c>
      <c r="R10" s="822" t="s">
        <v>669</v>
      </c>
      <c r="S10" s="379"/>
      <c r="T10" s="318"/>
      <c r="U10" s="315"/>
      <c r="V10" s="306"/>
      <c r="W10" s="315"/>
      <c r="X10" s="590" t="s">
        <v>612</v>
      </c>
      <c r="Y10" s="425"/>
      <c r="Z10" s="600">
        <f t="shared" si="0"/>
        <v>1</v>
      </c>
      <c r="AA10" s="315"/>
      <c r="AB10" s="801" t="s">
        <v>639</v>
      </c>
      <c r="AC10" s="465"/>
      <c r="AD10" s="936"/>
      <c r="AE10" s="936"/>
      <c r="AF10" s="936"/>
    </row>
    <row r="11" spans="1:32" s="1" customFormat="1" ht="191.25" customHeight="1">
      <c r="A11" s="999" t="s">
        <v>107</v>
      </c>
      <c r="B11" s="1002" t="s">
        <v>108</v>
      </c>
      <c r="C11" s="994" t="s">
        <v>997</v>
      </c>
      <c r="D11" s="193"/>
      <c r="E11" s="994"/>
      <c r="F11" s="193"/>
      <c r="G11" s="988" t="s">
        <v>10</v>
      </c>
      <c r="H11" s="988" t="s">
        <v>10</v>
      </c>
      <c r="I11" s="988" t="s">
        <v>10</v>
      </c>
      <c r="J11" s="988" t="s">
        <v>10</v>
      </c>
      <c r="K11" s="988" t="s">
        <v>10</v>
      </c>
      <c r="L11" s="988" t="s">
        <v>10</v>
      </c>
      <c r="M11" s="186"/>
      <c r="N11" s="877" t="s">
        <v>192</v>
      </c>
      <c r="P11" s="912" t="s">
        <v>819</v>
      </c>
      <c r="R11" s="822" t="s">
        <v>670</v>
      </c>
      <c r="S11" s="379"/>
      <c r="T11" s="318"/>
      <c r="U11" s="315"/>
      <c r="V11" s="306"/>
      <c r="W11" s="315"/>
      <c r="X11" s="605" t="s">
        <v>612</v>
      </c>
      <c r="Y11" s="425"/>
      <c r="Z11" s="600">
        <f t="shared" si="0"/>
        <v>1</v>
      </c>
      <c r="AA11" s="315"/>
      <c r="AB11" s="801" t="s">
        <v>639</v>
      </c>
      <c r="AC11" s="465"/>
      <c r="AD11" s="936"/>
      <c r="AE11" s="936"/>
      <c r="AF11" s="936"/>
    </row>
    <row r="12" spans="1:32" s="1" customFormat="1" ht="13.8">
      <c r="A12" s="1000"/>
      <c r="B12" s="960"/>
      <c r="C12" s="995"/>
      <c r="D12" s="193"/>
      <c r="E12" s="995"/>
      <c r="F12" s="193"/>
      <c r="G12" s="997"/>
      <c r="H12" s="997"/>
      <c r="I12" s="997"/>
      <c r="J12" s="997"/>
      <c r="K12" s="997"/>
      <c r="L12" s="997"/>
      <c r="M12" s="188"/>
      <c r="N12" s="256"/>
      <c r="P12" s="914"/>
      <c r="R12" s="305"/>
      <c r="S12" s="379"/>
      <c r="T12" s="305"/>
      <c r="U12" s="315"/>
      <c r="V12" s="314"/>
      <c r="W12" s="315"/>
      <c r="X12" s="604"/>
      <c r="Y12" s="315"/>
      <c r="Z12" s="604"/>
      <c r="AA12" s="315"/>
      <c r="AB12" s="800"/>
      <c r="AC12" s="465"/>
      <c r="AD12" s="936"/>
      <c r="AE12" s="936"/>
      <c r="AF12" s="936"/>
    </row>
    <row r="13" spans="1:32" s="1" customFormat="1" ht="13.8">
      <c r="A13" s="1000"/>
      <c r="B13" s="960"/>
      <c r="C13" s="995"/>
      <c r="D13" s="193"/>
      <c r="E13" s="995"/>
      <c r="F13" s="193"/>
      <c r="G13" s="997"/>
      <c r="H13" s="997"/>
      <c r="I13" s="997"/>
      <c r="J13" s="997"/>
      <c r="K13" s="997"/>
      <c r="L13" s="997"/>
      <c r="M13" s="188"/>
      <c r="N13" s="256"/>
      <c r="P13" s="914"/>
      <c r="R13" s="305"/>
      <c r="S13" s="379"/>
      <c r="T13" s="305"/>
      <c r="U13" s="315"/>
      <c r="V13" s="314"/>
      <c r="W13" s="315"/>
      <c r="X13" s="604"/>
      <c r="Y13" s="315"/>
      <c r="Z13" s="604"/>
      <c r="AA13" s="315"/>
      <c r="AB13" s="800"/>
      <c r="AC13" s="465"/>
      <c r="AD13" s="936"/>
      <c r="AE13" s="936"/>
      <c r="AF13" s="936"/>
    </row>
    <row r="14" spans="1:32" s="1" customFormat="1" ht="35.25" customHeight="1">
      <c r="A14" s="1001"/>
      <c r="B14" s="1003"/>
      <c r="C14" s="996"/>
      <c r="D14" s="193"/>
      <c r="E14" s="996"/>
      <c r="F14" s="193"/>
      <c r="G14" s="989"/>
      <c r="H14" s="989"/>
      <c r="I14" s="989"/>
      <c r="J14" s="989"/>
      <c r="K14" s="989"/>
      <c r="L14" s="989"/>
      <c r="M14" s="176"/>
      <c r="N14" s="264"/>
      <c r="P14" s="913"/>
      <c r="R14" s="302"/>
      <c r="S14" s="379"/>
      <c r="T14" s="302"/>
      <c r="U14" s="315"/>
      <c r="V14" s="307"/>
      <c r="W14" s="315"/>
      <c r="X14" s="602"/>
      <c r="Y14" s="315"/>
      <c r="Z14" s="602"/>
      <c r="AA14" s="315"/>
      <c r="AB14" s="798"/>
      <c r="AC14" s="465"/>
      <c r="AD14" s="936"/>
      <c r="AE14" s="936"/>
      <c r="AF14" s="936"/>
    </row>
    <row r="15" spans="1:32" s="1" customFormat="1" ht="57" customHeight="1">
      <c r="A15" s="73" t="s">
        <v>109</v>
      </c>
      <c r="B15" s="74" t="s">
        <v>110</v>
      </c>
      <c r="C15" s="94" t="s">
        <v>938</v>
      </c>
      <c r="D15" s="193"/>
      <c r="E15" s="94"/>
      <c r="F15" s="193"/>
      <c r="G15" s="83" t="s">
        <v>10</v>
      </c>
      <c r="H15" s="83" t="s">
        <v>10</v>
      </c>
      <c r="I15" s="83" t="s">
        <v>10</v>
      </c>
      <c r="J15" s="83" t="s">
        <v>10</v>
      </c>
      <c r="K15" s="83" t="s">
        <v>10</v>
      </c>
      <c r="L15" s="83" t="s">
        <v>10</v>
      </c>
      <c r="M15" s="176"/>
      <c r="N15" s="264" t="s">
        <v>192</v>
      </c>
      <c r="P15" s="913" t="s">
        <v>819</v>
      </c>
      <c r="R15" s="824" t="s">
        <v>939</v>
      </c>
      <c r="S15" s="379"/>
      <c r="T15" s="318" t="s">
        <v>443</v>
      </c>
      <c r="U15" s="315"/>
      <c r="V15" s="307" t="s">
        <v>245</v>
      </c>
      <c r="W15" s="315"/>
      <c r="X15" s="590" t="s">
        <v>612</v>
      </c>
      <c r="Y15" s="425"/>
      <c r="Z15" s="600">
        <f t="shared" ref="Z15:Z22" si="1">IF(OR(X15="A"),"",IF(OR(X15="N"),0,1))</f>
        <v>1</v>
      </c>
      <c r="AA15" s="315"/>
      <c r="AB15" s="798" t="s">
        <v>639</v>
      </c>
      <c r="AC15" s="465"/>
      <c r="AD15" s="936"/>
      <c r="AE15" s="936"/>
      <c r="AF15" s="936"/>
    </row>
    <row r="16" spans="1:32" s="1" customFormat="1" ht="59.25" customHeight="1">
      <c r="A16" s="73" t="s">
        <v>516</v>
      </c>
      <c r="B16" s="74" t="s">
        <v>111</v>
      </c>
      <c r="C16" s="819" t="s">
        <v>998</v>
      </c>
      <c r="D16" s="183"/>
      <c r="E16" s="266"/>
      <c r="F16" s="273"/>
      <c r="G16" s="83" t="s">
        <v>10</v>
      </c>
      <c r="H16" s="83" t="s">
        <v>10</v>
      </c>
      <c r="I16" s="83" t="s">
        <v>10</v>
      </c>
      <c r="J16" s="83" t="s">
        <v>10</v>
      </c>
      <c r="K16" s="83" t="s">
        <v>10</v>
      </c>
      <c r="L16" s="83" t="s">
        <v>10</v>
      </c>
      <c r="M16" s="176"/>
      <c r="N16" s="877" t="s">
        <v>771</v>
      </c>
      <c r="P16" s="913" t="s">
        <v>819</v>
      </c>
      <c r="R16" s="824" t="s">
        <v>671</v>
      </c>
      <c r="S16" s="379"/>
      <c r="T16" s="318"/>
      <c r="U16" s="315"/>
      <c r="V16" s="307"/>
      <c r="W16" s="315"/>
      <c r="X16" s="590" t="s">
        <v>612</v>
      </c>
      <c r="Y16" s="425"/>
      <c r="Z16" s="600">
        <f t="shared" si="1"/>
        <v>1</v>
      </c>
      <c r="AA16" s="315"/>
      <c r="AB16" s="798" t="s">
        <v>639</v>
      </c>
      <c r="AC16" s="465"/>
      <c r="AD16" s="936"/>
      <c r="AE16" s="936"/>
      <c r="AF16" s="936"/>
    </row>
    <row r="17" spans="1:32" s="1" customFormat="1" ht="74.25" customHeight="1">
      <c r="A17" s="73" t="s">
        <v>517</v>
      </c>
      <c r="B17" s="74" t="s">
        <v>112</v>
      </c>
      <c r="C17" s="819" t="s">
        <v>940</v>
      </c>
      <c r="D17" s="183"/>
      <c r="E17" s="266"/>
      <c r="F17" s="273"/>
      <c r="G17" s="83" t="s">
        <v>10</v>
      </c>
      <c r="H17" s="83" t="s">
        <v>10</v>
      </c>
      <c r="I17" s="83" t="s">
        <v>10</v>
      </c>
      <c r="J17" s="83" t="s">
        <v>10</v>
      </c>
      <c r="K17" s="83" t="s">
        <v>10</v>
      </c>
      <c r="L17" s="83" t="s">
        <v>10</v>
      </c>
      <c r="M17" s="176"/>
      <c r="N17" s="264" t="s">
        <v>192</v>
      </c>
      <c r="P17" s="913" t="s">
        <v>819</v>
      </c>
      <c r="R17" s="824" t="s">
        <v>941</v>
      </c>
      <c r="S17" s="379"/>
      <c r="T17" s="318" t="s">
        <v>444</v>
      </c>
      <c r="U17" s="315"/>
      <c r="V17" s="307" t="s">
        <v>245</v>
      </c>
      <c r="W17" s="315"/>
      <c r="X17" s="590" t="s">
        <v>612</v>
      </c>
      <c r="Y17" s="425"/>
      <c r="Z17" s="600">
        <f t="shared" si="1"/>
        <v>1</v>
      </c>
      <c r="AA17" s="315"/>
      <c r="AB17" s="798" t="s">
        <v>639</v>
      </c>
      <c r="AC17" s="465"/>
      <c r="AD17" s="936"/>
      <c r="AE17" s="936"/>
      <c r="AF17" s="936"/>
    </row>
    <row r="18" spans="1:32" s="1" customFormat="1" ht="60.75" customHeight="1">
      <c r="A18" s="108" t="s">
        <v>518</v>
      </c>
      <c r="B18" s="120" t="s">
        <v>113</v>
      </c>
      <c r="C18" s="821" t="s">
        <v>1015</v>
      </c>
      <c r="D18" s="183"/>
      <c r="E18" s="254"/>
      <c r="F18" s="273"/>
      <c r="G18" s="78" t="s">
        <v>10</v>
      </c>
      <c r="H18" s="78" t="s">
        <v>10</v>
      </c>
      <c r="I18" s="78" t="s">
        <v>10</v>
      </c>
      <c r="J18" s="78" t="s">
        <v>10</v>
      </c>
      <c r="K18" s="78" t="s">
        <v>10</v>
      </c>
      <c r="L18" s="78" t="s">
        <v>10</v>
      </c>
      <c r="M18" s="192"/>
      <c r="N18" s="877" t="s">
        <v>771</v>
      </c>
      <c r="P18" s="820" t="s">
        <v>10</v>
      </c>
      <c r="R18" s="300"/>
      <c r="S18" s="379"/>
      <c r="T18" s="318"/>
      <c r="U18" s="315"/>
      <c r="V18" s="267"/>
      <c r="W18" s="315"/>
      <c r="X18" s="590" t="s">
        <v>612</v>
      </c>
      <c r="Y18" s="425"/>
      <c r="Z18" s="600">
        <f t="shared" si="1"/>
        <v>1</v>
      </c>
      <c r="AA18" s="315"/>
      <c r="AB18" s="807" t="s">
        <v>639</v>
      </c>
      <c r="AC18" s="465"/>
      <c r="AD18" s="936"/>
      <c r="AE18" s="936"/>
      <c r="AF18" s="936"/>
    </row>
    <row r="19" spans="1:32" s="1" customFormat="1" ht="68.400000000000006">
      <c r="A19" s="73" t="s">
        <v>1008</v>
      </c>
      <c r="B19" s="74" t="s">
        <v>114</v>
      </c>
      <c r="C19" s="819" t="s">
        <v>1009</v>
      </c>
      <c r="D19" s="183"/>
      <c r="E19" s="266"/>
      <c r="F19" s="273"/>
      <c r="G19" s="83" t="s">
        <v>10</v>
      </c>
      <c r="H19" s="83" t="s">
        <v>10</v>
      </c>
      <c r="I19" s="83" t="s">
        <v>10</v>
      </c>
      <c r="J19" s="83" t="s">
        <v>10</v>
      </c>
      <c r="K19" s="83" t="s">
        <v>10</v>
      </c>
      <c r="L19" s="83" t="s">
        <v>10</v>
      </c>
      <c r="M19" s="176"/>
      <c r="N19" s="264" t="s">
        <v>192</v>
      </c>
      <c r="P19" s="913" t="s">
        <v>819</v>
      </c>
      <c r="R19" s="824" t="s">
        <v>942</v>
      </c>
      <c r="S19" s="379"/>
      <c r="T19" s="318" t="s">
        <v>445</v>
      </c>
      <c r="U19" s="315"/>
      <c r="V19" s="307" t="s">
        <v>245</v>
      </c>
      <c r="W19" s="315"/>
      <c r="X19" s="590" t="s">
        <v>612</v>
      </c>
      <c r="Y19" s="425"/>
      <c r="Z19" s="600">
        <f t="shared" si="1"/>
        <v>1</v>
      </c>
      <c r="AA19" s="315"/>
      <c r="AB19" s="798" t="s">
        <v>639</v>
      </c>
      <c r="AC19" s="465"/>
      <c r="AD19" s="937"/>
      <c r="AE19" s="937"/>
      <c r="AF19" s="937"/>
    </row>
    <row r="20" spans="1:32" s="1" customFormat="1" ht="35.25" customHeight="1">
      <c r="A20" s="73" t="s">
        <v>519</v>
      </c>
      <c r="B20" s="74" t="s">
        <v>115</v>
      </c>
      <c r="C20" s="819" t="s">
        <v>943</v>
      </c>
      <c r="D20" s="273"/>
      <c r="E20" s="288"/>
      <c r="F20" s="273"/>
      <c r="G20" s="668" t="s">
        <v>10</v>
      </c>
      <c r="H20" s="668" t="s">
        <v>10</v>
      </c>
      <c r="I20" s="668" t="s">
        <v>10</v>
      </c>
      <c r="J20" s="668" t="s">
        <v>10</v>
      </c>
      <c r="K20" s="668" t="s">
        <v>10</v>
      </c>
      <c r="L20" s="668" t="s">
        <v>10</v>
      </c>
      <c r="M20" s="262"/>
      <c r="N20" s="877" t="s">
        <v>771</v>
      </c>
      <c r="O20" s="315"/>
      <c r="P20" s="913" t="s">
        <v>750</v>
      </c>
      <c r="Q20" s="315"/>
      <c r="R20" s="659"/>
      <c r="S20" s="379"/>
      <c r="T20" s="658"/>
      <c r="U20" s="315"/>
      <c r="V20" s="668"/>
      <c r="W20" s="315"/>
      <c r="X20" s="590" t="s">
        <v>612</v>
      </c>
      <c r="Y20" s="425"/>
      <c r="Z20" s="600">
        <f t="shared" si="1"/>
        <v>1</v>
      </c>
      <c r="AA20" s="315"/>
      <c r="AB20" s="798" t="s">
        <v>741</v>
      </c>
      <c r="AC20" s="465"/>
      <c r="AD20" s="937"/>
      <c r="AE20" s="937"/>
      <c r="AF20" s="937"/>
    </row>
    <row r="21" spans="1:32" s="1" customFormat="1" ht="75.75" customHeight="1">
      <c r="A21" s="73" t="s">
        <v>189</v>
      </c>
      <c r="B21" s="74" t="s">
        <v>117</v>
      </c>
      <c r="C21" s="288" t="s">
        <v>119</v>
      </c>
      <c r="D21" s="273"/>
      <c r="E21" s="288"/>
      <c r="F21" s="273"/>
      <c r="G21" s="668" t="s">
        <v>10</v>
      </c>
      <c r="H21" s="668" t="s">
        <v>10</v>
      </c>
      <c r="I21" s="668" t="s">
        <v>10</v>
      </c>
      <c r="J21" s="668" t="s">
        <v>10</v>
      </c>
      <c r="K21" s="668" t="s">
        <v>10</v>
      </c>
      <c r="L21" s="668" t="s">
        <v>10</v>
      </c>
      <c r="M21" s="262"/>
      <c r="N21" s="877" t="s">
        <v>771</v>
      </c>
      <c r="O21" s="315"/>
      <c r="P21" s="913" t="s">
        <v>750</v>
      </c>
      <c r="Q21" s="315"/>
      <c r="R21" s="659"/>
      <c r="S21" s="379"/>
      <c r="T21" s="658"/>
      <c r="U21" s="315"/>
      <c r="V21" s="668"/>
      <c r="W21" s="315"/>
      <c r="X21" s="590" t="s">
        <v>612</v>
      </c>
      <c r="Y21" s="425"/>
      <c r="Z21" s="600">
        <f t="shared" si="1"/>
        <v>1</v>
      </c>
      <c r="AA21" s="315"/>
      <c r="AB21" s="798" t="s">
        <v>741</v>
      </c>
      <c r="AC21" s="465"/>
      <c r="AD21" s="937"/>
      <c r="AE21" s="937"/>
      <c r="AF21" s="937"/>
    </row>
    <row r="22" spans="1:32" s="315" customFormat="1" ht="134.25" customHeight="1">
      <c r="A22" s="927" t="s">
        <v>985</v>
      </c>
      <c r="B22" s="923" t="s">
        <v>118</v>
      </c>
      <c r="C22" s="688" t="s">
        <v>986</v>
      </c>
      <c r="D22" s="159"/>
      <c r="E22" s="688"/>
      <c r="F22" s="159"/>
      <c r="G22" s="925" t="s">
        <v>10</v>
      </c>
      <c r="H22" s="925" t="s">
        <v>10</v>
      </c>
      <c r="I22" s="925" t="s">
        <v>10</v>
      </c>
      <c r="J22" s="925" t="s">
        <v>10</v>
      </c>
      <c r="K22" s="925" t="s">
        <v>10</v>
      </c>
      <c r="L22" s="925" t="s">
        <v>10</v>
      </c>
      <c r="M22" s="178"/>
      <c r="N22" s="329" t="s">
        <v>192</v>
      </c>
      <c r="P22" s="925" t="s">
        <v>819</v>
      </c>
      <c r="R22" s="924" t="s">
        <v>987</v>
      </c>
      <c r="S22" s="379"/>
      <c r="T22" s="929"/>
      <c r="V22" s="928"/>
      <c r="X22" s="590" t="s">
        <v>612</v>
      </c>
      <c r="Y22" s="425"/>
      <c r="Z22" s="600">
        <f t="shared" si="1"/>
        <v>1</v>
      </c>
      <c r="AB22" s="930"/>
      <c r="AC22" s="465"/>
      <c r="AD22" s="937"/>
      <c r="AE22" s="937"/>
      <c r="AF22" s="937"/>
    </row>
    <row r="23" spans="1:32" s="1" customFormat="1" ht="67.5" customHeight="1">
      <c r="A23" s="40" t="s">
        <v>757</v>
      </c>
      <c r="B23" s="328" t="s">
        <v>121</v>
      </c>
      <c r="C23" s="56" t="s">
        <v>944</v>
      </c>
      <c r="D23" s="161"/>
      <c r="E23" s="330"/>
      <c r="F23" s="161"/>
      <c r="G23" s="57" t="s">
        <v>10</v>
      </c>
      <c r="H23" s="57" t="s">
        <v>10</v>
      </c>
      <c r="I23" s="57" t="s">
        <v>10</v>
      </c>
      <c r="J23" s="57" t="s">
        <v>10</v>
      </c>
      <c r="K23" s="57" t="s">
        <v>10</v>
      </c>
      <c r="L23" s="57" t="s">
        <v>10</v>
      </c>
      <c r="M23" s="177"/>
      <c r="N23" s="57" t="s">
        <v>192</v>
      </c>
      <c r="P23" s="913" t="s">
        <v>750</v>
      </c>
      <c r="R23" s="422" t="s">
        <v>758</v>
      </c>
      <c r="S23" s="426"/>
      <c r="T23" s="422" t="s">
        <v>738</v>
      </c>
      <c r="V23" s="329" t="s">
        <v>245</v>
      </c>
      <c r="W23" s="315"/>
      <c r="X23" s="606" t="s">
        <v>612</v>
      </c>
      <c r="Y23" s="425"/>
      <c r="Z23" s="600">
        <f t="shared" ref="Z23:Z38" si="2">IF(OR(X23="A"),"",IF(OR(X23="N"),0,1))</f>
        <v>1</v>
      </c>
      <c r="AB23" s="860" t="s">
        <v>741</v>
      </c>
      <c r="AC23" s="465"/>
      <c r="AD23" s="937"/>
      <c r="AE23" s="937"/>
      <c r="AF23" s="937"/>
    </row>
    <row r="24" spans="1:32" s="1" customFormat="1" ht="78" customHeight="1">
      <c r="A24" s="73" t="s">
        <v>120</v>
      </c>
      <c r="B24" s="74" t="s">
        <v>122</v>
      </c>
      <c r="C24" s="819" t="s">
        <v>945</v>
      </c>
      <c r="D24" s="183"/>
      <c r="E24" s="266"/>
      <c r="F24" s="273"/>
      <c r="G24" s="267" t="s">
        <v>10</v>
      </c>
      <c r="H24" s="267" t="s">
        <v>10</v>
      </c>
      <c r="I24" s="267" t="s">
        <v>10</v>
      </c>
      <c r="J24" s="267" t="s">
        <v>10</v>
      </c>
      <c r="K24" s="267" t="s">
        <v>10</v>
      </c>
      <c r="L24" s="267" t="s">
        <v>10</v>
      </c>
      <c r="M24" s="192"/>
      <c r="N24" s="267" t="s">
        <v>192</v>
      </c>
      <c r="O24" s="382"/>
      <c r="P24" s="913" t="s">
        <v>750</v>
      </c>
      <c r="Q24" s="382"/>
      <c r="R24" s="828" t="s">
        <v>712</v>
      </c>
      <c r="S24" s="386"/>
      <c r="T24" s="580" t="s">
        <v>446</v>
      </c>
      <c r="U24" s="382"/>
      <c r="V24" s="267" t="s">
        <v>245</v>
      </c>
      <c r="W24" s="382"/>
      <c r="X24" s="583" t="s">
        <v>612</v>
      </c>
      <c r="Y24" s="425"/>
      <c r="Z24" s="600">
        <f t="shared" si="2"/>
        <v>1</v>
      </c>
      <c r="AA24" s="315"/>
      <c r="AB24" s="807" t="s">
        <v>741</v>
      </c>
      <c r="AC24" s="681"/>
      <c r="AD24" s="937"/>
      <c r="AE24" s="937"/>
      <c r="AF24" s="937"/>
    </row>
    <row r="25" spans="1:32" s="1" customFormat="1" ht="273.75" customHeight="1">
      <c r="A25" s="73" t="s">
        <v>123</v>
      </c>
      <c r="B25" s="74" t="s">
        <v>124</v>
      </c>
      <c r="C25" s="819" t="s">
        <v>999</v>
      </c>
      <c r="D25" s="193"/>
      <c r="E25" s="94"/>
      <c r="F25" s="193"/>
      <c r="G25" s="83" t="s">
        <v>10</v>
      </c>
      <c r="H25" s="83" t="s">
        <v>10</v>
      </c>
      <c r="I25" s="83" t="s">
        <v>10</v>
      </c>
      <c r="J25" s="83" t="s">
        <v>10</v>
      </c>
      <c r="K25" s="83" t="s">
        <v>10</v>
      </c>
      <c r="L25" s="83" t="s">
        <v>10</v>
      </c>
      <c r="M25" s="176"/>
      <c r="N25" s="264" t="s">
        <v>192</v>
      </c>
      <c r="P25" s="913" t="s">
        <v>10</v>
      </c>
      <c r="R25" s="302" t="s">
        <v>1012</v>
      </c>
      <c r="S25" s="379"/>
      <c r="T25" s="300" t="s">
        <v>1014</v>
      </c>
      <c r="U25" s="315"/>
      <c r="V25" s="307" t="s">
        <v>254</v>
      </c>
      <c r="W25" s="315"/>
      <c r="X25" s="583" t="s">
        <v>612</v>
      </c>
      <c r="Y25" s="425"/>
      <c r="Z25" s="600">
        <f t="shared" si="2"/>
        <v>1</v>
      </c>
      <c r="AA25" s="315"/>
      <c r="AB25" s="798" t="s">
        <v>639</v>
      </c>
      <c r="AC25" s="465"/>
      <c r="AD25" s="937"/>
      <c r="AE25" s="937"/>
      <c r="AF25" s="937"/>
    </row>
    <row r="26" spans="1:32" s="1" customFormat="1" ht="136.5" customHeight="1">
      <c r="A26" s="73" t="s">
        <v>125</v>
      </c>
      <c r="B26" s="74" t="s">
        <v>126</v>
      </c>
      <c r="C26" s="75" t="s">
        <v>1000</v>
      </c>
      <c r="D26" s="183"/>
      <c r="E26" s="266"/>
      <c r="F26" s="273"/>
      <c r="G26" s="83" t="s">
        <v>10</v>
      </c>
      <c r="H26" s="83" t="s">
        <v>10</v>
      </c>
      <c r="I26" s="83" t="s">
        <v>10</v>
      </c>
      <c r="J26" s="83" t="s">
        <v>10</v>
      </c>
      <c r="K26" s="83" t="s">
        <v>10</v>
      </c>
      <c r="L26" s="83" t="s">
        <v>10</v>
      </c>
      <c r="M26" s="176"/>
      <c r="N26" s="572" t="s">
        <v>192</v>
      </c>
      <c r="P26" s="913" t="s">
        <v>750</v>
      </c>
      <c r="R26" s="302" t="s">
        <v>533</v>
      </c>
      <c r="S26" s="379"/>
      <c r="T26" s="300" t="s">
        <v>532</v>
      </c>
      <c r="U26" s="315"/>
      <c r="V26" s="307" t="s">
        <v>254</v>
      </c>
      <c r="W26" s="315"/>
      <c r="X26" s="583" t="s">
        <v>612</v>
      </c>
      <c r="Y26" s="425"/>
      <c r="Z26" s="600">
        <f t="shared" si="2"/>
        <v>1</v>
      </c>
      <c r="AA26" s="315"/>
      <c r="AB26" s="798" t="s">
        <v>741</v>
      </c>
      <c r="AC26" s="465"/>
      <c r="AD26" s="937"/>
      <c r="AE26" s="937"/>
      <c r="AF26" s="937"/>
    </row>
    <row r="27" spans="1:32" s="1" customFormat="1" ht="81.75" customHeight="1">
      <c r="A27" s="76" t="s">
        <v>127</v>
      </c>
      <c r="B27" s="926" t="s">
        <v>128</v>
      </c>
      <c r="C27" s="821" t="s">
        <v>1001</v>
      </c>
      <c r="D27" s="183"/>
      <c r="E27" s="254"/>
      <c r="F27" s="273"/>
      <c r="G27" s="78" t="s">
        <v>10</v>
      </c>
      <c r="H27" s="78" t="s">
        <v>10</v>
      </c>
      <c r="I27" s="78" t="s">
        <v>10</v>
      </c>
      <c r="J27" s="78" t="s">
        <v>10</v>
      </c>
      <c r="K27" s="78" t="s">
        <v>10</v>
      </c>
      <c r="L27" s="78" t="s">
        <v>10</v>
      </c>
      <c r="M27" s="192"/>
      <c r="N27" s="893" t="s">
        <v>536</v>
      </c>
      <c r="P27" s="820" t="s">
        <v>819</v>
      </c>
      <c r="R27" s="910" t="s">
        <v>946</v>
      </c>
      <c r="S27" s="379"/>
      <c r="T27" s="300" t="s">
        <v>534</v>
      </c>
      <c r="U27" s="315"/>
      <c r="V27" s="267"/>
      <c r="W27" s="315"/>
      <c r="X27" s="583" t="s">
        <v>612</v>
      </c>
      <c r="Y27" s="425"/>
      <c r="Z27" s="600">
        <f t="shared" si="2"/>
        <v>1</v>
      </c>
      <c r="AA27" s="315"/>
      <c r="AB27" s="807" t="s">
        <v>639</v>
      </c>
      <c r="AC27" s="465"/>
      <c r="AD27" s="937"/>
      <c r="AE27" s="937"/>
      <c r="AF27" s="937"/>
    </row>
    <row r="28" spans="1:32" s="1" customFormat="1" ht="47.25" customHeight="1">
      <c r="A28" s="76" t="s">
        <v>129</v>
      </c>
      <c r="B28" s="926" t="s">
        <v>130</v>
      </c>
      <c r="C28" s="821" t="s">
        <v>1002</v>
      </c>
      <c r="D28" s="183"/>
      <c r="E28" s="254"/>
      <c r="F28" s="273"/>
      <c r="G28" s="70" t="s">
        <v>10</v>
      </c>
      <c r="H28" s="70" t="s">
        <v>10</v>
      </c>
      <c r="I28" s="70" t="s">
        <v>10</v>
      </c>
      <c r="J28" s="70" t="s">
        <v>10</v>
      </c>
      <c r="K28" s="70" t="s">
        <v>10</v>
      </c>
      <c r="L28" s="70" t="s">
        <v>10</v>
      </c>
      <c r="M28" s="188"/>
      <c r="N28" s="820" t="s">
        <v>192</v>
      </c>
      <c r="P28" s="914" t="s">
        <v>819</v>
      </c>
      <c r="R28" s="305"/>
      <c r="S28" s="379"/>
      <c r="T28" s="890" t="s">
        <v>772</v>
      </c>
      <c r="U28" s="315"/>
      <c r="V28" s="314"/>
      <c r="W28" s="315"/>
      <c r="X28" s="582" t="s">
        <v>612</v>
      </c>
      <c r="Y28" s="425"/>
      <c r="Z28" s="600">
        <f t="shared" si="2"/>
        <v>1</v>
      </c>
      <c r="AA28" s="315"/>
      <c r="AB28" s="833" t="s">
        <v>639</v>
      </c>
      <c r="AC28" s="465"/>
      <c r="AD28" s="937"/>
      <c r="AE28" s="937"/>
      <c r="AF28" s="937"/>
    </row>
    <row r="29" spans="1:32" s="1" customFormat="1" ht="59.25" customHeight="1">
      <c r="A29" s="73" t="s">
        <v>166</v>
      </c>
      <c r="B29" s="202" t="s">
        <v>131</v>
      </c>
      <c r="C29" s="819" t="s">
        <v>947</v>
      </c>
      <c r="D29" s="183"/>
      <c r="E29" s="266"/>
      <c r="F29" s="273"/>
      <c r="G29" s="78" t="s">
        <v>10</v>
      </c>
      <c r="H29" s="78" t="s">
        <v>10</v>
      </c>
      <c r="I29" s="78" t="s">
        <v>10</v>
      </c>
      <c r="J29" s="78" t="s">
        <v>10</v>
      </c>
      <c r="K29" s="78" t="s">
        <v>10</v>
      </c>
      <c r="L29" s="78" t="s">
        <v>10</v>
      </c>
      <c r="M29" s="192"/>
      <c r="N29" s="267" t="s">
        <v>192</v>
      </c>
      <c r="P29" s="820" t="s">
        <v>819</v>
      </c>
      <c r="R29" s="300" t="s">
        <v>520</v>
      </c>
      <c r="S29" s="379"/>
      <c r="T29" s="300" t="s">
        <v>447</v>
      </c>
      <c r="U29" s="315"/>
      <c r="V29" s="267" t="s">
        <v>245</v>
      </c>
      <c r="W29" s="315"/>
      <c r="X29" s="606" t="s">
        <v>612</v>
      </c>
      <c r="Y29" s="425"/>
      <c r="Z29" s="600">
        <f t="shared" si="2"/>
        <v>1</v>
      </c>
      <c r="AA29" s="315"/>
      <c r="AB29" s="807" t="s">
        <v>639</v>
      </c>
      <c r="AC29" s="465"/>
      <c r="AD29" s="937"/>
      <c r="AE29" s="937"/>
      <c r="AF29" s="937"/>
    </row>
    <row r="30" spans="1:32" s="1" customFormat="1" ht="114">
      <c r="A30" s="73" t="s">
        <v>133</v>
      </c>
      <c r="B30" s="74" t="s">
        <v>132</v>
      </c>
      <c r="C30" s="819" t="s">
        <v>1003</v>
      </c>
      <c r="D30" s="183"/>
      <c r="E30" s="266"/>
      <c r="F30" s="273"/>
      <c r="G30" s="78" t="s">
        <v>10</v>
      </c>
      <c r="H30" s="78" t="s">
        <v>10</v>
      </c>
      <c r="I30" s="78" t="s">
        <v>10</v>
      </c>
      <c r="J30" s="78" t="s">
        <v>10</v>
      </c>
      <c r="K30" s="78" t="s">
        <v>10</v>
      </c>
      <c r="L30" s="78" t="s">
        <v>10</v>
      </c>
      <c r="M30" s="176"/>
      <c r="N30" s="820" t="s">
        <v>694</v>
      </c>
      <c r="P30" s="913" t="s">
        <v>819</v>
      </c>
      <c r="R30" s="302"/>
      <c r="S30" s="379"/>
      <c r="T30" s="302"/>
      <c r="U30" s="315"/>
      <c r="V30" s="307"/>
      <c r="W30" s="315"/>
      <c r="X30" s="583" t="s">
        <v>612</v>
      </c>
      <c r="Y30" s="425"/>
      <c r="Z30" s="600">
        <f t="shared" si="2"/>
        <v>1</v>
      </c>
      <c r="AA30" s="315"/>
      <c r="AB30" s="835" t="s">
        <v>741</v>
      </c>
      <c r="AC30" s="465"/>
      <c r="AD30" s="937"/>
      <c r="AE30" s="937"/>
      <c r="AF30" s="937"/>
    </row>
    <row r="31" spans="1:32" s="1" customFormat="1" ht="138.75" customHeight="1">
      <c r="A31" s="108" t="s">
        <v>135</v>
      </c>
      <c r="B31" s="926" t="s">
        <v>134</v>
      </c>
      <c r="C31" s="821" t="s">
        <v>1004</v>
      </c>
      <c r="D31" s="183"/>
      <c r="E31" s="254"/>
      <c r="F31" s="273"/>
      <c r="G31" s="104" t="s">
        <v>10</v>
      </c>
      <c r="H31" s="104" t="s">
        <v>10</v>
      </c>
      <c r="I31" s="104" t="s">
        <v>10</v>
      </c>
      <c r="J31" s="104" t="s">
        <v>10</v>
      </c>
      <c r="K31" s="104" t="s">
        <v>10</v>
      </c>
      <c r="L31" s="104" t="s">
        <v>10</v>
      </c>
      <c r="M31" s="188"/>
      <c r="N31" s="820" t="s">
        <v>192</v>
      </c>
      <c r="P31" s="914" t="s">
        <v>819</v>
      </c>
      <c r="R31" s="889" t="s">
        <v>790</v>
      </c>
      <c r="S31" s="379"/>
      <c r="T31" s="318" t="s">
        <v>448</v>
      </c>
      <c r="U31" s="315"/>
      <c r="V31" s="866" t="s">
        <v>245</v>
      </c>
      <c r="W31" s="315"/>
      <c r="X31" s="583" t="s">
        <v>612</v>
      </c>
      <c r="Y31" s="425"/>
      <c r="Z31" s="600">
        <f t="shared" si="2"/>
        <v>1</v>
      </c>
      <c r="AA31" s="315"/>
      <c r="AB31" s="800" t="s">
        <v>639</v>
      </c>
      <c r="AC31" s="465"/>
      <c r="AD31" s="937"/>
      <c r="AE31" s="937"/>
      <c r="AF31" s="937"/>
    </row>
    <row r="32" spans="1:32" s="1" customFormat="1" ht="138.75" customHeight="1">
      <c r="A32" s="73" t="s">
        <v>137</v>
      </c>
      <c r="B32" s="74" t="s">
        <v>136</v>
      </c>
      <c r="C32" s="819" t="s">
        <v>1005</v>
      </c>
      <c r="D32" s="183"/>
      <c r="E32" s="266"/>
      <c r="F32" s="273"/>
      <c r="G32" s="78" t="s">
        <v>10</v>
      </c>
      <c r="H32" s="78" t="s">
        <v>10</v>
      </c>
      <c r="I32" s="78" t="s">
        <v>10</v>
      </c>
      <c r="J32" s="78" t="s">
        <v>10</v>
      </c>
      <c r="K32" s="78" t="s">
        <v>10</v>
      </c>
      <c r="L32" s="78" t="s">
        <v>10</v>
      </c>
      <c r="M32" s="176"/>
      <c r="N32" s="267" t="s">
        <v>192</v>
      </c>
      <c r="O32" s="382"/>
      <c r="P32" s="820" t="s">
        <v>819</v>
      </c>
      <c r="Q32" s="382"/>
      <c r="R32" s="910" t="s">
        <v>948</v>
      </c>
      <c r="S32" s="386"/>
      <c r="T32" s="318" t="s">
        <v>449</v>
      </c>
      <c r="U32" s="382"/>
      <c r="V32" s="820" t="s">
        <v>773</v>
      </c>
      <c r="W32" s="382"/>
      <c r="X32" s="583" t="s">
        <v>612</v>
      </c>
      <c r="Y32" s="425"/>
      <c r="Z32" s="600">
        <f t="shared" si="2"/>
        <v>1</v>
      </c>
      <c r="AA32" s="315"/>
      <c r="AB32" s="807" t="s">
        <v>639</v>
      </c>
      <c r="AC32" s="465"/>
      <c r="AD32" s="937"/>
      <c r="AE32" s="937"/>
      <c r="AF32" s="937"/>
    </row>
    <row r="33" spans="1:32" s="1" customFormat="1" ht="81" customHeight="1">
      <c r="A33" s="73" t="s">
        <v>521</v>
      </c>
      <c r="B33" s="74" t="s">
        <v>138</v>
      </c>
      <c r="C33" s="819" t="s">
        <v>1006</v>
      </c>
      <c r="D33" s="183"/>
      <c r="E33" s="288"/>
      <c r="F33" s="273"/>
      <c r="G33" s="78" t="s">
        <v>10</v>
      </c>
      <c r="H33" s="78" t="s">
        <v>10</v>
      </c>
      <c r="I33" s="78" t="s">
        <v>10</v>
      </c>
      <c r="J33" s="78" t="s">
        <v>10</v>
      </c>
      <c r="K33" s="78" t="s">
        <v>10</v>
      </c>
      <c r="L33" s="78" t="s">
        <v>10</v>
      </c>
      <c r="M33" s="176"/>
      <c r="N33" s="891" t="s">
        <v>192</v>
      </c>
      <c r="P33" s="913" t="s">
        <v>819</v>
      </c>
      <c r="R33" s="302"/>
      <c r="S33" s="379"/>
      <c r="T33" s="865" t="s">
        <v>1013</v>
      </c>
      <c r="U33" s="315"/>
      <c r="V33" s="307"/>
      <c r="W33" s="315"/>
      <c r="X33" s="583" t="s">
        <v>612</v>
      </c>
      <c r="Y33" s="425"/>
      <c r="Z33" s="600">
        <f t="shared" si="2"/>
        <v>1</v>
      </c>
      <c r="AA33" s="315"/>
      <c r="AB33" s="798" t="s">
        <v>728</v>
      </c>
      <c r="AC33" s="465"/>
      <c r="AD33" s="937"/>
      <c r="AE33" s="937"/>
      <c r="AF33" s="937"/>
    </row>
    <row r="34" spans="1:32" s="1" customFormat="1" ht="72" customHeight="1">
      <c r="A34" s="73" t="s">
        <v>140</v>
      </c>
      <c r="B34" s="74" t="s">
        <v>139</v>
      </c>
      <c r="C34" s="819" t="s">
        <v>949</v>
      </c>
      <c r="D34" s="183"/>
      <c r="E34" s="266"/>
      <c r="F34" s="273"/>
      <c r="G34" s="78" t="s">
        <v>10</v>
      </c>
      <c r="H34" s="78" t="s">
        <v>10</v>
      </c>
      <c r="I34" s="78" t="s">
        <v>10</v>
      </c>
      <c r="J34" s="78" t="s">
        <v>10</v>
      </c>
      <c r="K34" s="78" t="s">
        <v>10</v>
      </c>
      <c r="L34" s="78" t="s">
        <v>10</v>
      </c>
      <c r="M34" s="176"/>
      <c r="N34" s="264" t="s">
        <v>993</v>
      </c>
      <c r="P34" s="913" t="s">
        <v>819</v>
      </c>
      <c r="R34" s="824" t="s">
        <v>827</v>
      </c>
      <c r="S34" s="379"/>
      <c r="T34" s="300" t="s">
        <v>994</v>
      </c>
      <c r="U34" s="315"/>
      <c r="V34" s="307" t="s">
        <v>255</v>
      </c>
      <c r="W34" s="315"/>
      <c r="X34" s="583" t="s">
        <v>612</v>
      </c>
      <c r="Y34" s="425"/>
      <c r="Z34" s="600">
        <f t="shared" si="2"/>
        <v>1</v>
      </c>
      <c r="AA34" s="315"/>
      <c r="AB34" s="798" t="s">
        <v>639</v>
      </c>
      <c r="AC34" s="465"/>
      <c r="AD34" s="937"/>
      <c r="AE34" s="937"/>
      <c r="AF34" s="937"/>
    </row>
    <row r="35" spans="1:32" s="1" customFormat="1" ht="45.75" customHeight="1">
      <c r="A35" s="73" t="s">
        <v>142</v>
      </c>
      <c r="B35" s="74" t="s">
        <v>141</v>
      </c>
      <c r="C35" s="819" t="s">
        <v>950</v>
      </c>
      <c r="D35" s="183"/>
      <c r="E35" s="266"/>
      <c r="F35" s="273"/>
      <c r="G35" s="78" t="s">
        <v>10</v>
      </c>
      <c r="H35" s="78" t="s">
        <v>10</v>
      </c>
      <c r="I35" s="78" t="s">
        <v>10</v>
      </c>
      <c r="J35" s="78" t="s">
        <v>10</v>
      </c>
      <c r="K35" s="78" t="s">
        <v>10</v>
      </c>
      <c r="L35" s="78" t="s">
        <v>10</v>
      </c>
      <c r="M35" s="176"/>
      <c r="N35" s="264" t="s">
        <v>192</v>
      </c>
      <c r="P35" s="913" t="s">
        <v>750</v>
      </c>
      <c r="R35" s="302" t="s">
        <v>253</v>
      </c>
      <c r="S35" s="379"/>
      <c r="T35" s="300" t="s">
        <v>450</v>
      </c>
      <c r="U35" s="315"/>
      <c r="V35" s="864" t="s">
        <v>774</v>
      </c>
      <c r="W35" s="315"/>
      <c r="X35" s="583" t="s">
        <v>612</v>
      </c>
      <c r="Y35" s="425"/>
      <c r="Z35" s="600">
        <f t="shared" si="2"/>
        <v>1</v>
      </c>
      <c r="AA35" s="315"/>
      <c r="AB35" s="798" t="s">
        <v>741</v>
      </c>
      <c r="AC35" s="465"/>
      <c r="AD35" s="937"/>
      <c r="AE35" s="937"/>
      <c r="AF35" s="937"/>
    </row>
    <row r="36" spans="1:32" s="1" customFormat="1" ht="354" customHeight="1">
      <c r="A36" s="108" t="s">
        <v>522</v>
      </c>
      <c r="B36" s="926" t="s">
        <v>143</v>
      </c>
      <c r="C36" s="821" t="s">
        <v>1007</v>
      </c>
      <c r="D36" s="183"/>
      <c r="E36" s="821" t="s">
        <v>1011</v>
      </c>
      <c r="F36" s="273"/>
      <c r="G36" s="104" t="s">
        <v>10</v>
      </c>
      <c r="H36" s="104" t="s">
        <v>10</v>
      </c>
      <c r="I36" s="104" t="s">
        <v>10</v>
      </c>
      <c r="J36" s="104" t="s">
        <v>10</v>
      </c>
      <c r="K36" s="104" t="s">
        <v>10</v>
      </c>
      <c r="L36" s="104" t="s">
        <v>10</v>
      </c>
      <c r="M36" s="188"/>
      <c r="N36" s="256" t="s">
        <v>192</v>
      </c>
      <c r="P36" s="914" t="s">
        <v>819</v>
      </c>
      <c r="R36" s="826" t="s">
        <v>736</v>
      </c>
      <c r="S36" s="379"/>
      <c r="T36" s="300" t="s">
        <v>441</v>
      </c>
      <c r="U36" s="315"/>
      <c r="V36" s="866" t="s">
        <v>773</v>
      </c>
      <c r="W36" s="315"/>
      <c r="X36" s="583" t="s">
        <v>612</v>
      </c>
      <c r="Y36" s="425"/>
      <c r="Z36" s="600">
        <f t="shared" si="2"/>
        <v>1</v>
      </c>
      <c r="AA36" s="315"/>
      <c r="AB36" s="800" t="s">
        <v>692</v>
      </c>
      <c r="AC36" s="465"/>
      <c r="AD36" s="937"/>
      <c r="AE36" s="937"/>
      <c r="AF36" s="937"/>
    </row>
    <row r="37" spans="1:32" s="1" customFormat="1" ht="49.5" customHeight="1">
      <c r="A37" s="73" t="s">
        <v>144</v>
      </c>
      <c r="B37" s="74" t="s">
        <v>820</v>
      </c>
      <c r="C37" s="819" t="s">
        <v>782</v>
      </c>
      <c r="D37" s="183"/>
      <c r="E37" s="266"/>
      <c r="F37" s="273"/>
      <c r="G37" s="78" t="s">
        <v>10</v>
      </c>
      <c r="H37" s="78" t="s">
        <v>10</v>
      </c>
      <c r="I37" s="78" t="s">
        <v>10</v>
      </c>
      <c r="J37" s="78" t="s">
        <v>10</v>
      </c>
      <c r="K37" s="78" t="s">
        <v>10</v>
      </c>
      <c r="L37" s="78" t="s">
        <v>10</v>
      </c>
      <c r="M37" s="176"/>
      <c r="N37" s="267" t="s">
        <v>192</v>
      </c>
      <c r="O37" s="382"/>
      <c r="P37" s="820" t="s">
        <v>819</v>
      </c>
      <c r="Q37" s="382"/>
      <c r="R37" s="300" t="s">
        <v>553</v>
      </c>
      <c r="S37" s="379"/>
      <c r="T37" s="300" t="s">
        <v>442</v>
      </c>
      <c r="U37" s="315"/>
      <c r="V37" s="820" t="s">
        <v>775</v>
      </c>
      <c r="W37" s="382"/>
      <c r="X37" s="583" t="s">
        <v>612</v>
      </c>
      <c r="Y37" s="425"/>
      <c r="Z37" s="600">
        <f t="shared" si="2"/>
        <v>1</v>
      </c>
      <c r="AA37" s="315"/>
      <c r="AB37" s="807" t="s">
        <v>639</v>
      </c>
      <c r="AC37" s="465"/>
      <c r="AD37" s="937"/>
      <c r="AE37" s="937"/>
      <c r="AF37" s="937"/>
    </row>
    <row r="38" spans="1:32" s="315" customFormat="1" ht="79.5" customHeight="1">
      <c r="A38" s="108" t="s">
        <v>821</v>
      </c>
      <c r="B38" s="332" t="s">
        <v>988</v>
      </c>
      <c r="C38" s="821" t="s">
        <v>935</v>
      </c>
      <c r="D38" s="273"/>
      <c r="E38" s="821" t="s">
        <v>975</v>
      </c>
      <c r="F38" s="273"/>
      <c r="G38" s="902" t="s">
        <v>10</v>
      </c>
      <c r="H38" s="902" t="s">
        <v>10</v>
      </c>
      <c r="I38" s="902" t="s">
        <v>10</v>
      </c>
      <c r="J38" s="902" t="s">
        <v>10</v>
      </c>
      <c r="K38" s="902" t="s">
        <v>10</v>
      </c>
      <c r="L38" s="902" t="s">
        <v>10</v>
      </c>
      <c r="M38" s="188"/>
      <c r="N38" s="904" t="s">
        <v>694</v>
      </c>
      <c r="O38" s="197"/>
      <c r="P38" s="914" t="s">
        <v>819</v>
      </c>
      <c r="Q38" s="197"/>
      <c r="R38" s="904"/>
      <c r="S38" s="197"/>
      <c r="T38" s="909" t="s">
        <v>936</v>
      </c>
      <c r="U38" s="917"/>
      <c r="V38" s="901"/>
      <c r="W38" s="197"/>
      <c r="X38" s="583" t="s">
        <v>612</v>
      </c>
      <c r="Y38" s="197"/>
      <c r="Z38" s="600">
        <f t="shared" si="2"/>
        <v>1</v>
      </c>
      <c r="AA38" s="425"/>
      <c r="AB38" s="600">
        <f t="shared" ref="AB38" si="3">IF(OR(Z38="A"),"",IF(OR(Z38="N"),0,1))</f>
        <v>1</v>
      </c>
      <c r="AD38" s="937"/>
      <c r="AE38" s="937"/>
      <c r="AF38" s="937"/>
    </row>
    <row r="39" spans="1:32" s="203" customFormat="1" ht="45.6">
      <c r="A39" s="470" t="s">
        <v>506</v>
      </c>
      <c r="B39" s="22"/>
      <c r="C39" s="467" t="s">
        <v>937</v>
      </c>
      <c r="D39" s="565"/>
      <c r="E39" s="467"/>
      <c r="F39" s="137"/>
      <c r="G39" s="353"/>
      <c r="H39" s="353"/>
      <c r="I39" s="353"/>
      <c r="J39" s="353"/>
      <c r="K39" s="353"/>
      <c r="L39" s="353"/>
      <c r="M39" s="134"/>
      <c r="N39" s="353"/>
      <c r="O39" s="566"/>
      <c r="P39" s="353"/>
      <c r="Q39" s="567"/>
      <c r="R39" s="347"/>
      <c r="S39" s="568"/>
      <c r="T39" s="347"/>
      <c r="U39" s="567"/>
      <c r="V39" s="353"/>
      <c r="W39" s="567"/>
      <c r="X39" s="316"/>
      <c r="Y39" s="567"/>
      <c r="Z39" s="353"/>
      <c r="AB39" s="810"/>
      <c r="AC39" s="682"/>
      <c r="AD39" s="937"/>
      <c r="AE39" s="937"/>
      <c r="AF39" s="937"/>
    </row>
  </sheetData>
  <mergeCells count="22">
    <mergeCell ref="AD1:AD2"/>
    <mergeCell ref="AF1:AF2"/>
    <mergeCell ref="AB1:AB2"/>
    <mergeCell ref="V1:V2"/>
    <mergeCell ref="Z1:Z2"/>
    <mergeCell ref="X1:X2"/>
    <mergeCell ref="A4:C4"/>
    <mergeCell ref="A11:A14"/>
    <mergeCell ref="B11:B14"/>
    <mergeCell ref="C11:C14"/>
    <mergeCell ref="R1:R2"/>
    <mergeCell ref="T1:T2"/>
    <mergeCell ref="E11:E14"/>
    <mergeCell ref="K11:K14"/>
    <mergeCell ref="L11:L14"/>
    <mergeCell ref="G11:G14"/>
    <mergeCell ref="H11:H14"/>
    <mergeCell ref="I11:I14"/>
    <mergeCell ref="J11:J14"/>
    <mergeCell ref="P1:P2"/>
    <mergeCell ref="N1:N2"/>
    <mergeCell ref="G1:L1"/>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tabSelected="1" view="pageBreakPreview" topLeftCell="F1" zoomScaleNormal="60" zoomScaleSheetLayoutView="100" workbookViewId="0">
      <pane ySplit="2" topLeftCell="A16" activePane="bottomLeft" state="frozen"/>
      <selection activeCell="Z14" sqref="Z14"/>
      <selection pane="bottomLeft" activeCell="V17" sqref="V17"/>
    </sheetView>
  </sheetViews>
  <sheetFormatPr defaultColWidth="11.44140625" defaultRowHeight="14.4"/>
  <cols>
    <col min="1" max="1" width="21.6640625" customWidth="1"/>
    <col min="2" max="2" width="9.33203125" customWidth="1"/>
    <col min="3" max="3" width="52" customWidth="1"/>
    <col min="4" max="4" width="1.6640625" style="92" customWidth="1"/>
    <col min="5" max="5" width="30.5546875" style="269" customWidth="1"/>
    <col min="6" max="6" width="1.109375" style="269" customWidth="1"/>
    <col min="7" max="12" width="6.88671875" customWidth="1"/>
    <col min="13" max="13" width="1.6640625" style="92" customWidth="1"/>
    <col min="14" max="14" width="11.44140625" style="939"/>
    <col min="15" max="15" width="3.5546875" customWidth="1"/>
    <col min="16" max="16" width="11.44140625" style="939"/>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939"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1004" t="s">
        <v>190</v>
      </c>
      <c r="P1" s="1004" t="s">
        <v>194</v>
      </c>
      <c r="R1" s="950" t="s">
        <v>219</v>
      </c>
      <c r="T1" s="950" t="s">
        <v>242</v>
      </c>
      <c r="V1" s="950" t="s">
        <v>243</v>
      </c>
      <c r="X1" s="950" t="s">
        <v>220</v>
      </c>
      <c r="Z1" s="1004"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1004"/>
      <c r="P2" s="1004"/>
      <c r="R2" s="950"/>
      <c r="T2" s="950"/>
      <c r="V2" s="950"/>
      <c r="X2" s="950"/>
      <c r="Z2" s="1004"/>
      <c r="AB2" s="952"/>
      <c r="AC2" s="123"/>
      <c r="AD2" s="947"/>
      <c r="AF2" s="948"/>
    </row>
    <row r="4" spans="1:32" ht="15">
      <c r="A4" s="993" t="s">
        <v>342</v>
      </c>
      <c r="B4" s="993"/>
      <c r="AD4" s="3"/>
      <c r="AE4" s="3"/>
      <c r="AF4" s="3"/>
    </row>
    <row r="5" spans="1:32" s="1" customFormat="1">
      <c r="A5" s="64"/>
      <c r="B5" s="65"/>
      <c r="C5" s="63"/>
      <c r="D5" s="113"/>
      <c r="E5" s="270"/>
      <c r="F5" s="270"/>
      <c r="G5" s="63"/>
      <c r="H5" s="63"/>
      <c r="I5" s="63"/>
      <c r="J5" s="63"/>
      <c r="K5" s="63"/>
      <c r="L5" s="63"/>
      <c r="M5" s="113"/>
      <c r="N5" s="940"/>
      <c r="P5" s="940"/>
      <c r="V5" s="315"/>
      <c r="W5" s="315"/>
      <c r="Y5" s="315"/>
      <c r="Z5" s="940"/>
      <c r="AB5" s="315"/>
      <c r="AC5" s="315"/>
      <c r="AD5" s="3"/>
      <c r="AE5" s="3"/>
      <c r="AF5" s="3"/>
    </row>
    <row r="6" spans="1:32" s="1" customFormat="1" ht="86.25" customHeight="1">
      <c r="A6" s="76" t="s">
        <v>145</v>
      </c>
      <c r="B6" s="47" t="s">
        <v>146</v>
      </c>
      <c r="C6" s="112" t="s">
        <v>956</v>
      </c>
      <c r="D6" s="196"/>
      <c r="E6" s="112" t="s">
        <v>730</v>
      </c>
      <c r="F6" s="196"/>
      <c r="G6" s="70" t="s">
        <v>10</v>
      </c>
      <c r="H6" s="70" t="s">
        <v>10</v>
      </c>
      <c r="I6" s="70" t="s">
        <v>10</v>
      </c>
      <c r="J6" s="70" t="s">
        <v>10</v>
      </c>
      <c r="K6" s="70" t="s">
        <v>10</v>
      </c>
      <c r="L6" s="70" t="s">
        <v>10</v>
      </c>
      <c r="M6" s="188"/>
      <c r="N6" s="941" t="s">
        <v>776</v>
      </c>
      <c r="P6" s="941" t="s">
        <v>819</v>
      </c>
      <c r="R6" s="824" t="s">
        <v>957</v>
      </c>
      <c r="S6" s="379"/>
      <c r="T6" s="305"/>
      <c r="U6" s="315"/>
      <c r="V6" s="314" t="s">
        <v>249</v>
      </c>
      <c r="W6" s="315"/>
      <c r="X6" s="590" t="s">
        <v>612</v>
      </c>
      <c r="Y6" s="425"/>
      <c r="Z6" s="945">
        <f>IF(OR(X6="A",X7="A",X8="A"),"",IF(OR(X6="N",X7="N",X8="N"),0,1))</f>
        <v>1</v>
      </c>
      <c r="AA6" s="315"/>
      <c r="AB6" s="800" t="s">
        <v>639</v>
      </c>
      <c r="AC6" s="315"/>
      <c r="AD6" s="936"/>
      <c r="AE6" s="936"/>
      <c r="AF6" s="936"/>
    </row>
    <row r="7" spans="1:32" s="315" customFormat="1" ht="75" customHeight="1">
      <c r="A7" s="301"/>
      <c r="B7" s="313"/>
      <c r="C7" s="391" t="s">
        <v>693</v>
      </c>
      <c r="D7" s="392"/>
      <c r="E7" s="391"/>
      <c r="F7" s="392"/>
      <c r="G7" s="314"/>
      <c r="H7" s="314"/>
      <c r="I7" s="314"/>
      <c r="J7" s="314"/>
      <c r="K7" s="314"/>
      <c r="L7" s="314"/>
      <c r="M7" s="188"/>
      <c r="N7" s="941"/>
      <c r="P7" s="941"/>
      <c r="R7" s="358" t="s">
        <v>248</v>
      </c>
      <c r="S7" s="379"/>
      <c r="T7" s="305"/>
      <c r="V7" s="314"/>
      <c r="X7" s="590" t="s">
        <v>612</v>
      </c>
      <c r="Y7" s="425"/>
      <c r="Z7" s="941"/>
      <c r="AB7" s="800"/>
      <c r="AD7" s="936"/>
      <c r="AE7" s="936"/>
      <c r="AF7" s="936"/>
    </row>
    <row r="8" spans="1:32" s="1" customFormat="1" ht="41.25" customHeight="1">
      <c r="A8" s="77"/>
      <c r="B8" s="72"/>
      <c r="C8" s="666" t="s">
        <v>715</v>
      </c>
      <c r="D8" s="183"/>
      <c r="E8" s="255"/>
      <c r="F8" s="273"/>
      <c r="G8" s="83"/>
      <c r="H8" s="83"/>
      <c r="I8" s="83"/>
      <c r="J8" s="83"/>
      <c r="K8" s="83"/>
      <c r="L8" s="83"/>
      <c r="M8" s="176"/>
      <c r="N8" s="942"/>
      <c r="P8" s="942"/>
      <c r="R8" s="828" t="s">
        <v>731</v>
      </c>
      <c r="S8" s="379"/>
      <c r="T8" s="302"/>
      <c r="U8" s="315"/>
      <c r="V8" s="307" t="s">
        <v>250</v>
      </c>
      <c r="W8" s="315"/>
      <c r="X8" s="590" t="s">
        <v>612</v>
      </c>
      <c r="Y8" s="315"/>
      <c r="Z8" s="942"/>
      <c r="AA8" s="315"/>
      <c r="AB8" s="798"/>
      <c r="AC8" s="315"/>
      <c r="AD8" s="936"/>
      <c r="AE8" s="936"/>
      <c r="AF8" s="936"/>
    </row>
    <row r="9" spans="1:32" s="1" customFormat="1" ht="84.75" customHeight="1">
      <c r="A9" s="76" t="s">
        <v>162</v>
      </c>
      <c r="B9" s="47" t="s">
        <v>147</v>
      </c>
      <c r="C9" s="821" t="s">
        <v>958</v>
      </c>
      <c r="D9" s="183"/>
      <c r="E9" s="821" t="s">
        <v>716</v>
      </c>
      <c r="F9" s="273"/>
      <c r="G9" s="306" t="s">
        <v>10</v>
      </c>
      <c r="H9" s="306" t="s">
        <v>10</v>
      </c>
      <c r="I9" s="306" t="s">
        <v>10</v>
      </c>
      <c r="J9" s="306" t="s">
        <v>10</v>
      </c>
      <c r="K9" s="306" t="s">
        <v>10</v>
      </c>
      <c r="L9" s="306" t="s">
        <v>10</v>
      </c>
      <c r="M9" s="186"/>
      <c r="N9" s="943" t="s">
        <v>192</v>
      </c>
      <c r="P9" s="943" t="s">
        <v>819</v>
      </c>
      <c r="R9" s="890" t="s">
        <v>791</v>
      </c>
      <c r="S9" s="379"/>
      <c r="T9" s="300" t="s">
        <v>452</v>
      </c>
      <c r="U9" s="315"/>
      <c r="V9" s="267" t="s">
        <v>249</v>
      </c>
      <c r="W9" s="315"/>
      <c r="X9" s="590" t="s">
        <v>613</v>
      </c>
      <c r="Y9" s="425"/>
      <c r="Z9" s="945">
        <f>IF(OR(X9="A",X10="A"),"",IF(OR(X9="N",X10="N"),0,1))</f>
        <v>0</v>
      </c>
      <c r="AA9" s="315"/>
      <c r="AB9" s="801" t="s">
        <v>639</v>
      </c>
      <c r="AC9" s="315"/>
      <c r="AD9" s="936"/>
      <c r="AE9" s="936"/>
      <c r="AF9" s="936"/>
    </row>
    <row r="10" spans="1:32" s="315" customFormat="1" ht="84.75" customHeight="1">
      <c r="A10" s="301"/>
      <c r="B10" s="313"/>
      <c r="C10" s="309"/>
      <c r="D10" s="273"/>
      <c r="E10" s="309"/>
      <c r="F10" s="273"/>
      <c r="G10" s="307"/>
      <c r="H10" s="307"/>
      <c r="I10" s="307"/>
      <c r="J10" s="307"/>
      <c r="K10" s="307"/>
      <c r="L10" s="307"/>
      <c r="M10" s="262"/>
      <c r="N10" s="942"/>
      <c r="O10" s="381"/>
      <c r="P10" s="942"/>
      <c r="R10" s="897" t="s">
        <v>822</v>
      </c>
      <c r="S10" s="379"/>
      <c r="T10" s="300" t="s">
        <v>452</v>
      </c>
      <c r="V10" s="267" t="s">
        <v>249</v>
      </c>
      <c r="X10" s="590" t="s">
        <v>612</v>
      </c>
      <c r="Y10" s="425"/>
      <c r="Z10" s="941"/>
      <c r="AB10" s="798"/>
      <c r="AD10" s="936"/>
      <c r="AE10" s="936"/>
      <c r="AF10" s="936"/>
    </row>
    <row r="11" spans="1:32" s="1" customFormat="1" ht="75.75" customHeight="1">
      <c r="A11" s="108" t="s">
        <v>163</v>
      </c>
      <c r="B11" s="95" t="s">
        <v>202</v>
      </c>
      <c r="C11" s="821" t="s">
        <v>959</v>
      </c>
      <c r="D11" s="183"/>
      <c r="E11" s="308"/>
      <c r="F11" s="273"/>
      <c r="G11" s="306" t="s">
        <v>10</v>
      </c>
      <c r="H11" s="306" t="s">
        <v>10</v>
      </c>
      <c r="I11" s="306" t="s">
        <v>10</v>
      </c>
      <c r="J11" s="306" t="s">
        <v>10</v>
      </c>
      <c r="K11" s="306" t="s">
        <v>10</v>
      </c>
      <c r="L11" s="306" t="s">
        <v>10</v>
      </c>
      <c r="M11" s="186"/>
      <c r="N11" s="943" t="s">
        <v>776</v>
      </c>
      <c r="P11" s="943" t="s">
        <v>819</v>
      </c>
      <c r="R11" s="300" t="s">
        <v>251</v>
      </c>
      <c r="S11" s="379"/>
      <c r="T11" s="300" t="s">
        <v>453</v>
      </c>
      <c r="U11" s="315"/>
      <c r="V11" s="306" t="s">
        <v>249</v>
      </c>
      <c r="W11" s="315"/>
      <c r="X11" s="590" t="s">
        <v>612</v>
      </c>
      <c r="Y11" s="425"/>
      <c r="Z11" s="945">
        <f>IF(OR(X11="A",X12="A",X13="A"),"",IF(OR(X11="N",X12="N",X13="N"),0,1))</f>
        <v>1</v>
      </c>
      <c r="AA11" s="315"/>
      <c r="AB11" s="801" t="s">
        <v>732</v>
      </c>
      <c r="AC11" s="315"/>
      <c r="AD11" s="936"/>
      <c r="AE11" s="936"/>
      <c r="AF11" s="936"/>
    </row>
    <row r="12" spans="1:32" s="315" customFormat="1" ht="39.75" customHeight="1">
      <c r="A12" s="301"/>
      <c r="B12" s="393"/>
      <c r="C12" s="81"/>
      <c r="D12" s="273"/>
      <c r="E12" s="81"/>
      <c r="F12" s="273"/>
      <c r="G12" s="314"/>
      <c r="H12" s="314"/>
      <c r="I12" s="314"/>
      <c r="J12" s="314"/>
      <c r="K12" s="314"/>
      <c r="L12" s="314"/>
      <c r="M12" s="188"/>
      <c r="N12" s="943" t="s">
        <v>777</v>
      </c>
      <c r="O12" s="381"/>
      <c r="P12" s="941"/>
      <c r="R12" s="300" t="s">
        <v>327</v>
      </c>
      <c r="S12" s="379"/>
      <c r="T12" s="300" t="s">
        <v>453</v>
      </c>
      <c r="V12" s="314"/>
      <c r="X12" s="590" t="s">
        <v>612</v>
      </c>
      <c r="Y12" s="425"/>
      <c r="Z12" s="941"/>
      <c r="AB12" s="800"/>
      <c r="AD12" s="936"/>
      <c r="AE12" s="936"/>
      <c r="AF12" s="936"/>
    </row>
    <row r="13" spans="1:32" s="315" customFormat="1" ht="54.75" customHeight="1">
      <c r="A13" s="301"/>
      <c r="B13" s="393"/>
      <c r="C13" s="309"/>
      <c r="D13" s="273"/>
      <c r="E13" s="309"/>
      <c r="F13" s="273"/>
      <c r="G13" s="307"/>
      <c r="H13" s="307"/>
      <c r="I13" s="307"/>
      <c r="J13" s="307"/>
      <c r="K13" s="307"/>
      <c r="L13" s="307"/>
      <c r="M13" s="262"/>
      <c r="N13" s="943" t="s">
        <v>776</v>
      </c>
      <c r="P13" s="942"/>
      <c r="R13" s="828" t="s">
        <v>713</v>
      </c>
      <c r="S13" s="379"/>
      <c r="T13" s="300" t="s">
        <v>454</v>
      </c>
      <c r="V13" s="307"/>
      <c r="X13" s="590" t="s">
        <v>612</v>
      </c>
      <c r="Z13" s="942"/>
      <c r="AB13" s="798"/>
      <c r="AD13" s="936"/>
      <c r="AE13" s="936"/>
      <c r="AF13" s="936"/>
    </row>
    <row r="14" spans="1:32" s="1" customFormat="1" ht="57.75" customHeight="1">
      <c r="A14" s="73" t="s">
        <v>148</v>
      </c>
      <c r="B14" s="74" t="s">
        <v>149</v>
      </c>
      <c r="C14" s="819" t="s">
        <v>960</v>
      </c>
      <c r="D14" s="273"/>
      <c r="E14" s="288"/>
      <c r="F14" s="273"/>
      <c r="G14" s="820" t="s">
        <v>10</v>
      </c>
      <c r="H14" s="267" t="s">
        <v>10</v>
      </c>
      <c r="I14" s="267" t="s">
        <v>10</v>
      </c>
      <c r="J14" s="267" t="s">
        <v>10</v>
      </c>
      <c r="K14" s="267" t="s">
        <v>10</v>
      </c>
      <c r="L14" s="267" t="s">
        <v>10</v>
      </c>
      <c r="M14" s="192"/>
      <c r="N14" s="944" t="s">
        <v>694</v>
      </c>
      <c r="O14" s="315"/>
      <c r="P14" s="944" t="s">
        <v>750</v>
      </c>
      <c r="Q14" s="315"/>
      <c r="R14" s="910" t="s">
        <v>961</v>
      </c>
      <c r="S14" s="379"/>
      <c r="T14" s="660" t="s">
        <v>452</v>
      </c>
      <c r="U14" s="315"/>
      <c r="V14" s="267" t="s">
        <v>249</v>
      </c>
      <c r="W14" s="315"/>
      <c r="X14" s="590" t="s">
        <v>612</v>
      </c>
      <c r="Y14" s="425"/>
      <c r="Z14" s="945">
        <f>IF(OR(X14="A",Size="XS"),"",IF(OR(X14="N"),0,1))</f>
        <v>1</v>
      </c>
      <c r="AA14" s="315"/>
      <c r="AB14" s="807" t="s">
        <v>741</v>
      </c>
      <c r="AC14" s="315"/>
      <c r="AD14" s="936"/>
      <c r="AE14" s="936"/>
      <c r="AF14" s="936"/>
    </row>
    <row r="15" spans="1:32" s="1" customFormat="1" ht="167.25" customHeight="1">
      <c r="A15" s="73" t="s">
        <v>150</v>
      </c>
      <c r="B15" s="74" t="s">
        <v>151</v>
      </c>
      <c r="C15" s="819" t="s">
        <v>962</v>
      </c>
      <c r="D15" s="183"/>
      <c r="E15" s="266"/>
      <c r="F15" s="273"/>
      <c r="G15" s="78" t="s">
        <v>10</v>
      </c>
      <c r="H15" s="78" t="s">
        <v>10</v>
      </c>
      <c r="I15" s="78" t="s">
        <v>10</v>
      </c>
      <c r="J15" s="78" t="s">
        <v>10</v>
      </c>
      <c r="K15" s="78" t="s">
        <v>10</v>
      </c>
      <c r="L15" s="78" t="s">
        <v>10</v>
      </c>
      <c r="M15" s="192"/>
      <c r="N15" s="943" t="s">
        <v>776</v>
      </c>
      <c r="P15" s="944" t="s">
        <v>819</v>
      </c>
      <c r="R15" s="897" t="s">
        <v>824</v>
      </c>
      <c r="S15" s="379"/>
      <c r="T15" s="300" t="s">
        <v>455</v>
      </c>
      <c r="U15" s="315"/>
      <c r="V15" s="267"/>
      <c r="W15" s="315"/>
      <c r="X15" s="590" t="s">
        <v>612</v>
      </c>
      <c r="Y15" s="425"/>
      <c r="Z15" s="945">
        <f>IF(OR(X15="A"),"",IF(OR(X15="N"),0,1))</f>
        <v>1</v>
      </c>
      <c r="AA15" s="315"/>
      <c r="AB15" s="807" t="s">
        <v>639</v>
      </c>
      <c r="AC15" s="315"/>
      <c r="AD15" s="936"/>
      <c r="AE15" s="936"/>
      <c r="AF15" s="936"/>
    </row>
    <row r="16" spans="1:32" s="1" customFormat="1" ht="57">
      <c r="A16" s="108" t="s">
        <v>823</v>
      </c>
      <c r="B16" s="311" t="s">
        <v>152</v>
      </c>
      <c r="C16" s="821" t="s">
        <v>951</v>
      </c>
      <c r="D16" s="183"/>
      <c r="E16" s="821" t="s">
        <v>976</v>
      </c>
      <c r="F16" s="273"/>
      <c r="G16" s="306" t="s">
        <v>10</v>
      </c>
      <c r="H16" s="306" t="s">
        <v>10</v>
      </c>
      <c r="I16" s="306" t="s">
        <v>10</v>
      </c>
      <c r="J16" s="306" t="s">
        <v>10</v>
      </c>
      <c r="K16" s="306" t="s">
        <v>10</v>
      </c>
      <c r="L16" s="306" t="s">
        <v>10</v>
      </c>
      <c r="M16" s="186"/>
      <c r="N16" s="943" t="s">
        <v>192</v>
      </c>
      <c r="P16" s="943" t="s">
        <v>10</v>
      </c>
      <c r="R16" s="910" t="s">
        <v>952</v>
      </c>
      <c r="S16" s="379"/>
      <c r="T16" s="300" t="s">
        <v>456</v>
      </c>
      <c r="U16" s="315"/>
      <c r="V16" s="306" t="s">
        <v>249</v>
      </c>
      <c r="W16" s="315"/>
      <c r="X16" s="590" t="s">
        <v>612</v>
      </c>
      <c r="Y16" s="425"/>
      <c r="Z16" s="945">
        <f>IF(OR(X16="A",X17="A",X18="A",X19="A"),"",IF(OR(X16="N",X17="N",X18="N",X19="N"),0,1))</f>
        <v>0</v>
      </c>
      <c r="AA16" s="315"/>
      <c r="AB16" s="801" t="s">
        <v>650</v>
      </c>
      <c r="AC16" s="315"/>
      <c r="AD16" s="936"/>
      <c r="AE16" s="936"/>
      <c r="AF16" s="936"/>
    </row>
    <row r="17" spans="1:32" s="315" customFormat="1" ht="41.25" customHeight="1">
      <c r="A17" s="301"/>
      <c r="B17" s="313"/>
      <c r="C17" s="81" t="s">
        <v>714</v>
      </c>
      <c r="D17" s="273"/>
      <c r="E17" s="81"/>
      <c r="F17" s="273"/>
      <c r="G17" s="314"/>
      <c r="H17" s="314"/>
      <c r="I17" s="314"/>
      <c r="J17" s="314"/>
      <c r="K17" s="314"/>
      <c r="L17" s="314"/>
      <c r="M17" s="188"/>
      <c r="N17" s="943"/>
      <c r="O17" s="381"/>
      <c r="P17" s="941"/>
      <c r="R17" s="824" t="s">
        <v>729</v>
      </c>
      <c r="S17" s="379"/>
      <c r="T17" s="300"/>
      <c r="V17" s="314"/>
      <c r="X17" s="590" t="s">
        <v>612</v>
      </c>
      <c r="Y17" s="425"/>
      <c r="Z17" s="941"/>
      <c r="AB17" s="800"/>
      <c r="AD17" s="936"/>
      <c r="AE17" s="936"/>
      <c r="AF17" s="936"/>
    </row>
    <row r="18" spans="1:32" s="315" customFormat="1" ht="57" customHeight="1">
      <c r="A18" s="301"/>
      <c r="B18" s="313"/>
      <c r="C18" s="81" t="s">
        <v>953</v>
      </c>
      <c r="D18" s="273"/>
      <c r="E18" s="81"/>
      <c r="F18" s="273"/>
      <c r="G18" s="314"/>
      <c r="H18" s="314"/>
      <c r="I18" s="314"/>
      <c r="J18" s="314"/>
      <c r="K18" s="314"/>
      <c r="L18" s="314"/>
      <c r="M18" s="188"/>
      <c r="N18" s="943"/>
      <c r="O18" s="381"/>
      <c r="P18" s="941"/>
      <c r="R18" s="824" t="s">
        <v>954</v>
      </c>
      <c r="S18" s="379"/>
      <c r="T18" s="300"/>
      <c r="V18" s="314"/>
      <c r="X18" s="590" t="s">
        <v>613</v>
      </c>
      <c r="Z18" s="941"/>
      <c r="AB18" s="800"/>
      <c r="AD18" s="936"/>
      <c r="AE18" s="936"/>
      <c r="AF18" s="936"/>
    </row>
    <row r="19" spans="1:32" s="315" customFormat="1" ht="77.25" customHeight="1">
      <c r="A19" s="301"/>
      <c r="B19" s="313"/>
      <c r="C19" s="309"/>
      <c r="D19" s="273"/>
      <c r="E19" s="309"/>
      <c r="F19" s="273"/>
      <c r="G19" s="307"/>
      <c r="H19" s="307"/>
      <c r="I19" s="307"/>
      <c r="J19" s="307"/>
      <c r="K19" s="307"/>
      <c r="L19" s="307"/>
      <c r="M19" s="262"/>
      <c r="N19" s="943"/>
      <c r="P19" s="942"/>
      <c r="R19" s="300" t="s">
        <v>341</v>
      </c>
      <c r="S19" s="379"/>
      <c r="T19" s="300" t="s">
        <v>457</v>
      </c>
      <c r="V19" s="307"/>
      <c r="X19" s="590" t="s">
        <v>613</v>
      </c>
      <c r="Z19" s="942"/>
      <c r="AB19" s="798"/>
      <c r="AD19" s="937"/>
      <c r="AE19" s="937"/>
      <c r="AF19" s="937"/>
    </row>
    <row r="20" spans="1:32" s="1" customFormat="1" ht="53.25" customHeight="1">
      <c r="A20" s="108" t="s">
        <v>523</v>
      </c>
      <c r="B20" s="47" t="s">
        <v>153</v>
      </c>
      <c r="C20" s="819" t="s">
        <v>955</v>
      </c>
      <c r="D20" s="183"/>
      <c r="E20" s="819" t="s">
        <v>976</v>
      </c>
      <c r="F20" s="273"/>
      <c r="G20" s="78" t="s">
        <v>10</v>
      </c>
      <c r="H20" s="78" t="s">
        <v>10</v>
      </c>
      <c r="I20" s="78" t="s">
        <v>10</v>
      </c>
      <c r="J20" s="78" t="s">
        <v>10</v>
      </c>
      <c r="K20" s="78" t="s">
        <v>10</v>
      </c>
      <c r="L20" s="78" t="s">
        <v>10</v>
      </c>
      <c r="M20" s="192"/>
      <c r="N20" s="944" t="s">
        <v>192</v>
      </c>
      <c r="P20" s="944" t="s">
        <v>10</v>
      </c>
      <c r="R20" s="300" t="s">
        <v>638</v>
      </c>
      <c r="S20" s="379"/>
      <c r="T20" s="300" t="s">
        <v>451</v>
      </c>
      <c r="U20" s="315"/>
      <c r="V20" s="267" t="s">
        <v>249</v>
      </c>
      <c r="W20" s="315"/>
      <c r="X20" s="590" t="s">
        <v>612</v>
      </c>
      <c r="Y20" s="425"/>
      <c r="Z20" s="945">
        <f>IF(OR(X20="A"),"",IF(OR(X20="N"),0,1))</f>
        <v>1</v>
      </c>
      <c r="AA20" s="315"/>
      <c r="AB20" s="807" t="s">
        <v>650</v>
      </c>
      <c r="AC20" s="315"/>
      <c r="AD20" s="937"/>
      <c r="AE20" s="937"/>
      <c r="AF20" s="937"/>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3"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92" customWidth="1"/>
    <col min="5" max="5" width="38.44140625" style="269" customWidth="1"/>
    <col min="6" max="6" width="1.109375" style="269" customWidth="1"/>
    <col min="7" max="7" width="5.5546875" customWidth="1"/>
    <col min="8" max="12" width="6.88671875" customWidth="1"/>
    <col min="13" max="13" width="1.6640625" style="92"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3" spans="1:32" s="1" customFormat="1" ht="33" customHeight="1">
      <c r="A3" s="1005" t="s">
        <v>792</v>
      </c>
      <c r="B3" s="1005"/>
      <c r="C3" s="1005"/>
      <c r="D3" s="197"/>
      <c r="E3" s="197"/>
      <c r="F3" s="197"/>
      <c r="G3" s="63"/>
      <c r="H3" s="63"/>
      <c r="I3" s="63"/>
      <c r="J3" s="63"/>
      <c r="K3" s="63"/>
      <c r="L3" s="63"/>
      <c r="M3" s="113"/>
      <c r="P3" s="261"/>
      <c r="V3" s="315"/>
      <c r="W3" s="315"/>
      <c r="Y3" s="315"/>
      <c r="Z3" s="315"/>
      <c r="AB3" s="315"/>
      <c r="AC3" s="315"/>
      <c r="AD3"/>
      <c r="AE3"/>
      <c r="AF3"/>
    </row>
    <row r="4" spans="1:32" s="1" customFormat="1" ht="114.75" customHeight="1">
      <c r="A4" s="109" t="s">
        <v>804</v>
      </c>
      <c r="B4" s="72" t="s">
        <v>539</v>
      </c>
      <c r="C4" s="666" t="s">
        <v>968</v>
      </c>
      <c r="D4" s="183"/>
      <c r="E4" s="255"/>
      <c r="F4" s="273"/>
      <c r="G4" s="83" t="s">
        <v>10</v>
      </c>
      <c r="H4" s="83" t="s">
        <v>10</v>
      </c>
      <c r="I4" s="83" t="s">
        <v>10</v>
      </c>
      <c r="J4" s="83" t="s">
        <v>10</v>
      </c>
      <c r="K4" s="83" t="s">
        <v>10</v>
      </c>
      <c r="L4" s="83" t="s">
        <v>10</v>
      </c>
      <c r="M4" s="176"/>
      <c r="N4" s="264" t="s">
        <v>192</v>
      </c>
      <c r="P4" s="913" t="s">
        <v>750</v>
      </c>
      <c r="R4" s="824" t="s">
        <v>793</v>
      </c>
      <c r="S4" s="379"/>
      <c r="T4" s="302" t="s">
        <v>458</v>
      </c>
      <c r="U4" s="315"/>
      <c r="V4" s="307" t="s">
        <v>245</v>
      </c>
      <c r="W4" s="315"/>
      <c r="X4" s="590" t="s">
        <v>612</v>
      </c>
      <c r="Y4" s="425"/>
      <c r="Z4" s="600">
        <f>IF(OR(X4="A"),"",IF(OR(X4="N"),0,1))</f>
        <v>1</v>
      </c>
      <c r="AA4" s="315"/>
      <c r="AB4" s="798" t="s">
        <v>741</v>
      </c>
      <c r="AC4" s="465"/>
      <c r="AD4" s="936"/>
      <c r="AE4" s="936"/>
      <c r="AF4" s="936"/>
    </row>
    <row r="5" spans="1:32" s="1" customFormat="1" ht="65.25" customHeight="1">
      <c r="A5" s="109" t="s">
        <v>803</v>
      </c>
      <c r="B5" s="671" t="s">
        <v>540</v>
      </c>
      <c r="C5" s="666" t="s">
        <v>802</v>
      </c>
      <c r="D5" s="273"/>
      <c r="E5" s="666" t="s">
        <v>992</v>
      </c>
      <c r="F5" s="273"/>
      <c r="G5" s="669" t="s">
        <v>10</v>
      </c>
      <c r="H5" s="669" t="s">
        <v>10</v>
      </c>
      <c r="I5" s="669" t="s">
        <v>10</v>
      </c>
      <c r="J5" s="669" t="s">
        <v>10</v>
      </c>
      <c r="K5" s="669" t="s">
        <v>10</v>
      </c>
      <c r="L5" s="669" t="s">
        <v>10</v>
      </c>
      <c r="M5" s="262"/>
      <c r="N5" s="830" t="s">
        <v>696</v>
      </c>
      <c r="O5" s="315"/>
      <c r="P5" s="914" t="s">
        <v>819</v>
      </c>
      <c r="Q5" s="315"/>
      <c r="R5" s="824" t="s">
        <v>794</v>
      </c>
      <c r="S5" s="379"/>
      <c r="T5" s="659" t="s">
        <v>459</v>
      </c>
      <c r="U5" s="315"/>
      <c r="V5" s="669" t="s">
        <v>276</v>
      </c>
      <c r="W5" s="315"/>
      <c r="X5" s="590" t="s">
        <v>612</v>
      </c>
      <c r="Y5" s="425"/>
      <c r="Z5" s="600">
        <f>IF(OR(X5="A"),"",IF(OR(X5="N"),0,1))</f>
        <v>1</v>
      </c>
      <c r="AA5" s="315"/>
      <c r="AB5" s="798" t="s">
        <v>741</v>
      </c>
      <c r="AC5" s="465"/>
      <c r="AD5" s="936"/>
      <c r="AE5" s="936"/>
      <c r="AF5" s="936"/>
    </row>
    <row r="6" spans="1:32" s="1" customFormat="1" ht="37.5" customHeight="1">
      <c r="A6" s="108" t="s">
        <v>805</v>
      </c>
      <c r="B6" s="670" t="s">
        <v>541</v>
      </c>
      <c r="C6" s="666" t="s">
        <v>978</v>
      </c>
      <c r="D6" s="159"/>
      <c r="E6" s="666" t="s">
        <v>992</v>
      </c>
      <c r="F6" s="159"/>
      <c r="G6" s="740"/>
      <c r="H6" s="404"/>
      <c r="I6" s="404"/>
      <c r="J6" s="404"/>
      <c r="K6" s="404"/>
      <c r="L6" s="741"/>
      <c r="M6" s="739"/>
      <c r="N6" s="322" t="s">
        <v>192</v>
      </c>
      <c r="O6" s="315"/>
      <c r="P6" s="914" t="s">
        <v>819</v>
      </c>
      <c r="Q6" s="315"/>
      <c r="R6" s="824" t="s">
        <v>795</v>
      </c>
      <c r="S6" s="379"/>
      <c r="T6" s="659"/>
      <c r="U6" s="315"/>
      <c r="V6" s="322" t="s">
        <v>222</v>
      </c>
      <c r="W6" s="315"/>
      <c r="X6" s="745"/>
      <c r="Y6" s="315"/>
      <c r="Z6" s="600">
        <f>IF(OR(X7="A",X8="A"),"",IF(OR(X7="N",X8="N"),0,1))</f>
        <v>1</v>
      </c>
      <c r="AA6" s="315"/>
      <c r="AB6" s="800" t="s">
        <v>741</v>
      </c>
      <c r="AC6" s="465"/>
      <c r="AD6" s="936"/>
      <c r="AE6" s="936"/>
      <c r="AF6" s="936"/>
    </row>
    <row r="7" spans="1:32" s="315" customFormat="1" ht="20.25" customHeight="1">
      <c r="A7" s="649"/>
      <c r="B7" s="652"/>
      <c r="C7" s="666" t="s">
        <v>460</v>
      </c>
      <c r="D7" s="159"/>
      <c r="E7" s="402"/>
      <c r="F7" s="159"/>
      <c r="G7" s="742" t="s">
        <v>10</v>
      </c>
      <c r="H7" s="669" t="s">
        <v>10</v>
      </c>
      <c r="I7" s="669" t="s">
        <v>10</v>
      </c>
      <c r="J7" s="669" t="s">
        <v>10</v>
      </c>
      <c r="K7" s="669" t="s">
        <v>10</v>
      </c>
      <c r="L7" s="743" t="s">
        <v>10</v>
      </c>
      <c r="M7" s="739"/>
      <c r="N7" s="324"/>
      <c r="P7" s="324"/>
      <c r="R7" s="659" t="s">
        <v>460</v>
      </c>
      <c r="S7" s="379"/>
      <c r="T7" s="659" t="s">
        <v>356</v>
      </c>
      <c r="V7" s="324"/>
      <c r="X7" s="590" t="s">
        <v>612</v>
      </c>
      <c r="Z7" s="604"/>
      <c r="AB7" s="800"/>
      <c r="AC7" s="680"/>
      <c r="AD7" s="936"/>
      <c r="AE7" s="936"/>
      <c r="AF7" s="936"/>
    </row>
    <row r="8" spans="1:32" s="315" customFormat="1" ht="13.8">
      <c r="A8" s="109"/>
      <c r="B8" s="671"/>
      <c r="C8" s="666" t="s">
        <v>461</v>
      </c>
      <c r="D8" s="159"/>
      <c r="E8" s="284"/>
      <c r="F8" s="159"/>
      <c r="G8" s="395" t="s">
        <v>10</v>
      </c>
      <c r="H8" s="389" t="s">
        <v>10</v>
      </c>
      <c r="I8" s="389" t="s">
        <v>10</v>
      </c>
      <c r="J8" s="389" t="s">
        <v>10</v>
      </c>
      <c r="K8" s="389" t="s">
        <v>10</v>
      </c>
      <c r="L8" s="744" t="s">
        <v>10</v>
      </c>
      <c r="M8" s="739"/>
      <c r="N8" s="323"/>
      <c r="P8" s="323"/>
      <c r="R8" s="659" t="s">
        <v>462</v>
      </c>
      <c r="S8" s="379"/>
      <c r="T8" s="659" t="s">
        <v>356</v>
      </c>
      <c r="V8" s="323"/>
      <c r="X8" s="590" t="s">
        <v>612</v>
      </c>
      <c r="Z8" s="604"/>
      <c r="AB8" s="800"/>
      <c r="AC8" s="680"/>
      <c r="AD8" s="936"/>
      <c r="AE8" s="936"/>
      <c r="AF8" s="936"/>
    </row>
    <row r="9" spans="1:32" s="1" customFormat="1" ht="63" customHeight="1">
      <c r="A9" s="746" t="s">
        <v>154</v>
      </c>
      <c r="B9" s="747" t="s">
        <v>542</v>
      </c>
      <c r="C9" s="384" t="s">
        <v>969</v>
      </c>
      <c r="D9" s="385"/>
      <c r="E9" s="688"/>
      <c r="F9" s="385"/>
      <c r="G9" s="669" t="s">
        <v>10</v>
      </c>
      <c r="H9" s="669" t="s">
        <v>10</v>
      </c>
      <c r="I9" s="669" t="s">
        <v>10</v>
      </c>
      <c r="J9" s="669" t="s">
        <v>10</v>
      </c>
      <c r="K9" s="669" t="s">
        <v>10</v>
      </c>
      <c r="L9" s="669" t="s">
        <v>10</v>
      </c>
      <c r="M9" s="186"/>
      <c r="N9" s="830" t="s">
        <v>694</v>
      </c>
      <c r="O9" s="382"/>
      <c r="P9" s="913" t="s">
        <v>750</v>
      </c>
      <c r="Q9" s="382"/>
      <c r="R9" s="910" t="s">
        <v>970</v>
      </c>
      <c r="S9" s="388"/>
      <c r="T9" s="690"/>
      <c r="U9" s="382"/>
      <c r="V9" s="669" t="s">
        <v>246</v>
      </c>
      <c r="W9" s="382"/>
      <c r="X9" s="590" t="s">
        <v>612</v>
      </c>
      <c r="Y9" s="382"/>
      <c r="Z9" s="600">
        <f>IF(OR(X9="A",X10="A",X11="A",X12="A"),"",IF(AND(Size="XS",OR(X9="N",X10="N",X12="N")),0,IF(AND(Size="S",OR(X9="N",X10="N",X12="N")),0,IF(AND(Size="M",OR(X9="N",X10="N",X11="N",X12="N")),0,IF(AND(Size="L",OR(X9="N",X10="N",X11="N",X12="N")),0,IF(AND(Size="XL",OR(X9="N",X10="N",X11="N",X12="N")),0,IF(AND(Size="XXL",OR(X9="N",X10="N",X11="N",X12="N")),0,1)))))))</f>
        <v>1</v>
      </c>
      <c r="AA9" s="315"/>
      <c r="AB9" s="801" t="s">
        <v>741</v>
      </c>
      <c r="AC9" s="465"/>
      <c r="AD9" s="936"/>
      <c r="AE9" s="936"/>
      <c r="AF9" s="936"/>
    </row>
    <row r="10" spans="1:32" s="315" customFormat="1" ht="41.25" customHeight="1">
      <c r="A10" s="380"/>
      <c r="B10" s="313"/>
      <c r="C10" s="285" t="s">
        <v>971</v>
      </c>
      <c r="D10" s="159"/>
      <c r="E10" s="688"/>
      <c r="F10" s="159"/>
      <c r="G10" s="314" t="s">
        <v>10</v>
      </c>
      <c r="H10" s="314" t="s">
        <v>10</v>
      </c>
      <c r="I10" s="314" t="s">
        <v>10</v>
      </c>
      <c r="J10" s="314" t="s">
        <v>10</v>
      </c>
      <c r="K10" s="314" t="s">
        <v>10</v>
      </c>
      <c r="L10" s="314" t="s">
        <v>10</v>
      </c>
      <c r="M10" s="188"/>
      <c r="N10" s="669"/>
      <c r="O10" s="381"/>
      <c r="P10" s="914"/>
      <c r="R10" s="285" t="s">
        <v>963</v>
      </c>
      <c r="S10" s="388"/>
      <c r="T10" s="691"/>
      <c r="V10" s="314"/>
      <c r="X10" s="590" t="s">
        <v>612</v>
      </c>
      <c r="Z10" s="604"/>
      <c r="AB10" s="800"/>
      <c r="AC10" s="465"/>
      <c r="AD10" s="936"/>
      <c r="AE10" s="936"/>
      <c r="AF10" s="936"/>
    </row>
    <row r="11" spans="1:32" s="1" customFormat="1" ht="45.75" customHeight="1">
      <c r="A11" s="114"/>
      <c r="B11" s="105"/>
      <c r="C11" s="666" t="s">
        <v>796</v>
      </c>
      <c r="D11" s="183"/>
      <c r="E11" s="81"/>
      <c r="F11" s="273"/>
      <c r="G11" s="85"/>
      <c r="H11" s="85"/>
      <c r="I11" s="85" t="s">
        <v>10</v>
      </c>
      <c r="J11" s="85" t="s">
        <v>10</v>
      </c>
      <c r="K11" s="85" t="s">
        <v>10</v>
      </c>
      <c r="L11" s="85" t="s">
        <v>10</v>
      </c>
      <c r="M11" s="176"/>
      <c r="N11" s="669"/>
      <c r="P11" s="914"/>
      <c r="R11" s="666" t="s">
        <v>796</v>
      </c>
      <c r="S11" s="388"/>
      <c r="T11" s="691"/>
      <c r="U11" s="315"/>
      <c r="V11" s="314"/>
      <c r="W11" s="315"/>
      <c r="X11" s="590" t="s">
        <v>612</v>
      </c>
      <c r="Y11" s="315"/>
      <c r="Z11" s="604"/>
      <c r="AA11" s="315"/>
      <c r="AB11" s="800"/>
      <c r="AC11" s="465"/>
      <c r="AD11" s="936"/>
      <c r="AE11" s="936"/>
      <c r="AF11" s="936"/>
    </row>
    <row r="12" spans="1:32" s="88" customFormat="1" ht="53.25" customHeight="1">
      <c r="A12" s="111"/>
      <c r="B12" s="106"/>
      <c r="C12" s="86" t="s">
        <v>797</v>
      </c>
      <c r="D12" s="198"/>
      <c r="E12" s="689"/>
      <c r="F12" s="198"/>
      <c r="G12" s="87" t="s">
        <v>10</v>
      </c>
      <c r="H12" s="87" t="s">
        <v>10</v>
      </c>
      <c r="I12" s="87" t="s">
        <v>10</v>
      </c>
      <c r="J12" s="87" t="s">
        <v>10</v>
      </c>
      <c r="K12" s="87" t="s">
        <v>10</v>
      </c>
      <c r="L12" s="87" t="s">
        <v>10</v>
      </c>
      <c r="M12" s="199"/>
      <c r="N12" s="389"/>
      <c r="P12" s="389"/>
      <c r="R12" s="86" t="s">
        <v>799</v>
      </c>
      <c r="S12" s="387"/>
      <c r="T12" s="383"/>
      <c r="V12" s="389"/>
      <c r="X12" s="590" t="s">
        <v>612</v>
      </c>
      <c r="Z12" s="615"/>
      <c r="AB12" s="805"/>
      <c r="AC12" s="683"/>
      <c r="AD12" s="936"/>
      <c r="AE12" s="936"/>
      <c r="AF12" s="936"/>
    </row>
    <row r="13" spans="1:32" s="1" customFormat="1" ht="47.25" customHeight="1">
      <c r="A13" s="746" t="s">
        <v>806</v>
      </c>
      <c r="B13" s="747" t="s">
        <v>543</v>
      </c>
      <c r="C13" s="384" t="s">
        <v>798</v>
      </c>
      <c r="D13" s="385"/>
      <c r="E13" s="688"/>
      <c r="F13" s="385"/>
      <c r="G13" s="669" t="s">
        <v>10</v>
      </c>
      <c r="H13" s="669" t="s">
        <v>10</v>
      </c>
      <c r="I13" s="669" t="s">
        <v>10</v>
      </c>
      <c r="J13" s="669" t="s">
        <v>10</v>
      </c>
      <c r="K13" s="669" t="s">
        <v>10</v>
      </c>
      <c r="L13" s="669" t="s">
        <v>10</v>
      </c>
      <c r="M13" s="186"/>
      <c r="N13" s="830" t="s">
        <v>694</v>
      </c>
      <c r="O13" s="382"/>
      <c r="P13" s="913" t="s">
        <v>750</v>
      </c>
      <c r="Q13" s="382"/>
      <c r="R13" s="890" t="s">
        <v>800</v>
      </c>
      <c r="S13" s="388"/>
      <c r="T13" s="690"/>
      <c r="U13" s="382"/>
      <c r="V13" s="669" t="s">
        <v>245</v>
      </c>
      <c r="W13" s="382"/>
      <c r="X13" s="590" t="s">
        <v>612</v>
      </c>
      <c r="Y13" s="382"/>
      <c r="Z13" s="600">
        <f>IF(OR(X13="A",X14="A"),"",IF(OR(X13="N",X14="N"),0,1))</f>
        <v>1</v>
      </c>
      <c r="AA13" s="315"/>
      <c r="AB13" s="800" t="s">
        <v>741</v>
      </c>
      <c r="AC13" s="465"/>
      <c r="AD13" s="936"/>
      <c r="AE13" s="936"/>
      <c r="AF13" s="936"/>
    </row>
    <row r="14" spans="1:32" s="315" customFormat="1" ht="13.8">
      <c r="A14" s="380"/>
      <c r="B14" s="652"/>
      <c r="C14" s="285"/>
      <c r="D14" s="159"/>
      <c r="E14" s="688"/>
      <c r="F14" s="159"/>
      <c r="G14" s="669"/>
      <c r="H14" s="669"/>
      <c r="I14" s="669"/>
      <c r="J14" s="669"/>
      <c r="K14" s="669"/>
      <c r="L14" s="669"/>
      <c r="M14" s="188"/>
      <c r="N14" s="669"/>
      <c r="O14" s="381"/>
      <c r="P14" s="914"/>
      <c r="R14" s="285" t="s">
        <v>801</v>
      </c>
      <c r="S14" s="388"/>
      <c r="T14" s="691"/>
      <c r="V14" s="669"/>
      <c r="X14" s="590" t="s">
        <v>612</v>
      </c>
      <c r="Z14" s="604"/>
      <c r="AB14" s="785"/>
      <c r="AC14" s="684"/>
      <c r="AD14" s="936"/>
      <c r="AE14" s="936"/>
      <c r="AF14" s="936"/>
    </row>
    <row r="15" spans="1:32" s="1" customFormat="1" ht="124.5" customHeight="1">
      <c r="A15" s="89" t="s">
        <v>807</v>
      </c>
      <c r="B15" s="74" t="s">
        <v>544</v>
      </c>
      <c r="C15" s="817" t="s">
        <v>964</v>
      </c>
      <c r="D15" s="149"/>
      <c r="E15" s="100"/>
      <c r="F15" s="149"/>
      <c r="G15" s="37" t="s">
        <v>10</v>
      </c>
      <c r="H15" s="37" t="s">
        <v>10</v>
      </c>
      <c r="I15" s="37" t="s">
        <v>10</v>
      </c>
      <c r="J15" s="37" t="s">
        <v>10</v>
      </c>
      <c r="K15" s="37" t="s">
        <v>10</v>
      </c>
      <c r="L15" s="37" t="s">
        <v>10</v>
      </c>
      <c r="M15" s="174"/>
      <c r="N15" s="99" t="s">
        <v>192</v>
      </c>
      <c r="P15" s="913" t="s">
        <v>750</v>
      </c>
      <c r="R15" s="817" t="s">
        <v>965</v>
      </c>
      <c r="S15" s="379"/>
      <c r="T15" s="559" t="s">
        <v>463</v>
      </c>
      <c r="U15" s="315"/>
      <c r="V15" s="321" t="s">
        <v>245</v>
      </c>
      <c r="W15" s="315"/>
      <c r="X15" s="590" t="s">
        <v>612</v>
      </c>
      <c r="Y15" s="425"/>
      <c r="Z15" s="600">
        <f>IF(OR(X15="A"),"",IF(OR(X15="N"),0,1))</f>
        <v>1</v>
      </c>
      <c r="AA15" s="315"/>
      <c r="AB15" s="786" t="s">
        <v>741</v>
      </c>
      <c r="AC15" s="465"/>
      <c r="AD15" s="936"/>
      <c r="AE15" s="936"/>
      <c r="AF15" s="936"/>
    </row>
    <row r="16" spans="1:32" s="1" customFormat="1" ht="38.25" customHeight="1">
      <c r="A16" s="109" t="s">
        <v>524</v>
      </c>
      <c r="B16" s="671" t="s">
        <v>545</v>
      </c>
      <c r="C16" s="666" t="s">
        <v>966</v>
      </c>
      <c r="D16" s="273"/>
      <c r="E16" s="666"/>
      <c r="F16" s="273"/>
      <c r="G16" s="669" t="s">
        <v>10</v>
      </c>
      <c r="H16" s="669" t="s">
        <v>10</v>
      </c>
      <c r="I16" s="669" t="s">
        <v>10</v>
      </c>
      <c r="J16" s="669" t="s">
        <v>10</v>
      </c>
      <c r="K16" s="669" t="s">
        <v>10</v>
      </c>
      <c r="L16" s="669" t="s">
        <v>10</v>
      </c>
      <c r="M16" s="262"/>
      <c r="N16" s="669" t="s">
        <v>192</v>
      </c>
      <c r="O16" s="315"/>
      <c r="P16" s="913" t="s">
        <v>750</v>
      </c>
      <c r="Q16" s="315"/>
      <c r="R16" s="824" t="s">
        <v>967</v>
      </c>
      <c r="S16" s="379"/>
      <c r="T16" s="659" t="s">
        <v>464</v>
      </c>
      <c r="U16" s="315"/>
      <c r="V16" s="669" t="s">
        <v>245</v>
      </c>
      <c r="W16" s="315"/>
      <c r="X16" s="590" t="s">
        <v>612</v>
      </c>
      <c r="Y16" s="425"/>
      <c r="Z16" s="600">
        <f>IF(OR(X16="A"),"",IF(OR(X16="N"),0,1))</f>
        <v>1</v>
      </c>
      <c r="AA16" s="315"/>
      <c r="AB16" s="786" t="s">
        <v>741</v>
      </c>
      <c r="AC16" s="465"/>
      <c r="AD16" s="936"/>
      <c r="AE16" s="936"/>
      <c r="AF16" s="936"/>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215" customWidth="1"/>
    <col min="8" max="16384" width="11.44140625" style="215"/>
  </cols>
  <sheetData>
    <row r="1" spans="1:22" ht="24.6">
      <c r="A1" s="880" t="s">
        <v>835</v>
      </c>
      <c r="B1" s="879"/>
      <c r="C1" s="879"/>
      <c r="D1" s="879"/>
      <c r="E1" s="879"/>
      <c r="F1" s="879"/>
      <c r="G1" s="879"/>
      <c r="H1" s="879"/>
      <c r="I1" s="879"/>
      <c r="J1" s="879"/>
      <c r="K1" s="879"/>
      <c r="L1" s="879"/>
      <c r="M1" s="879"/>
      <c r="N1" s="879"/>
      <c r="O1" s="879"/>
      <c r="P1" s="879"/>
      <c r="Q1" s="879"/>
      <c r="R1" s="879"/>
      <c r="S1" s="879"/>
      <c r="T1" s="879"/>
      <c r="U1" s="879"/>
      <c r="V1" s="879"/>
    </row>
    <row r="2" spans="1:22" ht="24.6">
      <c r="A2" s="881" t="s">
        <v>745</v>
      </c>
      <c r="B2" s="879"/>
      <c r="C2" s="879"/>
      <c r="D2" s="879"/>
      <c r="E2" s="879"/>
      <c r="F2" s="879"/>
      <c r="G2" s="879"/>
      <c r="H2" s="879"/>
      <c r="I2" s="879"/>
      <c r="J2" s="879"/>
      <c r="K2" s="879"/>
      <c r="L2" s="879"/>
      <c r="M2" s="879"/>
      <c r="N2" s="879"/>
      <c r="O2" s="879"/>
      <c r="P2" s="879"/>
      <c r="Q2" s="879"/>
      <c r="R2" s="879"/>
      <c r="S2" s="879"/>
      <c r="T2" s="879"/>
      <c r="U2" s="879"/>
      <c r="V2" s="879"/>
    </row>
    <row r="3" spans="1:22" ht="15" customHeight="1">
      <c r="A3" s="879"/>
      <c r="B3" s="879"/>
      <c r="C3" s="879"/>
      <c r="D3" s="879"/>
      <c r="E3" s="879"/>
      <c r="F3" s="879"/>
      <c r="G3" s="879"/>
      <c r="H3" s="879"/>
      <c r="I3" s="879"/>
      <c r="J3" s="879"/>
      <c r="K3" s="879"/>
      <c r="L3" s="879"/>
      <c r="M3" s="879"/>
      <c r="N3" s="879"/>
      <c r="O3" s="879"/>
      <c r="P3" s="879"/>
      <c r="Q3" s="879"/>
      <c r="R3" s="879"/>
      <c r="S3" s="879"/>
      <c r="T3" s="879"/>
      <c r="U3" s="879"/>
      <c r="V3" s="879"/>
    </row>
    <row r="4" spans="1:22" ht="14.4" thickBot="1">
      <c r="A4" s="879"/>
      <c r="B4" s="879"/>
      <c r="C4" s="879"/>
      <c r="D4" s="879"/>
      <c r="E4" s="879"/>
      <c r="F4" s="879"/>
      <c r="G4" s="879"/>
      <c r="H4" s="879"/>
      <c r="I4" s="879"/>
      <c r="J4" s="879"/>
      <c r="K4" s="879"/>
      <c r="L4" s="879"/>
      <c r="M4" s="879"/>
      <c r="N4" s="879"/>
      <c r="O4" s="879"/>
      <c r="P4" s="879"/>
      <c r="Q4" s="879"/>
      <c r="R4" s="879"/>
      <c r="S4" s="879"/>
      <c r="T4" s="879"/>
      <c r="U4" s="879"/>
    </row>
    <row r="5" spans="1:22" ht="33" customHeight="1" thickBot="1">
      <c r="A5" s="882" t="s">
        <v>779</v>
      </c>
      <c r="B5" s="883" t="s">
        <v>778</v>
      </c>
      <c r="C5" s="883" t="s">
        <v>3</v>
      </c>
      <c r="D5" s="883" t="s">
        <v>4</v>
      </c>
      <c r="E5" s="883" t="s">
        <v>5</v>
      </c>
      <c r="F5" s="883" t="s">
        <v>6</v>
      </c>
      <c r="G5" s="883" t="s">
        <v>7</v>
      </c>
      <c r="H5" s="879"/>
      <c r="I5" s="879"/>
      <c r="J5" s="879"/>
      <c r="K5" s="879"/>
      <c r="L5" s="879"/>
      <c r="M5" s="879"/>
      <c r="N5" s="879"/>
      <c r="O5" s="879"/>
      <c r="P5" s="879"/>
      <c r="Q5" s="879"/>
      <c r="R5" s="879"/>
      <c r="S5" s="879"/>
      <c r="T5" s="879"/>
      <c r="U5" s="879"/>
      <c r="V5" s="879"/>
    </row>
    <row r="6" spans="1:22" ht="33" customHeight="1" thickTop="1" thickBot="1">
      <c r="A6" s="884" t="s">
        <v>156</v>
      </c>
      <c r="B6" s="885" t="s">
        <v>157</v>
      </c>
      <c r="C6" s="885" t="s">
        <v>675</v>
      </c>
      <c r="D6" s="885" t="s">
        <v>676</v>
      </c>
      <c r="E6" s="885" t="s">
        <v>674</v>
      </c>
      <c r="F6" s="885" t="s">
        <v>673</v>
      </c>
      <c r="G6" s="885" t="s">
        <v>672</v>
      </c>
      <c r="H6" s="879"/>
      <c r="I6" s="879"/>
      <c r="J6" s="879"/>
      <c r="K6" s="879"/>
      <c r="L6" s="879"/>
      <c r="M6" s="879"/>
      <c r="N6" s="879"/>
      <c r="O6" s="879"/>
      <c r="P6" s="879"/>
      <c r="Q6" s="879"/>
      <c r="R6" s="879"/>
      <c r="S6" s="879"/>
      <c r="T6" s="879"/>
      <c r="U6" s="879"/>
    </row>
    <row r="7" spans="1:22">
      <c r="A7" s="879"/>
      <c r="B7" s="879"/>
      <c r="C7" s="879"/>
      <c r="D7" s="879"/>
      <c r="E7" s="879"/>
      <c r="F7" s="879"/>
      <c r="G7" s="879"/>
      <c r="H7" s="879"/>
      <c r="I7" s="879"/>
      <c r="J7" s="879"/>
      <c r="K7" s="879"/>
      <c r="L7" s="879"/>
      <c r="M7" s="879"/>
      <c r="N7" s="879"/>
      <c r="O7" s="879"/>
      <c r="P7" s="879"/>
      <c r="Q7" s="879"/>
      <c r="R7" s="879"/>
      <c r="S7" s="879"/>
      <c r="T7" s="879"/>
      <c r="U7" s="879"/>
      <c r="V7" s="879"/>
    </row>
    <row r="8" spans="1:22">
      <c r="A8" s="879"/>
      <c r="B8" s="879"/>
      <c r="C8" s="879"/>
      <c r="D8" s="879"/>
      <c r="E8" s="879"/>
      <c r="F8" s="879"/>
      <c r="G8" s="879"/>
      <c r="H8" s="879"/>
      <c r="I8" s="879"/>
      <c r="J8" s="879"/>
      <c r="K8" s="879"/>
      <c r="L8" s="879"/>
      <c r="M8" s="879"/>
      <c r="N8" s="879"/>
      <c r="O8" s="879"/>
      <c r="P8" s="879"/>
      <c r="Q8" s="879"/>
      <c r="R8" s="879"/>
      <c r="S8" s="879"/>
      <c r="T8" s="879"/>
      <c r="U8" s="879"/>
      <c r="V8" s="879"/>
    </row>
    <row r="9" spans="1:22">
      <c r="A9" s="879"/>
      <c r="B9" s="879"/>
      <c r="C9" s="879"/>
      <c r="D9" s="879"/>
      <c r="E9" s="879"/>
      <c r="F9" s="879"/>
      <c r="G9" s="879"/>
      <c r="H9" s="879"/>
      <c r="I9" s="879"/>
      <c r="J9" s="879"/>
      <c r="K9" s="879"/>
      <c r="L9" s="879"/>
      <c r="M9" s="879"/>
      <c r="N9" s="879"/>
      <c r="O9" s="879"/>
      <c r="P9" s="879"/>
      <c r="Q9" s="879"/>
      <c r="R9" s="879"/>
      <c r="S9" s="879"/>
      <c r="T9" s="879"/>
      <c r="U9" s="879"/>
      <c r="V9" s="879"/>
    </row>
    <row r="10" spans="1:22">
      <c r="A10" s="879"/>
      <c r="B10" s="879"/>
      <c r="C10" s="879"/>
      <c r="D10" s="879"/>
      <c r="E10" s="879"/>
      <c r="F10" s="879"/>
      <c r="G10" s="879"/>
      <c r="H10" s="879"/>
      <c r="I10" s="879"/>
      <c r="J10" s="879"/>
      <c r="K10" s="879"/>
      <c r="L10" s="879"/>
      <c r="M10" s="879"/>
      <c r="N10" s="879"/>
      <c r="O10" s="879"/>
      <c r="P10" s="879"/>
      <c r="Q10" s="879"/>
      <c r="R10" s="879"/>
      <c r="S10" s="879"/>
      <c r="T10" s="879"/>
      <c r="U10" s="879"/>
      <c r="V10" s="879"/>
    </row>
    <row r="11" spans="1:22">
      <c r="A11" s="879"/>
      <c r="B11" s="1006"/>
      <c r="C11" s="1006"/>
      <c r="D11" s="1006"/>
      <c r="E11" s="1006"/>
      <c r="F11" s="1006"/>
      <c r="G11" s="1006"/>
      <c r="H11" s="879"/>
      <c r="I11" s="879"/>
      <c r="J11" s="879"/>
      <c r="K11" s="879"/>
      <c r="L11" s="879"/>
      <c r="M11" s="879"/>
      <c r="N11" s="879"/>
      <c r="O11" s="879"/>
      <c r="P11" s="879"/>
      <c r="Q11" s="879"/>
      <c r="R11" s="879"/>
      <c r="S11" s="879"/>
      <c r="T11" s="879"/>
      <c r="U11" s="879"/>
      <c r="V11" s="879"/>
    </row>
    <row r="12" spans="1:22">
      <c r="A12" s="879"/>
      <c r="B12" s="879"/>
      <c r="C12" s="879"/>
      <c r="D12" s="879"/>
      <c r="E12" s="879"/>
      <c r="F12" s="879"/>
      <c r="G12" s="879"/>
      <c r="H12" s="879"/>
      <c r="I12" s="879"/>
      <c r="J12" s="879"/>
      <c r="K12" s="879"/>
      <c r="L12" s="879"/>
      <c r="M12" s="879"/>
      <c r="N12" s="879"/>
      <c r="O12" s="879"/>
      <c r="P12" s="879"/>
      <c r="Q12" s="879"/>
      <c r="R12" s="879"/>
      <c r="S12" s="879"/>
      <c r="T12" s="879"/>
      <c r="U12" s="879"/>
      <c r="V12" s="879"/>
    </row>
    <row r="13" spans="1:22">
      <c r="A13" s="879"/>
      <c r="B13" s="879"/>
      <c r="C13" s="879"/>
      <c r="D13" s="879"/>
      <c r="E13" s="879"/>
      <c r="F13" s="879"/>
      <c r="G13" s="879"/>
      <c r="H13" s="879"/>
      <c r="I13" s="879"/>
      <c r="J13" s="879"/>
      <c r="K13" s="879"/>
      <c r="L13" s="879"/>
      <c r="M13" s="879"/>
      <c r="N13" s="879"/>
      <c r="O13" s="879"/>
      <c r="P13" s="879"/>
      <c r="Q13" s="879"/>
      <c r="R13" s="879"/>
      <c r="S13" s="879"/>
      <c r="T13" s="879"/>
      <c r="U13" s="879"/>
      <c r="V13" s="879"/>
    </row>
    <row r="14" spans="1:22">
      <c r="A14" s="879"/>
      <c r="B14" s="879"/>
      <c r="C14" s="879"/>
      <c r="D14" s="879"/>
      <c r="E14" s="879"/>
      <c r="F14" s="879"/>
      <c r="G14" s="879"/>
      <c r="H14" s="879"/>
      <c r="I14" s="879"/>
      <c r="J14" s="879"/>
      <c r="K14" s="879"/>
      <c r="L14" s="879"/>
      <c r="M14" s="879"/>
      <c r="N14" s="879"/>
      <c r="O14" s="879"/>
      <c r="P14" s="879"/>
      <c r="Q14" s="879"/>
      <c r="R14" s="879"/>
      <c r="S14" s="879"/>
      <c r="T14" s="879"/>
      <c r="U14" s="879"/>
      <c r="V14" s="879"/>
    </row>
    <row r="15" spans="1:22">
      <c r="A15" s="879"/>
      <c r="B15" s="879"/>
      <c r="C15" s="879"/>
      <c r="D15" s="879"/>
      <c r="E15" s="879"/>
      <c r="F15" s="879"/>
      <c r="G15" s="879"/>
      <c r="H15" s="879"/>
      <c r="I15" s="879"/>
      <c r="J15" s="879"/>
      <c r="K15" s="879"/>
      <c r="L15" s="879"/>
      <c r="M15" s="879"/>
      <c r="N15" s="879"/>
      <c r="O15" s="879"/>
      <c r="P15" s="879"/>
      <c r="Q15" s="879"/>
      <c r="R15" s="879"/>
      <c r="S15" s="879"/>
      <c r="T15" s="879"/>
      <c r="U15" s="879"/>
      <c r="V15" s="879"/>
    </row>
    <row r="16" spans="1:22">
      <c r="A16" s="879"/>
      <c r="B16" s="879"/>
      <c r="C16" s="879"/>
      <c r="D16" s="879"/>
      <c r="E16" s="879"/>
      <c r="F16" s="879"/>
      <c r="G16" s="879"/>
      <c r="H16" s="879"/>
      <c r="I16" s="879"/>
      <c r="J16" s="879"/>
      <c r="K16" s="879"/>
      <c r="L16" s="879"/>
      <c r="M16" s="879"/>
      <c r="N16" s="879"/>
      <c r="O16" s="879"/>
      <c r="P16" s="879"/>
      <c r="Q16" s="879"/>
      <c r="R16" s="879"/>
      <c r="S16" s="879"/>
      <c r="T16" s="879"/>
      <c r="U16" s="879"/>
      <c r="V16" s="879"/>
    </row>
    <row r="17" spans="1:22">
      <c r="A17" s="879"/>
      <c r="B17" s="879"/>
      <c r="C17" s="879"/>
      <c r="D17" s="879"/>
      <c r="E17" s="879"/>
      <c r="F17" s="879"/>
      <c r="G17" s="879"/>
      <c r="H17" s="879"/>
      <c r="I17" s="879"/>
      <c r="J17" s="879"/>
      <c r="K17" s="879"/>
      <c r="L17" s="879"/>
      <c r="M17" s="879"/>
      <c r="N17" s="879"/>
      <c r="O17" s="879"/>
      <c r="P17" s="879"/>
      <c r="Q17" s="879"/>
      <c r="R17" s="879"/>
      <c r="S17" s="879"/>
      <c r="T17" s="879"/>
      <c r="U17" s="879"/>
      <c r="V17" s="879"/>
    </row>
    <row r="18" spans="1:22">
      <c r="A18" s="879"/>
      <c r="B18" s="879"/>
      <c r="C18" s="879"/>
      <c r="D18" s="879"/>
      <c r="E18" s="879"/>
      <c r="F18" s="879"/>
      <c r="G18" s="879"/>
      <c r="H18" s="879"/>
      <c r="I18" s="879"/>
      <c r="J18" s="879"/>
      <c r="K18" s="879"/>
      <c r="L18" s="879"/>
      <c r="M18" s="879"/>
      <c r="N18" s="879"/>
      <c r="O18" s="879"/>
      <c r="P18" s="879"/>
      <c r="Q18" s="879"/>
      <c r="R18" s="879"/>
      <c r="S18" s="879"/>
      <c r="T18" s="879"/>
      <c r="U18" s="879"/>
      <c r="V18" s="879"/>
    </row>
    <row r="19" spans="1:22">
      <c r="A19" s="879"/>
      <c r="B19" s="879"/>
      <c r="C19" s="879"/>
      <c r="D19" s="879"/>
      <c r="E19" s="879"/>
      <c r="F19" s="879"/>
      <c r="G19" s="879"/>
      <c r="H19" s="879"/>
      <c r="I19" s="879"/>
      <c r="J19" s="879"/>
      <c r="K19" s="879"/>
      <c r="L19" s="879"/>
      <c r="M19" s="879"/>
      <c r="N19" s="879"/>
      <c r="O19" s="879"/>
      <c r="P19" s="879"/>
      <c r="Q19" s="879"/>
      <c r="R19" s="879"/>
      <c r="S19" s="879"/>
      <c r="T19" s="879"/>
      <c r="U19" s="879"/>
      <c r="V19" s="879"/>
    </row>
    <row r="20" spans="1:22">
      <c r="A20" s="879"/>
      <c r="B20" s="879"/>
      <c r="C20" s="879"/>
      <c r="D20" s="879"/>
      <c r="E20" s="879"/>
      <c r="F20" s="879"/>
      <c r="G20" s="879"/>
      <c r="H20" s="879"/>
      <c r="I20" s="879"/>
      <c r="J20" s="879"/>
      <c r="K20" s="879"/>
      <c r="L20" s="879"/>
      <c r="M20" s="879"/>
      <c r="N20" s="879"/>
      <c r="O20" s="879"/>
      <c r="P20" s="879"/>
      <c r="Q20" s="879"/>
      <c r="R20" s="879"/>
      <c r="S20" s="879"/>
      <c r="T20" s="879"/>
      <c r="U20" s="879"/>
      <c r="V20" s="879"/>
    </row>
    <row r="21" spans="1:22">
      <c r="A21" s="879"/>
      <c r="B21" s="879"/>
      <c r="C21" s="879"/>
      <c r="D21" s="879"/>
      <c r="E21" s="879"/>
      <c r="F21" s="879"/>
      <c r="G21" s="879"/>
      <c r="H21" s="879"/>
      <c r="I21" s="879"/>
      <c r="J21" s="879"/>
      <c r="K21" s="879"/>
      <c r="L21" s="879"/>
      <c r="M21" s="879"/>
      <c r="N21" s="879"/>
      <c r="O21" s="879"/>
      <c r="P21" s="879"/>
      <c r="Q21" s="879"/>
      <c r="R21" s="879"/>
      <c r="S21" s="879"/>
      <c r="T21" s="879"/>
      <c r="U21" s="879"/>
      <c r="V21" s="879"/>
    </row>
    <row r="22" spans="1:22">
      <c r="A22" s="879"/>
      <c r="B22" s="879"/>
      <c r="C22" s="879"/>
      <c r="D22" s="879"/>
      <c r="E22" s="879"/>
      <c r="F22" s="879"/>
      <c r="G22" s="879"/>
      <c r="H22" s="879"/>
      <c r="I22" s="879"/>
      <c r="J22" s="879"/>
      <c r="K22" s="879"/>
      <c r="L22" s="879"/>
      <c r="M22" s="879"/>
      <c r="N22" s="879"/>
      <c r="O22" s="879"/>
      <c r="P22" s="879"/>
      <c r="Q22" s="879"/>
      <c r="R22" s="879"/>
      <c r="S22" s="879"/>
      <c r="T22" s="879"/>
      <c r="U22" s="879"/>
      <c r="V22" s="879"/>
    </row>
    <row r="23" spans="1:22">
      <c r="A23" s="879"/>
      <c r="B23" s="879"/>
      <c r="C23" s="879"/>
      <c r="D23" s="879"/>
      <c r="E23" s="879"/>
      <c r="F23" s="879"/>
      <c r="G23" s="879"/>
      <c r="H23" s="879"/>
      <c r="I23" s="879"/>
      <c r="J23" s="879"/>
      <c r="K23" s="879"/>
      <c r="L23" s="879"/>
      <c r="M23" s="879"/>
      <c r="N23" s="879"/>
      <c r="O23" s="879"/>
      <c r="P23" s="879"/>
      <c r="Q23" s="879"/>
      <c r="R23" s="879"/>
      <c r="S23" s="879"/>
      <c r="T23" s="879"/>
      <c r="U23" s="879"/>
      <c r="V23" s="879"/>
    </row>
    <row r="24" spans="1:22">
      <c r="A24" s="879"/>
      <c r="B24" s="879"/>
      <c r="C24" s="879"/>
      <c r="D24" s="879"/>
      <c r="E24" s="879"/>
      <c r="F24" s="879"/>
      <c r="G24" s="879"/>
      <c r="H24" s="879"/>
      <c r="I24" s="879"/>
      <c r="J24" s="879"/>
      <c r="K24" s="879"/>
      <c r="L24" s="879"/>
      <c r="M24" s="879"/>
      <c r="N24" s="879"/>
      <c r="O24" s="879"/>
      <c r="P24" s="879"/>
      <c r="Q24" s="879"/>
      <c r="R24" s="879"/>
      <c r="S24" s="879"/>
      <c r="T24" s="879"/>
      <c r="U24" s="879"/>
      <c r="V24" s="879"/>
    </row>
    <row r="25" spans="1:22">
      <c r="A25" s="879"/>
      <c r="B25" s="879"/>
      <c r="C25" s="879"/>
      <c r="D25" s="879"/>
      <c r="E25" s="879"/>
      <c r="F25" s="879"/>
      <c r="G25" s="879"/>
      <c r="H25" s="879"/>
      <c r="I25" s="879"/>
      <c r="J25" s="879"/>
      <c r="K25" s="879"/>
      <c r="L25" s="879"/>
      <c r="M25" s="879"/>
      <c r="N25" s="879"/>
      <c r="O25" s="879"/>
      <c r="P25" s="879"/>
      <c r="Q25" s="879"/>
      <c r="R25" s="879"/>
      <c r="S25" s="879"/>
      <c r="T25" s="879"/>
      <c r="U25" s="879"/>
      <c r="V25" s="879"/>
    </row>
    <row r="26" spans="1:22">
      <c r="A26" s="879"/>
      <c r="B26" s="879"/>
      <c r="C26" s="879"/>
      <c r="D26" s="879"/>
      <c r="E26" s="879"/>
      <c r="F26" s="879"/>
      <c r="G26" s="879"/>
      <c r="H26" s="879"/>
      <c r="I26" s="879"/>
      <c r="J26" s="879"/>
      <c r="K26" s="879"/>
      <c r="L26" s="879"/>
      <c r="M26" s="879"/>
      <c r="N26" s="879"/>
      <c r="O26" s="879"/>
      <c r="P26" s="879"/>
      <c r="Q26" s="879"/>
      <c r="R26" s="879"/>
      <c r="S26" s="879"/>
      <c r="T26" s="879"/>
      <c r="U26" s="879"/>
      <c r="V26" s="879"/>
    </row>
    <row r="27" spans="1:22">
      <c r="A27" s="879"/>
      <c r="B27" s="879"/>
      <c r="C27" s="879"/>
      <c r="D27" s="879"/>
      <c r="E27" s="879"/>
      <c r="F27" s="879"/>
      <c r="G27" s="879"/>
      <c r="H27" s="879"/>
      <c r="I27" s="879"/>
      <c r="J27" s="879"/>
      <c r="K27" s="879"/>
      <c r="L27" s="879"/>
      <c r="M27" s="879"/>
      <c r="N27" s="879"/>
      <c r="O27" s="879"/>
      <c r="P27" s="879"/>
      <c r="Q27" s="879"/>
      <c r="R27" s="879"/>
      <c r="S27" s="879"/>
      <c r="T27" s="879"/>
      <c r="U27" s="879"/>
      <c r="V27" s="879"/>
    </row>
    <row r="28" spans="1:22">
      <c r="A28" s="879"/>
      <c r="B28" s="879"/>
      <c r="C28" s="879"/>
      <c r="D28" s="879"/>
      <c r="E28" s="879"/>
      <c r="F28" s="879"/>
      <c r="G28" s="879"/>
      <c r="H28" s="879"/>
      <c r="I28" s="879"/>
      <c r="J28" s="879"/>
      <c r="K28" s="879"/>
      <c r="L28" s="879"/>
      <c r="M28" s="879"/>
      <c r="N28" s="879"/>
      <c r="O28" s="879"/>
      <c r="P28" s="879"/>
      <c r="Q28" s="879"/>
      <c r="R28" s="879"/>
      <c r="S28" s="879"/>
      <c r="T28" s="879"/>
      <c r="U28" s="879"/>
      <c r="V28" s="879"/>
    </row>
    <row r="29" spans="1:22">
      <c r="A29" s="879"/>
      <c r="B29" s="879"/>
      <c r="C29" s="879"/>
      <c r="D29" s="879"/>
      <c r="E29" s="879"/>
      <c r="F29" s="879"/>
      <c r="G29" s="879"/>
      <c r="H29" s="879"/>
      <c r="I29" s="879"/>
      <c r="J29" s="879"/>
      <c r="K29" s="879"/>
      <c r="L29" s="879"/>
      <c r="M29" s="879"/>
      <c r="N29" s="879"/>
      <c r="O29" s="879"/>
      <c r="P29" s="879"/>
      <c r="Q29" s="879"/>
      <c r="R29" s="879"/>
      <c r="S29" s="879"/>
      <c r="T29" s="879"/>
      <c r="U29" s="879"/>
      <c r="V29" s="879"/>
    </row>
    <row r="30" spans="1:22">
      <c r="A30" s="879"/>
      <c r="B30" s="879"/>
      <c r="C30" s="879"/>
      <c r="D30" s="879"/>
      <c r="E30" s="879"/>
      <c r="F30" s="879"/>
      <c r="G30" s="879"/>
      <c r="H30" s="879"/>
      <c r="I30" s="879"/>
      <c r="J30" s="879"/>
      <c r="K30" s="879"/>
      <c r="L30" s="879"/>
      <c r="M30" s="879"/>
      <c r="N30" s="879"/>
      <c r="O30" s="879"/>
      <c r="P30" s="879"/>
      <c r="Q30" s="879"/>
      <c r="R30" s="879"/>
      <c r="S30" s="879"/>
      <c r="T30" s="879"/>
      <c r="U30" s="879"/>
      <c r="V30" s="879"/>
    </row>
    <row r="31" spans="1:22">
      <c r="A31" s="879"/>
      <c r="B31" s="879"/>
      <c r="C31" s="879"/>
      <c r="D31" s="879"/>
      <c r="E31" s="879"/>
      <c r="F31" s="879"/>
      <c r="G31" s="879"/>
      <c r="H31" s="879"/>
      <c r="I31" s="879"/>
      <c r="J31" s="879"/>
      <c r="K31" s="879"/>
      <c r="L31" s="879"/>
      <c r="M31" s="879"/>
      <c r="N31" s="879"/>
      <c r="O31" s="879"/>
      <c r="P31" s="879"/>
      <c r="Q31" s="879"/>
      <c r="R31" s="879"/>
      <c r="S31" s="879"/>
      <c r="T31" s="879"/>
      <c r="U31" s="879"/>
      <c r="V31" s="879"/>
    </row>
    <row r="32" spans="1:22">
      <c r="A32" s="879"/>
      <c r="B32" s="879"/>
      <c r="C32" s="879"/>
      <c r="D32" s="879"/>
      <c r="E32" s="879"/>
      <c r="F32" s="879"/>
      <c r="G32" s="879"/>
      <c r="H32" s="879"/>
      <c r="I32" s="879"/>
      <c r="J32" s="879"/>
      <c r="K32" s="879"/>
      <c r="L32" s="879"/>
      <c r="M32" s="879"/>
      <c r="N32" s="879"/>
      <c r="O32" s="879"/>
      <c r="P32" s="879"/>
      <c r="Q32" s="879"/>
      <c r="R32" s="879"/>
      <c r="S32" s="879"/>
      <c r="T32" s="879"/>
      <c r="U32" s="879"/>
      <c r="V32" s="879"/>
    </row>
    <row r="33" spans="1:22">
      <c r="A33" s="879"/>
      <c r="B33" s="879"/>
      <c r="C33" s="879"/>
      <c r="D33" s="879"/>
      <c r="E33" s="879"/>
      <c r="F33" s="879"/>
      <c r="G33" s="879"/>
      <c r="H33" s="879"/>
      <c r="I33" s="879"/>
      <c r="J33" s="879"/>
      <c r="K33" s="879"/>
      <c r="L33" s="879"/>
      <c r="M33" s="879"/>
      <c r="N33" s="879"/>
      <c r="O33" s="879"/>
      <c r="P33" s="879"/>
      <c r="Q33" s="879"/>
      <c r="R33" s="879"/>
      <c r="S33" s="879"/>
      <c r="T33" s="879"/>
      <c r="U33" s="879"/>
      <c r="V33" s="879"/>
    </row>
    <row r="34" spans="1:22">
      <c r="A34" s="879"/>
      <c r="B34" s="879"/>
      <c r="C34" s="879"/>
      <c r="D34" s="879"/>
      <c r="E34" s="879"/>
      <c r="F34" s="879"/>
      <c r="G34" s="879"/>
      <c r="H34" s="879"/>
      <c r="I34" s="879"/>
      <c r="J34" s="879"/>
      <c r="K34" s="879"/>
      <c r="L34" s="879"/>
      <c r="M34" s="879"/>
      <c r="N34" s="879"/>
      <c r="O34" s="879"/>
      <c r="P34" s="879"/>
      <c r="Q34" s="879"/>
      <c r="R34" s="879"/>
      <c r="S34" s="879"/>
      <c r="T34" s="879"/>
      <c r="U34" s="879"/>
      <c r="V34" s="879"/>
    </row>
    <row r="35" spans="1:22">
      <c r="A35" s="879"/>
      <c r="B35" s="879"/>
      <c r="C35" s="879"/>
      <c r="D35" s="879"/>
      <c r="E35" s="879"/>
      <c r="F35" s="879"/>
      <c r="G35" s="879"/>
      <c r="H35" s="879"/>
      <c r="I35" s="879"/>
      <c r="J35" s="879"/>
      <c r="K35" s="879"/>
      <c r="L35" s="879"/>
      <c r="M35" s="879"/>
      <c r="N35" s="879"/>
      <c r="O35" s="879"/>
      <c r="P35" s="879"/>
      <c r="Q35" s="879"/>
      <c r="R35" s="879"/>
      <c r="S35" s="879"/>
      <c r="T35" s="879"/>
      <c r="U35" s="879"/>
      <c r="V35" s="879"/>
    </row>
    <row r="36" spans="1:22">
      <c r="A36" s="879"/>
      <c r="B36" s="879"/>
      <c r="C36" s="879"/>
      <c r="D36" s="879"/>
      <c r="E36" s="879"/>
      <c r="F36" s="879"/>
      <c r="G36" s="879"/>
      <c r="H36" s="879"/>
      <c r="I36" s="879"/>
      <c r="J36" s="879"/>
      <c r="K36" s="879"/>
      <c r="L36" s="879"/>
      <c r="M36" s="879"/>
      <c r="N36" s="879"/>
      <c r="O36" s="879"/>
      <c r="P36" s="879"/>
      <c r="Q36" s="879"/>
      <c r="R36" s="879"/>
      <c r="S36" s="879"/>
      <c r="T36" s="879"/>
      <c r="U36" s="879"/>
      <c r="V36" s="879"/>
    </row>
    <row r="37" spans="1:22">
      <c r="A37" s="879"/>
      <c r="B37" s="879"/>
      <c r="C37" s="879"/>
      <c r="D37" s="879"/>
      <c r="E37" s="879"/>
      <c r="F37" s="879"/>
      <c r="G37" s="879"/>
      <c r="H37" s="879"/>
      <c r="I37" s="879"/>
      <c r="J37" s="879"/>
      <c r="K37" s="879"/>
      <c r="L37" s="879"/>
      <c r="M37" s="879"/>
      <c r="N37" s="879"/>
      <c r="O37" s="879"/>
      <c r="P37" s="879"/>
      <c r="Q37" s="879"/>
      <c r="R37" s="879"/>
      <c r="S37" s="879"/>
      <c r="T37" s="879"/>
      <c r="U37" s="879"/>
      <c r="V37" s="879"/>
    </row>
    <row r="38" spans="1:22">
      <c r="A38" s="879"/>
      <c r="B38" s="879"/>
      <c r="C38" s="879"/>
      <c r="D38" s="879"/>
      <c r="E38" s="879"/>
      <c r="F38" s="879"/>
      <c r="G38" s="879"/>
      <c r="H38" s="879"/>
      <c r="I38" s="879"/>
      <c r="J38" s="879"/>
      <c r="K38" s="879"/>
      <c r="L38" s="879"/>
      <c r="M38" s="879"/>
      <c r="N38" s="879"/>
      <c r="O38" s="879"/>
      <c r="P38" s="879"/>
      <c r="Q38" s="879"/>
      <c r="R38" s="879"/>
      <c r="S38" s="879"/>
      <c r="T38" s="879"/>
      <c r="U38" s="879"/>
      <c r="V38" s="879"/>
    </row>
    <row r="39" spans="1:22">
      <c r="A39" s="879"/>
      <c r="B39" s="879"/>
      <c r="C39" s="879"/>
      <c r="D39" s="879"/>
      <c r="E39" s="879"/>
      <c r="F39" s="879"/>
      <c r="G39" s="879"/>
      <c r="H39" s="879"/>
      <c r="I39" s="879"/>
      <c r="J39" s="879"/>
      <c r="K39" s="879"/>
      <c r="L39" s="879"/>
      <c r="M39" s="879"/>
      <c r="N39" s="879"/>
      <c r="O39" s="879"/>
      <c r="P39" s="879"/>
      <c r="Q39" s="879"/>
      <c r="R39" s="879"/>
      <c r="S39" s="879"/>
      <c r="T39" s="879"/>
      <c r="U39" s="879"/>
      <c r="V39" s="879"/>
    </row>
    <row r="40" spans="1:22">
      <c r="A40" s="879"/>
      <c r="B40" s="879"/>
      <c r="C40" s="879"/>
      <c r="D40" s="879"/>
      <c r="E40" s="879"/>
      <c r="F40" s="879"/>
      <c r="G40" s="879"/>
      <c r="H40" s="879"/>
      <c r="I40" s="879"/>
      <c r="J40" s="879"/>
      <c r="K40" s="879"/>
      <c r="L40" s="879"/>
      <c r="M40" s="879"/>
      <c r="N40" s="879"/>
      <c r="O40" s="879"/>
      <c r="P40" s="879"/>
      <c r="Q40" s="879"/>
      <c r="R40" s="879"/>
      <c r="S40" s="879"/>
      <c r="T40" s="879"/>
      <c r="U40" s="879"/>
      <c r="V40" s="879"/>
    </row>
    <row r="41" spans="1:22">
      <c r="A41" s="879"/>
      <c r="B41" s="879"/>
      <c r="C41" s="879"/>
      <c r="D41" s="879"/>
      <c r="E41" s="879"/>
      <c r="F41" s="879"/>
      <c r="G41" s="879"/>
      <c r="H41" s="879"/>
      <c r="I41" s="879"/>
      <c r="J41" s="879"/>
      <c r="K41" s="879"/>
      <c r="L41" s="879"/>
      <c r="M41" s="879"/>
      <c r="N41" s="879"/>
      <c r="O41" s="879"/>
      <c r="P41" s="879"/>
      <c r="Q41" s="879"/>
      <c r="R41" s="879"/>
      <c r="S41" s="879"/>
      <c r="T41" s="879"/>
      <c r="U41" s="879"/>
      <c r="V41" s="879"/>
    </row>
    <row r="42" spans="1:22">
      <c r="A42" s="879"/>
      <c r="B42" s="879"/>
      <c r="C42" s="879"/>
      <c r="D42" s="879"/>
      <c r="E42" s="879"/>
      <c r="F42" s="879"/>
      <c r="G42" s="879"/>
      <c r="H42" s="879"/>
      <c r="I42" s="879"/>
      <c r="J42" s="879"/>
      <c r="K42" s="879"/>
      <c r="L42" s="879"/>
      <c r="M42" s="879"/>
      <c r="N42" s="879"/>
      <c r="O42" s="879"/>
      <c r="P42" s="879"/>
      <c r="Q42" s="879"/>
      <c r="R42" s="879"/>
      <c r="S42" s="879"/>
      <c r="T42" s="879"/>
      <c r="U42" s="879"/>
      <c r="V42" s="879"/>
    </row>
    <row r="43" spans="1:22">
      <c r="A43" s="879"/>
      <c r="B43" s="879"/>
      <c r="C43" s="879"/>
      <c r="D43" s="879"/>
      <c r="E43" s="879"/>
      <c r="F43" s="879"/>
      <c r="G43" s="879"/>
      <c r="H43" s="879"/>
      <c r="I43" s="879"/>
      <c r="J43" s="879"/>
      <c r="K43" s="879"/>
      <c r="L43" s="879"/>
      <c r="M43" s="879"/>
      <c r="N43" s="879"/>
      <c r="O43" s="879"/>
      <c r="P43" s="879"/>
      <c r="Q43" s="879"/>
      <c r="R43" s="879"/>
      <c r="S43" s="879"/>
      <c r="T43" s="879"/>
      <c r="U43" s="879"/>
      <c r="V43" s="879"/>
    </row>
    <row r="44" spans="1:22">
      <c r="A44" s="879"/>
      <c r="B44" s="879"/>
      <c r="C44" s="879"/>
      <c r="D44" s="879"/>
      <c r="E44" s="879"/>
      <c r="F44" s="879"/>
      <c r="G44" s="879"/>
      <c r="H44" s="879"/>
      <c r="I44" s="879"/>
      <c r="J44" s="879"/>
      <c r="K44" s="879"/>
      <c r="L44" s="879"/>
      <c r="M44" s="879"/>
      <c r="N44" s="879"/>
      <c r="O44" s="879"/>
      <c r="P44" s="879"/>
      <c r="Q44" s="879"/>
      <c r="R44" s="879"/>
      <c r="S44" s="879"/>
      <c r="T44" s="879"/>
      <c r="U44" s="879"/>
      <c r="V44" s="879"/>
    </row>
    <row r="45" spans="1:22">
      <c r="A45" s="879"/>
      <c r="B45" s="879"/>
      <c r="C45" s="879"/>
      <c r="D45" s="879"/>
      <c r="E45" s="879"/>
      <c r="F45" s="879"/>
      <c r="G45" s="879"/>
      <c r="H45" s="879"/>
      <c r="I45" s="879"/>
      <c r="J45" s="879"/>
      <c r="K45" s="879"/>
      <c r="L45" s="879"/>
      <c r="M45" s="879"/>
      <c r="N45" s="879"/>
      <c r="O45" s="879"/>
      <c r="P45" s="879"/>
      <c r="Q45" s="879"/>
      <c r="R45" s="879"/>
      <c r="S45" s="879"/>
      <c r="T45" s="879"/>
      <c r="U45" s="879"/>
      <c r="V45" s="879"/>
    </row>
    <row r="46" spans="1:22">
      <c r="A46" s="879"/>
      <c r="B46" s="879"/>
      <c r="C46" s="879"/>
      <c r="D46" s="879"/>
      <c r="E46" s="879"/>
      <c r="F46" s="879"/>
      <c r="G46" s="879"/>
      <c r="H46" s="879"/>
      <c r="I46" s="879"/>
      <c r="J46" s="879"/>
      <c r="K46" s="879"/>
      <c r="L46" s="879"/>
      <c r="M46" s="879"/>
      <c r="N46" s="879"/>
      <c r="O46" s="879"/>
      <c r="P46" s="879"/>
      <c r="Q46" s="879"/>
      <c r="R46" s="879"/>
      <c r="S46" s="879"/>
      <c r="T46" s="879"/>
      <c r="U46" s="879"/>
      <c r="V46" s="879"/>
    </row>
    <row r="47" spans="1:22">
      <c r="A47" s="879"/>
      <c r="B47" s="879"/>
      <c r="C47" s="879"/>
      <c r="D47" s="879"/>
      <c r="E47" s="879"/>
      <c r="F47" s="879"/>
      <c r="G47" s="879"/>
      <c r="H47" s="879"/>
      <c r="I47" s="879"/>
      <c r="J47" s="879"/>
      <c r="K47" s="879"/>
      <c r="L47" s="879"/>
      <c r="M47" s="879"/>
      <c r="N47" s="879"/>
      <c r="O47" s="879"/>
      <c r="P47" s="879"/>
      <c r="Q47" s="879"/>
      <c r="R47" s="879"/>
      <c r="S47" s="879"/>
      <c r="T47" s="879"/>
      <c r="U47" s="879"/>
      <c r="V47" s="879"/>
    </row>
    <row r="48" spans="1:22">
      <c r="A48" s="879"/>
      <c r="B48" s="879"/>
      <c r="C48" s="879"/>
      <c r="D48" s="879"/>
      <c r="E48" s="879"/>
      <c r="F48" s="879"/>
      <c r="G48" s="879"/>
      <c r="H48" s="879"/>
      <c r="I48" s="879"/>
      <c r="J48" s="879"/>
      <c r="K48" s="879"/>
      <c r="L48" s="879"/>
      <c r="M48" s="879"/>
      <c r="N48" s="879"/>
      <c r="O48" s="879"/>
      <c r="P48" s="879"/>
      <c r="Q48" s="879"/>
      <c r="R48" s="879"/>
      <c r="S48" s="879"/>
      <c r="T48" s="879"/>
      <c r="U48" s="879"/>
      <c r="V48" s="879"/>
    </row>
    <row r="49" spans="1:22">
      <c r="A49" s="879"/>
      <c r="B49" s="879"/>
      <c r="C49" s="879"/>
      <c r="D49" s="879"/>
      <c r="E49" s="879"/>
      <c r="F49" s="879"/>
      <c r="G49" s="879"/>
      <c r="H49" s="879"/>
      <c r="I49" s="879"/>
      <c r="J49" s="879"/>
      <c r="K49" s="879"/>
      <c r="L49" s="879"/>
      <c r="M49" s="879"/>
      <c r="N49" s="879"/>
      <c r="O49" s="879"/>
      <c r="P49" s="879"/>
      <c r="Q49" s="879"/>
      <c r="R49" s="879"/>
      <c r="S49" s="879"/>
      <c r="T49" s="879"/>
      <c r="U49" s="879"/>
      <c r="V49" s="879"/>
    </row>
    <row r="50" spans="1:22">
      <c r="A50" s="879"/>
      <c r="B50" s="879"/>
      <c r="C50" s="879"/>
      <c r="D50" s="879"/>
      <c r="E50" s="879"/>
      <c r="F50" s="879"/>
      <c r="G50" s="879"/>
      <c r="H50" s="879"/>
      <c r="I50" s="879"/>
      <c r="J50" s="879"/>
      <c r="K50" s="879"/>
      <c r="L50" s="879"/>
      <c r="M50" s="879"/>
      <c r="N50" s="879"/>
      <c r="O50" s="879"/>
      <c r="P50" s="879"/>
      <c r="Q50" s="879"/>
      <c r="R50" s="879"/>
      <c r="S50" s="879"/>
      <c r="T50" s="879"/>
      <c r="U50" s="879"/>
      <c r="V50" s="879"/>
    </row>
    <row r="51" spans="1:22">
      <c r="A51" s="879"/>
      <c r="B51" s="879"/>
      <c r="C51" s="879"/>
      <c r="D51" s="879"/>
      <c r="E51" s="879"/>
      <c r="F51" s="879"/>
      <c r="G51" s="879"/>
      <c r="H51" s="879"/>
      <c r="I51" s="879"/>
      <c r="J51" s="879"/>
      <c r="K51" s="879"/>
      <c r="L51" s="879"/>
      <c r="M51" s="879"/>
      <c r="N51" s="879"/>
      <c r="O51" s="879"/>
      <c r="P51" s="879"/>
      <c r="Q51" s="879"/>
      <c r="R51" s="879"/>
      <c r="S51" s="879"/>
      <c r="T51" s="879"/>
      <c r="U51" s="879"/>
      <c r="V51" s="879"/>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550" customWidth="1"/>
    <col min="2" max="3" width="11.44140625" style="550" customWidth="1"/>
    <col min="4" max="16384" width="11.44140625" style="550"/>
  </cols>
  <sheetData>
    <row r="2" spans="1:1">
      <c r="A2" s="552" t="s">
        <v>825</v>
      </c>
    </row>
    <row r="3" spans="1:1" ht="13.5" customHeight="1"/>
    <row r="4" spans="1:1" ht="311.25" customHeight="1">
      <c r="A4" s="551" t="s">
        <v>525</v>
      </c>
    </row>
    <row r="5" spans="1:1" ht="170.25" customHeight="1">
      <c r="A5" s="551" t="s">
        <v>607</v>
      </c>
    </row>
    <row r="6" spans="1:1" ht="83.25" customHeight="1">
      <c r="A6" s="551"/>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216" t="s">
        <v>188</v>
      </c>
      <c r="C1" s="217"/>
      <c r="D1" s="217"/>
      <c r="E1" s="217"/>
      <c r="F1" s="218"/>
    </row>
    <row r="2" spans="2:6">
      <c r="B2" s="203"/>
      <c r="C2" s="203"/>
      <c r="D2" s="203"/>
      <c r="E2" s="203"/>
      <c r="F2" s="203"/>
    </row>
    <row r="3" spans="2:6" ht="22.2">
      <c r="B3" s="209" t="s">
        <v>838</v>
      </c>
      <c r="C3" s="210"/>
      <c r="D3" s="211"/>
      <c r="E3" s="212"/>
      <c r="F3" s="212"/>
    </row>
    <row r="4" spans="2:6" ht="12" customHeight="1">
      <c r="B4" s="213"/>
      <c r="C4" s="211"/>
      <c r="D4" s="211"/>
      <c r="E4" s="212"/>
      <c r="F4" s="212"/>
    </row>
    <row r="5" spans="2:6" ht="27" customHeight="1">
      <c r="B5" s="211" t="s">
        <v>169</v>
      </c>
      <c r="C5" s="211"/>
      <c r="D5" s="214" t="s">
        <v>170</v>
      </c>
      <c r="E5" s="212"/>
      <c r="F5" s="212"/>
    </row>
    <row r="6" spans="2:6" ht="27" customHeight="1">
      <c r="B6" s="211" t="s">
        <v>171</v>
      </c>
      <c r="C6" s="211"/>
      <c r="D6" s="214" t="s">
        <v>172</v>
      </c>
      <c r="E6" s="212"/>
      <c r="F6" s="212"/>
    </row>
    <row r="7" spans="2:6" ht="27" customHeight="1">
      <c r="B7" s="211" t="s">
        <v>173</v>
      </c>
      <c r="C7" s="211"/>
      <c r="D7" s="214" t="s">
        <v>174</v>
      </c>
      <c r="E7" s="212"/>
      <c r="F7" s="212"/>
    </row>
    <row r="8" spans="2:6" ht="27" customHeight="1">
      <c r="B8" s="211" t="s">
        <v>175</v>
      </c>
      <c r="C8" s="211"/>
      <c r="D8" s="214" t="s">
        <v>176</v>
      </c>
      <c r="E8" s="212"/>
      <c r="F8" s="212"/>
    </row>
    <row r="9" spans="2:6" ht="27" customHeight="1">
      <c r="B9" s="211" t="s">
        <v>177</v>
      </c>
      <c r="C9" s="211"/>
      <c r="D9" s="214" t="s">
        <v>178</v>
      </c>
      <c r="E9" s="212"/>
      <c r="F9" s="212"/>
    </row>
    <row r="10" spans="2:6" ht="27" customHeight="1">
      <c r="B10" s="211" t="s">
        <v>179</v>
      </c>
      <c r="C10" s="211"/>
      <c r="D10" s="214" t="s">
        <v>180</v>
      </c>
      <c r="E10" s="212"/>
      <c r="F10" s="212"/>
    </row>
    <row r="11" spans="2:6" ht="27" customHeight="1">
      <c r="B11" s="211" t="s">
        <v>181</v>
      </c>
      <c r="C11" s="211"/>
      <c r="D11" s="214" t="s">
        <v>182</v>
      </c>
      <c r="E11" s="212"/>
      <c r="F11" s="212"/>
    </row>
    <row r="12" spans="2:6" ht="27" customHeight="1">
      <c r="B12" s="211" t="s">
        <v>183</v>
      </c>
      <c r="C12" s="211"/>
      <c r="D12" s="214" t="s">
        <v>184</v>
      </c>
      <c r="E12" s="212"/>
      <c r="F12" s="212"/>
    </row>
    <row r="13" spans="2:6" ht="27" customHeight="1">
      <c r="B13" s="211" t="s">
        <v>185</v>
      </c>
      <c r="C13" s="211"/>
      <c r="D13" s="214" t="s">
        <v>343</v>
      </c>
      <c r="E13" s="212"/>
      <c r="F13" s="212"/>
    </row>
    <row r="14" spans="2:6" ht="27" customHeight="1">
      <c r="B14" s="211" t="s">
        <v>186</v>
      </c>
      <c r="C14" s="211"/>
      <c r="D14" s="214" t="s">
        <v>187</v>
      </c>
      <c r="E14" s="212"/>
      <c r="F14" s="212"/>
    </row>
    <row r="15" spans="2:6" ht="9.75" customHeight="1">
      <c r="B15" s="212"/>
      <c r="C15" s="212"/>
      <c r="D15" s="212"/>
      <c r="E15" s="212"/>
      <c r="F15" s="212"/>
    </row>
    <row r="16" spans="2:6" ht="28.5" customHeight="1">
      <c r="B16" s="212"/>
      <c r="C16" s="212"/>
      <c r="D16" s="214" t="s">
        <v>839</v>
      </c>
      <c r="E16" s="212"/>
      <c r="F16" s="212"/>
    </row>
    <row r="17" spans="2:6" ht="27" customHeight="1">
      <c r="B17" s="212"/>
      <c r="C17" s="212"/>
      <c r="D17" s="214" t="s">
        <v>348</v>
      </c>
      <c r="E17" s="212"/>
      <c r="F17" s="212"/>
    </row>
    <row r="18" spans="2:6" ht="27" customHeight="1">
      <c r="B18" s="212"/>
      <c r="C18" s="212"/>
      <c r="D18" s="214" t="s">
        <v>349</v>
      </c>
      <c r="E18" s="212"/>
      <c r="F18" s="212"/>
    </row>
    <row r="19" spans="2:6" ht="27" customHeight="1">
      <c r="B19" s="212"/>
      <c r="C19" s="212"/>
      <c r="D19" s="214" t="s">
        <v>504</v>
      </c>
      <c r="E19" s="212"/>
      <c r="F19" s="212"/>
    </row>
    <row r="20" spans="2:6" ht="27" customHeight="1">
      <c r="B20" s="212"/>
      <c r="C20" s="212"/>
      <c r="D20" s="214" t="s">
        <v>350</v>
      </c>
      <c r="E20" s="212"/>
      <c r="F20" s="212"/>
    </row>
    <row r="21" spans="2:6" ht="27" customHeight="1">
      <c r="B21" s="212"/>
      <c r="C21" s="212"/>
      <c r="D21" s="214" t="s">
        <v>505</v>
      </c>
      <c r="E21" s="212"/>
      <c r="F21" s="212"/>
    </row>
    <row r="22" spans="2:6" ht="27" customHeight="1">
      <c r="B22" s="212"/>
      <c r="C22" s="212"/>
      <c r="D22" s="214"/>
      <c r="E22" s="212"/>
      <c r="F22" s="212"/>
    </row>
    <row r="23" spans="2:6">
      <c r="B23" s="203"/>
      <c r="C23" s="203"/>
      <c r="D23" s="203"/>
      <c r="E23" s="203"/>
      <c r="F23" s="203"/>
    </row>
    <row r="24" spans="2:6">
      <c r="B24" s="219"/>
      <c r="C24" s="219"/>
      <c r="D24" s="220"/>
      <c r="E24" s="219"/>
      <c r="F24" s="221"/>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508" t="s">
        <v>1010</v>
      </c>
      <c r="C2" s="509"/>
      <c r="D2" s="510"/>
      <c r="E2" s="511"/>
      <c r="F2" s="512"/>
      <c r="G2" s="512"/>
      <c r="H2" s="203"/>
      <c r="I2" s="512"/>
      <c r="J2" s="512"/>
      <c r="K2" s="512"/>
      <c r="L2" s="512"/>
      <c r="M2" s="512"/>
    </row>
    <row r="3" spans="2:16" ht="31.8">
      <c r="B3" s="513" t="s">
        <v>622</v>
      </c>
      <c r="C3" s="509"/>
      <c r="D3" s="510"/>
      <c r="E3" s="511"/>
      <c r="F3" s="512"/>
      <c r="G3" s="512"/>
      <c r="H3" s="512"/>
      <c r="I3" s="512"/>
      <c r="J3" s="512"/>
      <c r="K3" s="512"/>
      <c r="L3" s="512"/>
      <c r="M3" s="512"/>
    </row>
    <row r="4" spans="2:16" ht="13.5" customHeight="1">
      <c r="B4" s="541"/>
      <c r="C4" s="509"/>
      <c r="D4" s="510"/>
      <c r="E4" s="511"/>
      <c r="F4" s="514"/>
      <c r="G4" s="514"/>
      <c r="H4" s="514"/>
      <c r="I4" s="514"/>
      <c r="J4" s="514"/>
      <c r="K4" s="514"/>
      <c r="L4" s="514"/>
      <c r="M4" s="514"/>
    </row>
    <row r="5" spans="2:16">
      <c r="B5" s="515"/>
      <c r="C5" s="516"/>
      <c r="D5" s="517"/>
      <c r="E5" s="511"/>
      <c r="F5" s="518"/>
      <c r="G5" s="518"/>
      <c r="H5" s="518"/>
      <c r="I5" s="518"/>
      <c r="J5" s="518"/>
      <c r="K5" s="518"/>
      <c r="L5" s="518"/>
      <c r="M5" s="518"/>
    </row>
    <row r="6" spans="2:16" ht="22.2">
      <c r="B6" s="519"/>
      <c r="C6" s="520"/>
      <c r="D6" s="521"/>
      <c r="E6" s="522"/>
      <c r="F6" s="523"/>
      <c r="G6" s="523"/>
      <c r="H6" s="523"/>
      <c r="I6" s="523"/>
      <c r="J6" s="523"/>
      <c r="K6" s="523"/>
      <c r="L6" s="523"/>
      <c r="M6" s="523"/>
    </row>
    <row r="7" spans="2:16">
      <c r="B7" s="516"/>
      <c r="C7" s="516"/>
      <c r="D7" s="517"/>
      <c r="E7" s="522"/>
      <c r="F7" s="518" t="s">
        <v>325</v>
      </c>
      <c r="G7" s="518"/>
      <c r="H7" s="518"/>
      <c r="I7" s="518"/>
      <c r="J7" s="518"/>
      <c r="K7" s="518"/>
      <c r="L7" s="518"/>
      <c r="M7" s="518"/>
    </row>
    <row r="8" spans="2:16">
      <c r="B8" s="525" t="s">
        <v>752</v>
      </c>
      <c r="C8" s="516"/>
      <c r="D8" s="526"/>
      <c r="E8" s="526"/>
      <c r="F8" s="630" t="s">
        <v>325</v>
      </c>
      <c r="G8" s="518"/>
      <c r="H8" s="518"/>
      <c r="I8" s="518"/>
      <c r="J8" s="518"/>
      <c r="K8" s="518"/>
      <c r="L8" s="518"/>
      <c r="M8" s="518"/>
    </row>
    <row r="9" spans="2:16">
      <c r="B9" s="525" t="s">
        <v>784</v>
      </c>
      <c r="C9" s="516"/>
      <c r="D9" s="526"/>
      <c r="E9" s="527"/>
      <c r="F9" s="630"/>
      <c r="G9" s="518"/>
      <c r="H9" s="518"/>
      <c r="I9" s="518"/>
      <c r="J9" s="518"/>
      <c r="K9" s="518"/>
      <c r="L9" s="518"/>
      <c r="M9" s="518"/>
    </row>
    <row r="10" spans="2:16">
      <c r="B10" s="525" t="s">
        <v>326</v>
      </c>
      <c r="C10" s="516"/>
      <c r="D10" s="528"/>
      <c r="E10" s="528"/>
      <c r="F10" s="630"/>
      <c r="G10" s="518"/>
      <c r="H10" s="518"/>
      <c r="I10" s="518"/>
      <c r="J10" s="518"/>
      <c r="K10" s="518"/>
      <c r="L10" s="518"/>
      <c r="M10" s="518"/>
    </row>
    <row r="11" spans="2:16">
      <c r="B11" s="529"/>
      <c r="C11" s="516"/>
      <c r="D11" s="530"/>
      <c r="E11" s="530"/>
      <c r="F11" s="518"/>
      <c r="G11" s="518"/>
      <c r="H11" s="518"/>
      <c r="I11" s="518"/>
      <c r="J11" s="518"/>
      <c r="K11" s="518"/>
      <c r="L11" s="518"/>
      <c r="M11" s="518"/>
    </row>
    <row r="12" spans="2:16">
      <c r="B12" s="531" t="s">
        <v>753</v>
      </c>
      <c r="C12" s="516"/>
      <c r="D12" s="526"/>
      <c r="E12" s="526"/>
      <c r="F12" s="630"/>
      <c r="G12" s="518"/>
      <c r="H12" s="518"/>
      <c r="I12" s="518"/>
      <c r="J12" s="518"/>
      <c r="K12" s="518"/>
      <c r="L12" s="518"/>
      <c r="M12" s="518"/>
    </row>
    <row r="13" spans="2:16">
      <c r="B13" s="531" t="s">
        <v>754</v>
      </c>
      <c r="C13" s="516"/>
      <c r="D13" s="526"/>
      <c r="E13" s="526"/>
      <c r="F13" s="631"/>
      <c r="G13" s="518"/>
      <c r="H13" s="518"/>
      <c r="I13" s="518"/>
      <c r="J13" s="518"/>
      <c r="K13" s="518"/>
      <c r="L13" s="518"/>
      <c r="M13" s="518"/>
    </row>
    <row r="14" spans="2:16">
      <c r="B14" s="532"/>
      <c r="C14" s="516"/>
      <c r="D14" s="533"/>
      <c r="E14" s="533"/>
      <c r="F14" s="534"/>
      <c r="G14" s="534"/>
      <c r="H14" s="534"/>
      <c r="I14" s="534"/>
      <c r="J14" s="534"/>
      <c r="K14" s="534"/>
      <c r="L14" s="534"/>
      <c r="M14" s="534"/>
    </row>
    <row r="15" spans="2:16" ht="27.6">
      <c r="B15" s="616"/>
      <c r="C15" s="617"/>
      <c r="D15" s="618" t="s">
        <v>615</v>
      </c>
      <c r="E15" s="619"/>
      <c r="F15" s="618" t="s">
        <v>616</v>
      </c>
      <c r="G15" s="619"/>
      <c r="H15" s="618" t="s">
        <v>617</v>
      </c>
      <c r="I15" s="620"/>
      <c r="J15" s="621" t="s">
        <v>618</v>
      </c>
      <c r="K15" s="620"/>
      <c r="L15" s="621" t="s">
        <v>619</v>
      </c>
      <c r="M15" s="620"/>
      <c r="N15" s="621" t="s">
        <v>620</v>
      </c>
      <c r="O15" s="620"/>
      <c r="P15" s="619"/>
    </row>
    <row r="16" spans="2:16">
      <c r="P16" s="269"/>
    </row>
    <row r="17" spans="2:16" s="846" customFormat="1" ht="22.5" customHeight="1">
      <c r="B17" s="632" t="s">
        <v>629</v>
      </c>
      <c r="D17" s="640">
        <f>COUNT('Section 1_Brand Architecture'!Z7:Z18)-(COUNTIFS('Section 1_Brand Architecture'!P7:P18,"O",'Section 1_Brand Architecture'!Z7:Z18,1)+COUNTIFS('Section 1_Brand Architecture'!P7:P18,"O",'Section 1_Brand Architecture'!Z7:Z18,0))</f>
        <v>4</v>
      </c>
      <c r="F17" s="640">
        <f>SUM('Section 1_Brand Architecture'!Z7:Z18)-SUMIF('Section 1_Brand Architecture'!P7:P18,"O",'Section 1_Brand Architecture'!Z7:Z18)</f>
        <v>4</v>
      </c>
      <c r="H17" s="641">
        <f>IFERROR(F17/D17,0%)</f>
        <v>1</v>
      </c>
      <c r="J17" s="640">
        <f>COUNTIFS('Section 1_Brand Architecture'!P7:P18,"X",'Section 1_Brand Architecture'!Z7:Z18,1)+COUNTIFS('Section 1_Brand Architecture'!P7:P18,"X",'Section 1_Brand Architecture'!Z7:Z18,0)</f>
        <v>1</v>
      </c>
      <c r="K17"/>
      <c r="L17" s="640">
        <f>SUMIF('Section 1_Brand Architecture'!P7:P18,"X",'Section 1_Brand Architecture'!Z7:Z18)</f>
        <v>1</v>
      </c>
      <c r="M17" s="633"/>
      <c r="N17" s="641">
        <f t="shared" ref="N17:N26" si="0">IFERROR(L17/J17,"")</f>
        <v>1</v>
      </c>
      <c r="O17" s="633"/>
      <c r="P17" s="771"/>
    </row>
    <row r="18" spans="2:16" s="846" customFormat="1" ht="22.5" customHeight="1">
      <c r="B18" s="632" t="s">
        <v>630</v>
      </c>
      <c r="D18" s="640">
        <f>COUNT('Section 2_OCS'!Z7:Z44)-(COUNTIFS('Section 2_OCS'!P7:P44,"O",'Section 2_OCS'!Z7:Z44,1)+COUNTIFS('Section 2_OCS'!P7:P44,"O",'Section 2_OCS'!Z7:Z44,0))</f>
        <v>7</v>
      </c>
      <c r="F18" s="640">
        <f>SUM('Section 2_OCS'!Z7:Z44)-SUMIF('Section 2_OCS'!P7:P44,"O",'Section 2_OCS'!Z7:Z44)</f>
        <v>7</v>
      </c>
      <c r="H18" s="641">
        <f t="shared" ref="H18:H26" si="1">IFERROR(F18/D18,0%)</f>
        <v>1</v>
      </c>
      <c r="J18" s="640">
        <f>COUNTIFS('Section 2_OCS'!P7:P44,"X",'Section 2_OCS'!Z7:Z44,1)+COUNTIFS('Section 2_OCS'!P7:P44,"X",'Section 2_OCS'!Z7:Z44,0)</f>
        <v>5</v>
      </c>
      <c r="K18"/>
      <c r="L18" s="640">
        <f>SUMIF('Section 2_OCS'!P7:P44,"X",'Section 2_OCS'!Z7:Z44)</f>
        <v>5</v>
      </c>
      <c r="M18" s="633"/>
      <c r="N18" s="641">
        <f t="shared" si="0"/>
        <v>1</v>
      </c>
      <c r="O18" s="633"/>
      <c r="P18" s="771"/>
    </row>
    <row r="19" spans="2:16" s="846" customFormat="1" ht="22.5" customHeight="1">
      <c r="B19" s="632" t="s">
        <v>631</v>
      </c>
      <c r="D19" s="640">
        <f>COUNT('Section 3_Sales Area'!Z7:Z101)-(COUNTIFS('Section 3_Sales Area'!P7:P101,"O",'Section 3_Sales Area'!Z7:Z101,1)+COUNTIFS('Section 3_Sales Area'!P7:P101,"O",'Section 3_Sales Area'!Z7:Z101,0))</f>
        <v>27</v>
      </c>
      <c r="F19" s="640">
        <f>SUM('Section 3_Sales Area'!Z7:Z101)-SUMIF('Section 3_Sales Area'!P7:P101,"O",'Section 3_Sales Area'!Z7:Z101)</f>
        <v>26</v>
      </c>
      <c r="H19" s="641">
        <f t="shared" si="1"/>
        <v>0.96296296296296291</v>
      </c>
      <c r="J19" s="640">
        <f>COUNTIFS('Section 3_Sales Area'!P7:P101,"X",'Section 3_Sales Area'!Z7:Z101,1)+COUNTIFS('Section 3_Sales Area'!P7:P101,"X",'Section 3_Sales Area'!Z7:Z101,0)</f>
        <v>14</v>
      </c>
      <c r="K19"/>
      <c r="L19" s="640">
        <f>SUMIF('Section 3_Sales Area'!P7:P101,"X",'Section 3_Sales Area'!Z7:Z101)</f>
        <v>13</v>
      </c>
      <c r="M19" s="633"/>
      <c r="N19" s="641">
        <f t="shared" si="0"/>
        <v>0.9285714285714286</v>
      </c>
      <c r="O19" s="633"/>
      <c r="P19" s="771"/>
    </row>
    <row r="20" spans="2:16" s="846" customFormat="1" ht="22.5" customHeight="1">
      <c r="B20" s="632" t="s">
        <v>623</v>
      </c>
      <c r="D20" s="640">
        <f>COUNT('Section 4_Customer Area'!Z6:Z60)-(COUNTIFS('Section 4_Customer Area'!P6:P60,"O",'Section 4_Customer Area'!Z6:Z60,1)+COUNTIFS('Section 4_Customer Area'!P6:P60,"O",'Section 4_Customer Area'!Z6:Z60,0))</f>
        <v>5</v>
      </c>
      <c r="F20" s="640">
        <f>SUM('Section 4_Customer Area'!Z6:Z60)-SUMIF('Section 4_Customer Area'!P6:P60,"O",'Section 4_Customer Area'!Z6:Z60)</f>
        <v>5</v>
      </c>
      <c r="H20" s="641">
        <f t="shared" si="1"/>
        <v>1</v>
      </c>
      <c r="J20" s="640">
        <f>COUNTIFS('Section 4_Customer Area'!P6:P60,"X",'Section 4_Customer Area'!Z6:Z60,1)+COUNTIFS('Section 4_Customer Area'!P6:P60,"X",'Section 4_Customer Area'!Z6:Z60,0)</f>
        <v>4</v>
      </c>
      <c r="K20"/>
      <c r="L20" s="640">
        <f>SUMIF('Section 4_Customer Area'!P6:P60,"X",'Section 4_Customer Area'!Z6:Z60)</f>
        <v>4</v>
      </c>
      <c r="M20" s="633"/>
      <c r="N20" s="641">
        <f t="shared" si="0"/>
        <v>1</v>
      </c>
      <c r="O20" s="633"/>
      <c r="P20" s="771"/>
    </row>
    <row r="21" spans="2:16" s="846" customFormat="1" ht="22.5" customHeight="1">
      <c r="B21" s="632" t="s">
        <v>624</v>
      </c>
      <c r="D21" s="640">
        <f>COUNT('Section 5_IT'!Z6:Z14)-(COUNTIFS('Section 5_IT'!P6:P14,"O",'Section 5_IT'!Z6:Z14,1)+COUNTIFS('Section 5_IT'!P6:P14,"O",'Section 5_IT'!Z6:Z14,0))</f>
        <v>7</v>
      </c>
      <c r="F21" s="640">
        <f>SUM('Section 5_IT'!Z6:Z14)-SUMIF('Section 5_IT'!P6:P14,"O",'Section 5_IT'!Z6:Z14)</f>
        <v>7</v>
      </c>
      <c r="H21" s="641">
        <f t="shared" si="1"/>
        <v>1</v>
      </c>
      <c r="J21" s="640">
        <f>COUNTIFS('Section 5_IT'!P6:P14,"X",'Section 5_IT'!Z6:Z14,1)+COUNTIFS('Section 5_IT'!P6:P14,"X",'Section 5_IT'!Z6:Z14,0)</f>
        <v>1</v>
      </c>
      <c r="K21"/>
      <c r="L21" s="640">
        <f>SUMIF('Section 5_IT'!P6:P14,"X",'Section 5_IT'!Z6:Z14)</f>
        <v>1</v>
      </c>
      <c r="M21" s="633"/>
      <c r="N21" s="641">
        <f t="shared" si="0"/>
        <v>1</v>
      </c>
      <c r="O21" s="633"/>
      <c r="P21" s="771"/>
    </row>
    <row r="22" spans="2:16" s="846" customFormat="1" ht="22.5" customHeight="1">
      <c r="B22" s="632" t="s">
        <v>625</v>
      </c>
      <c r="D22" s="640">
        <f>COUNT('Section 6_Management'!Z6:Z14)-(COUNTIFS('Section 6_Management'!P6:P14,"O",'Section 6_Management'!Z6:Z14,1)+COUNTIFS('Section 6_Management'!P6:P14,"O",'Section 6_Management'!Z6:Z14,0))</f>
        <v>3</v>
      </c>
      <c r="F22" s="640">
        <f>SUM('Section 6_Management'!Z6:Z14)-SUMIF('Section 6_Management'!P6:P14,"O",'Section 6_Management'!Z6:Z14)</f>
        <v>3</v>
      </c>
      <c r="H22" s="641">
        <f t="shared" si="1"/>
        <v>1</v>
      </c>
      <c r="J22" s="640">
        <f>COUNTIFS('Section 6_Management'!P6:P14,"X",'Section 6_Management'!Z6:Z14,1)+COUNTIFS('Section 6_Management'!P6:P14,"X",'Section 6_Management'!Z6:Z14,0)</f>
        <v>1</v>
      </c>
      <c r="K22"/>
      <c r="L22" s="640">
        <f>SUMIF('Section 6_Management'!P6:P14,"X",'Section 6_Management'!Z6:Z14)</f>
        <v>1</v>
      </c>
      <c r="M22" s="633"/>
      <c r="N22" s="641">
        <f t="shared" si="0"/>
        <v>1</v>
      </c>
      <c r="O22" s="633"/>
      <c r="P22" s="772"/>
    </row>
    <row r="23" spans="2:16" s="846" customFormat="1" ht="22.5" customHeight="1">
      <c r="B23" s="632" t="s">
        <v>626</v>
      </c>
      <c r="D23" s="640">
        <f>COUNT('Section 7_Personnel  Training'!Z6:Z28)-(COUNTIFS('Section 7_Personnel  Training'!P6:P28,"O",'Section 7_Personnel  Training'!Z6:Z28,1)+COUNTIFS('Section 7_Personnel  Training'!P6:P28,"O",'Section 7_Personnel  Training'!Z6:Z28,0))</f>
        <v>6</v>
      </c>
      <c r="F23" s="640">
        <f>SUM('Section 7_Personnel  Training'!Z6:Z28)-SUMIF('Section 7_Personnel  Training'!P6:P28,"O",'Section 7_Personnel  Training'!Z6:Z28)</f>
        <v>6</v>
      </c>
      <c r="H23" s="641">
        <f t="shared" si="1"/>
        <v>1</v>
      </c>
      <c r="J23" s="640">
        <f>COUNTIFS('Section 7_Personnel  Training'!P6:P28,"X",'Section 7_Personnel  Training'!Z6:Z28,1)+COUNTIFS('Section 7_Personnel  Training'!P6:P28,"X",'Section 7_Personnel  Training'!Z6:Z28,0)</f>
        <v>2</v>
      </c>
      <c r="K23"/>
      <c r="L23" s="640">
        <f>SUMIF('Section 7_Personnel  Training'!P6:P28,"X",'Section 7_Personnel  Training'!Z6:Z28)</f>
        <v>2</v>
      </c>
      <c r="M23" s="633"/>
      <c r="N23" s="641">
        <f t="shared" si="0"/>
        <v>1</v>
      </c>
      <c r="O23" s="633"/>
      <c r="P23" s="772"/>
    </row>
    <row r="24" spans="2:16" s="846" customFormat="1" ht="22.5" customHeight="1">
      <c r="B24" s="632" t="s">
        <v>627</v>
      </c>
      <c r="D24" s="640">
        <f>COUNT('Section 8_Customer Processes'!Z6:Z38)-(COUNTIFS('Section 8_Customer Processes'!P6:P38,"O",'Section 8_Customer Processes'!Z6:Z38,1)+COUNTIFS('Section 8_Customer Processes'!P6:P38,"O",'Section 8_Customer Processes'!Z6:Z38,0))</f>
        <v>24</v>
      </c>
      <c r="F24" s="640">
        <f>SUM('Section 8_Customer Processes'!Z6:Z38)-SUMIF('Section 8_Customer Processes'!P6:P38,"O",'Section 8_Customer Processes'!Z6:Z38)</f>
        <v>24</v>
      </c>
      <c r="H24" s="641">
        <f t="shared" si="1"/>
        <v>1</v>
      </c>
      <c r="J24" s="640">
        <f>COUNTIFS('Section 8_Customer Processes'!P6:P38,"X",'Section 8_Customer Processes'!Z6:Z38,1)+COUNTIFS('Section 8_Customer Processes'!P6:P38,"X",'Section 8_Customer Processes'!Z6:Z38,0)</f>
        <v>3</v>
      </c>
      <c r="K24"/>
      <c r="L24" s="640">
        <f>SUMIF('Section 8_Customer Processes'!P6:P38,"X",'Section 8_Customer Processes'!Z6:Z38)</f>
        <v>3</v>
      </c>
      <c r="M24" s="633"/>
      <c r="N24" s="641">
        <f t="shared" si="0"/>
        <v>1</v>
      </c>
      <c r="O24" s="633"/>
      <c r="P24" s="772"/>
    </row>
    <row r="25" spans="2:16" s="846" customFormat="1" ht="22.5" customHeight="1">
      <c r="B25" s="632" t="s">
        <v>628</v>
      </c>
      <c r="D25" s="640">
        <f>COUNT('Section 9_Marketing'!Z6:Z20)-(COUNTIFS('Section 9_Marketing'!P6:P20,"O",'Section 9_Marketing'!Z6:Z20,1)+COUNTIFS('Section 9_Marketing'!P6:P20,"O",'Section 9_Marketing'!Z6:Z20,0))</f>
        <v>6</v>
      </c>
      <c r="F25" s="640">
        <f>SUM('Section 9_Marketing'!Z6:Z20)-SUMIF('Section 9_Marketing'!P6:P20,"O",'Section 9_Marketing'!Z6:Z20)</f>
        <v>4</v>
      </c>
      <c r="H25" s="641">
        <f t="shared" si="1"/>
        <v>0.66666666666666663</v>
      </c>
      <c r="J25" s="640">
        <f>COUNTIFS('Section 9_Marketing'!P6:P20,"X",'Section 9_Marketing'!Z6:Z20,1)+COUNTIFS('Section 9_Marketing'!P6:P20,"X",'Section 9_Marketing'!Z6:Z20,0)</f>
        <v>2</v>
      </c>
      <c r="K25"/>
      <c r="L25" s="640">
        <f>SUMIF('Section 9_Marketing'!P6:P20,"X",'Section 9_Marketing'!Z6:Z20)</f>
        <v>1</v>
      </c>
      <c r="M25" s="633"/>
      <c r="N25" s="641">
        <f t="shared" si="0"/>
        <v>0.5</v>
      </c>
      <c r="O25" s="633"/>
      <c r="P25" s="772"/>
    </row>
    <row r="26" spans="2:16" s="846" customFormat="1" ht="22.5" customHeight="1">
      <c r="B26" s="632" t="s">
        <v>808</v>
      </c>
      <c r="D26" s="640">
        <f>COUNT('Section 10_Business Corp Sales'!Z4:Z16)-(COUNTIFS('Section 10_Business Corp Sales'!P4:P16,"O",'Section 10_Business Corp Sales'!Z4:Z16,1)+COUNTIFS('Section 10_Business Corp Sales'!P4:P16,"O",'Section 10_Business Corp Sales'!Z4:Z16,0))</f>
        <v>2</v>
      </c>
      <c r="F26" s="640">
        <f>SUM('Section 10_Business Corp Sales'!Z4:Z16)-SUMIF('Section 10_Business Corp Sales'!P4:P16,"O",'Section 10_Business Corp Sales'!Z4:Z16)</f>
        <v>2</v>
      </c>
      <c r="H26" s="641">
        <f t="shared" si="1"/>
        <v>1</v>
      </c>
      <c r="J26" s="640">
        <f>COUNTIFS('Section 10_Business Corp Sales'!P4:P16,"X",'Section 10_Business Corp Sales'!Z4:Z16,1)+COUNTIFS('Section 10_Business Corp Sales'!P4:P16,"X",'Section 10_Business Corp Sales'!Z4:Z16,0)</f>
        <v>0</v>
      </c>
      <c r="K26"/>
      <c r="L26" s="640">
        <f>SUMIF('Section 10_Business Corp Sales'!P4:P16,"X",'Section 10_Business Corp Sales'!Z4:Z16)</f>
        <v>0</v>
      </c>
      <c r="M26" s="633"/>
      <c r="N26" s="641" t="str">
        <f t="shared" si="0"/>
        <v/>
      </c>
      <c r="O26" s="633"/>
      <c r="P26" s="772"/>
    </row>
    <row r="27" spans="2:16">
      <c r="P27" s="269"/>
    </row>
    <row r="28" spans="2:16" ht="25.5" customHeight="1">
      <c r="B28" s="622" t="s">
        <v>621</v>
      </c>
      <c r="C28" s="623"/>
      <c r="D28" s="624">
        <f>SUM(D17:D26)</f>
        <v>91</v>
      </c>
      <c r="E28" s="625"/>
      <c r="F28" s="624">
        <f>SUM(F17:F26)</f>
        <v>88</v>
      </c>
      <c r="G28" s="625"/>
      <c r="H28" s="626">
        <f>IFERROR(F28/D28,0%)</f>
        <v>0.96703296703296704</v>
      </c>
      <c r="I28" s="625"/>
      <c r="J28" s="627">
        <f>SUM(J17:J26)</f>
        <v>33</v>
      </c>
      <c r="K28" s="625"/>
      <c r="L28" s="627">
        <f>SUM(L17:L26)</f>
        <v>31</v>
      </c>
      <c r="M28" s="625"/>
      <c r="N28" s="628">
        <f>IFERROR(L28/J28,0%)</f>
        <v>0.93939393939393945</v>
      </c>
      <c r="O28" s="625"/>
      <c r="P28" s="625"/>
    </row>
    <row r="29" spans="2:16">
      <c r="P29" s="269"/>
    </row>
    <row r="31" spans="2:16" ht="22.5" customHeight="1">
      <c r="B31" s="847" t="s">
        <v>751</v>
      </c>
      <c r="C31" s="848"/>
      <c r="D31" s="849">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848"/>
      <c r="F31" s="849">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848"/>
      <c r="H31" s="850">
        <f>IFERROR(F31/D31,0%)</f>
        <v>1</v>
      </c>
      <c r="I31" s="692"/>
      <c r="J31" s="629"/>
      <c r="K31" s="629"/>
      <c r="L31" s="629"/>
      <c r="M31" s="629"/>
      <c r="N31" s="629"/>
      <c r="O31" s="629"/>
      <c r="P31" s="629"/>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92" customWidth="1"/>
    <col min="5" max="5" width="28.109375" style="269" customWidth="1"/>
    <col min="6" max="6" width="1.109375" style="269" customWidth="1"/>
    <col min="7" max="7" width="6.6640625" customWidth="1"/>
    <col min="8" max="12" width="6.88671875" customWidth="1"/>
    <col min="13" max="13" width="1.109375" style="92"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947" t="s">
        <v>989</v>
      </c>
      <c r="AE1" s="948" t="s">
        <v>990</v>
      </c>
    </row>
    <row r="2" spans="1:31"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947"/>
      <c r="AE2" s="948"/>
    </row>
    <row r="3" spans="1:31">
      <c r="A3" s="203"/>
      <c r="B3" s="203"/>
      <c r="C3" s="203"/>
      <c r="D3" s="243"/>
      <c r="E3" s="243"/>
      <c r="F3" s="243"/>
      <c r="G3" s="203"/>
      <c r="H3" s="203"/>
      <c r="I3" s="203"/>
      <c r="J3" s="203"/>
      <c r="K3" s="203"/>
      <c r="L3" s="203"/>
      <c r="M3" s="243"/>
    </row>
    <row r="4" spans="1:31" s="3" customFormat="1" ht="13.8">
      <c r="D4" s="123"/>
      <c r="E4" s="123"/>
      <c r="F4" s="123"/>
      <c r="G4" s="14"/>
      <c r="H4" s="14"/>
      <c r="I4" s="14"/>
      <c r="J4" s="14"/>
      <c r="K4" s="14"/>
      <c r="L4" s="14"/>
      <c r="M4" s="130"/>
    </row>
    <row r="5" spans="1:31" s="3" customFormat="1" ht="15">
      <c r="A5" s="949" t="s">
        <v>8</v>
      </c>
      <c r="B5" s="949"/>
      <c r="C5" s="949"/>
      <c r="D5" s="124"/>
      <c r="E5" s="124"/>
      <c r="F5" s="124"/>
      <c r="G5" s="14"/>
      <c r="H5" s="14"/>
      <c r="I5" s="14"/>
      <c r="J5" s="14"/>
      <c r="K5" s="14"/>
      <c r="L5" s="14"/>
      <c r="M5" s="130"/>
    </row>
    <row r="6" spans="1:31" s="3" customFormat="1" ht="14.25" customHeight="1">
      <c r="A6" s="223"/>
      <c r="B6" s="223"/>
      <c r="C6" s="223"/>
      <c r="D6" s="124"/>
      <c r="E6" s="124"/>
      <c r="F6" s="124"/>
      <c r="G6" s="14"/>
      <c r="H6" s="14"/>
      <c r="I6" s="14"/>
      <c r="J6" s="14"/>
      <c r="K6" s="14"/>
      <c r="L6" s="14"/>
      <c r="M6" s="130"/>
    </row>
    <row r="7" spans="1:31" s="3" customFormat="1" ht="144.75" customHeight="1">
      <c r="A7" s="15" t="s">
        <v>195</v>
      </c>
      <c r="B7" s="16" t="s">
        <v>9</v>
      </c>
      <c r="C7" s="17" t="s">
        <v>826</v>
      </c>
      <c r="D7" s="125"/>
      <c r="E7" s="296"/>
      <c r="F7" s="125"/>
      <c r="G7" s="19" t="s">
        <v>10</v>
      </c>
      <c r="H7" s="19" t="s">
        <v>10</v>
      </c>
      <c r="I7" s="19" t="s">
        <v>10</v>
      </c>
      <c r="J7" s="19" t="s">
        <v>10</v>
      </c>
      <c r="K7" s="19" t="s">
        <v>10</v>
      </c>
      <c r="L7" s="19" t="s">
        <v>10</v>
      </c>
      <c r="M7" s="131"/>
      <c r="N7" s="19" t="s">
        <v>694</v>
      </c>
      <c r="P7" s="918" t="s">
        <v>10</v>
      </c>
      <c r="R7" s="475" t="s">
        <v>608</v>
      </c>
      <c r="S7" s="476"/>
      <c r="T7" s="475"/>
      <c r="V7" s="19"/>
      <c r="X7" s="583" t="s">
        <v>612</v>
      </c>
      <c r="Z7" s="582">
        <f>IF(OR(X7="A"),"",IF(OR(X7="N"),0,1))</f>
        <v>1</v>
      </c>
      <c r="AB7" s="931" t="s">
        <v>639</v>
      </c>
      <c r="AC7" s="936"/>
      <c r="AD7" s="936"/>
      <c r="AE7" s="936"/>
    </row>
    <row r="8" spans="1:31" s="3" customFormat="1" ht="57.75" customHeight="1">
      <c r="A8" s="15" t="s">
        <v>11</v>
      </c>
      <c r="B8" s="16" t="s">
        <v>12</v>
      </c>
      <c r="C8" s="17" t="s">
        <v>610</v>
      </c>
      <c r="D8" s="125"/>
      <c r="E8" s="296"/>
      <c r="F8" s="125"/>
      <c r="G8" s="19" t="s">
        <v>10</v>
      </c>
      <c r="H8" s="19" t="s">
        <v>10</v>
      </c>
      <c r="I8" s="19" t="s">
        <v>10</v>
      </c>
      <c r="J8" s="19" t="s">
        <v>10</v>
      </c>
      <c r="K8" s="19" t="s">
        <v>10</v>
      </c>
      <c r="L8" s="19" t="s">
        <v>10</v>
      </c>
      <c r="M8" s="131"/>
      <c r="N8" s="19" t="s">
        <v>694</v>
      </c>
      <c r="P8" s="19" t="s">
        <v>819</v>
      </c>
      <c r="R8" s="475" t="s">
        <v>609</v>
      </c>
      <c r="S8" s="476"/>
      <c r="T8" s="475"/>
      <c r="V8" s="19"/>
      <c r="X8" s="583" t="s">
        <v>612</v>
      </c>
      <c r="Z8" s="582">
        <f>IF(OR(X8="A"),"",IF(OR(X8="N"),0,1))</f>
        <v>1</v>
      </c>
      <c r="AB8" s="931" t="s">
        <v>697</v>
      </c>
      <c r="AC8" s="936"/>
      <c r="AD8" s="936"/>
      <c r="AE8" s="936"/>
    </row>
    <row r="9" spans="1:31" s="3" customFormat="1" ht="27.75" customHeight="1">
      <c r="A9" s="293" t="s">
        <v>13</v>
      </c>
      <c r="B9" s="477" t="s">
        <v>14</v>
      </c>
      <c r="C9" s="18" t="s">
        <v>321</v>
      </c>
      <c r="D9" s="126"/>
      <c r="E9" s="481"/>
      <c r="F9" s="126"/>
      <c r="G9" s="19" t="s">
        <v>10</v>
      </c>
      <c r="H9" s="19" t="s">
        <v>10</v>
      </c>
      <c r="I9" s="19" t="s">
        <v>10</v>
      </c>
      <c r="J9" s="19" t="s">
        <v>10</v>
      </c>
      <c r="K9" s="19" t="s">
        <v>10</v>
      </c>
      <c r="L9" s="19" t="s">
        <v>10</v>
      </c>
      <c r="M9" s="131"/>
      <c r="N9" s="483" t="s">
        <v>192</v>
      </c>
      <c r="P9" s="483" t="s">
        <v>819</v>
      </c>
      <c r="R9" s="475" t="s">
        <v>322</v>
      </c>
      <c r="S9" s="476"/>
      <c r="T9" s="486" t="s">
        <v>353</v>
      </c>
      <c r="V9" s="483" t="s">
        <v>760</v>
      </c>
      <c r="X9" s="639"/>
      <c r="Z9" s="582">
        <f>IF(OR(X10="A",X11="A",X13="A"),"",IF(OR(X10="N",X11="N",X13="N"),0,1))</f>
        <v>1</v>
      </c>
      <c r="AB9" s="932" t="s">
        <v>639</v>
      </c>
      <c r="AC9" s="936"/>
      <c r="AD9" s="936"/>
      <c r="AE9" s="936"/>
    </row>
    <row r="10" spans="1:31" s="3" customFormat="1" ht="76.5" customHeight="1">
      <c r="A10" s="478"/>
      <c r="B10" s="479"/>
      <c r="C10" s="18" t="s">
        <v>651</v>
      </c>
      <c r="D10" s="126"/>
      <c r="E10" s="482"/>
      <c r="F10" s="126"/>
      <c r="G10" s="19" t="s">
        <v>10</v>
      </c>
      <c r="H10" s="19" t="s">
        <v>10</v>
      </c>
      <c r="I10" s="19" t="s">
        <v>10</v>
      </c>
      <c r="J10" s="19" t="s">
        <v>10</v>
      </c>
      <c r="K10" s="19" t="s">
        <v>10</v>
      </c>
      <c r="L10" s="19" t="s">
        <v>10</v>
      </c>
      <c r="M10" s="131"/>
      <c r="N10" s="483" t="s">
        <v>192</v>
      </c>
      <c r="P10" s="484"/>
      <c r="R10" s="18" t="s">
        <v>653</v>
      </c>
      <c r="S10" s="476"/>
      <c r="T10" s="487"/>
      <c r="V10" s="484"/>
      <c r="X10" s="583" t="s">
        <v>612</v>
      </c>
      <c r="Z10" s="584"/>
      <c r="AB10" s="933"/>
      <c r="AC10" s="936"/>
      <c r="AD10" s="936"/>
      <c r="AE10" s="936"/>
    </row>
    <row r="11" spans="1:31" s="3" customFormat="1" ht="50.25" customHeight="1">
      <c r="A11" s="478"/>
      <c r="B11" s="479"/>
      <c r="C11" s="18" t="s">
        <v>652</v>
      </c>
      <c r="D11" s="126"/>
      <c r="E11" s="482"/>
      <c r="F11" s="126"/>
      <c r="G11" s="19" t="s">
        <v>10</v>
      </c>
      <c r="H11" s="19" t="s">
        <v>10</v>
      </c>
      <c r="I11" s="19" t="s">
        <v>10</v>
      </c>
      <c r="J11" s="19" t="s">
        <v>10</v>
      </c>
      <c r="K11" s="19" t="s">
        <v>10</v>
      </c>
      <c r="L11" s="19" t="s">
        <v>10</v>
      </c>
      <c r="M11" s="131"/>
      <c r="N11" s="483" t="s">
        <v>192</v>
      </c>
      <c r="P11" s="484"/>
      <c r="R11" s="18" t="s">
        <v>654</v>
      </c>
      <c r="S11" s="476"/>
      <c r="T11" s="487"/>
      <c r="V11" s="484"/>
      <c r="X11" s="583" t="s">
        <v>612</v>
      </c>
      <c r="Z11" s="584"/>
      <c r="AB11" s="933"/>
      <c r="AC11" s="936"/>
      <c r="AD11" s="936"/>
      <c r="AE11" s="936"/>
    </row>
    <row r="12" spans="1:31" s="3" customFormat="1" ht="32.25" customHeight="1">
      <c r="A12" s="478"/>
      <c r="B12" s="479"/>
      <c r="C12" s="18" t="s">
        <v>661</v>
      </c>
      <c r="D12" s="126"/>
      <c r="E12" s="482"/>
      <c r="F12" s="126"/>
      <c r="G12" s="19" t="s">
        <v>10</v>
      </c>
      <c r="H12" s="19" t="s">
        <v>10</v>
      </c>
      <c r="I12" s="19" t="s">
        <v>10</v>
      </c>
      <c r="J12" s="19" t="s">
        <v>10</v>
      </c>
      <c r="K12" s="19" t="s">
        <v>10</v>
      </c>
      <c r="L12" s="19" t="s">
        <v>10</v>
      </c>
      <c r="M12" s="131"/>
      <c r="N12" s="483"/>
      <c r="P12" s="484"/>
      <c r="R12" s="18" t="s">
        <v>351</v>
      </c>
      <c r="S12" s="476"/>
      <c r="T12" s="487"/>
      <c r="V12" s="484"/>
      <c r="X12" s="583" t="s">
        <v>612</v>
      </c>
      <c r="Z12" s="585"/>
      <c r="AB12" s="933"/>
      <c r="AC12" s="936"/>
      <c r="AD12" s="936"/>
      <c r="AE12" s="936"/>
    </row>
    <row r="13" spans="1:31" s="3" customFormat="1" ht="36" customHeight="1">
      <c r="A13" s="294"/>
      <c r="B13" s="480"/>
      <c r="C13" s="18" t="s">
        <v>352</v>
      </c>
      <c r="D13" s="126"/>
      <c r="E13" s="349"/>
      <c r="F13" s="126"/>
      <c r="G13" s="19" t="s">
        <v>10</v>
      </c>
      <c r="H13" s="19" t="s">
        <v>10</v>
      </c>
      <c r="I13" s="19" t="s">
        <v>10</v>
      </c>
      <c r="J13" s="19" t="s">
        <v>10</v>
      </c>
      <c r="K13" s="19" t="s">
        <v>10</v>
      </c>
      <c r="L13" s="19" t="s">
        <v>10</v>
      </c>
      <c r="M13" s="131"/>
      <c r="N13" s="483" t="s">
        <v>192</v>
      </c>
      <c r="P13" s="485"/>
      <c r="R13" s="18" t="s">
        <v>352</v>
      </c>
      <c r="S13" s="476"/>
      <c r="T13" s="488"/>
      <c r="V13" s="485"/>
      <c r="X13" s="583" t="s">
        <v>612</v>
      </c>
      <c r="Z13" s="586"/>
      <c r="AB13" s="934"/>
      <c r="AC13" s="936"/>
      <c r="AD13" s="936"/>
      <c r="AE13" s="936"/>
    </row>
    <row r="14" spans="1:31" s="3" customFormat="1" ht="234" customHeight="1">
      <c r="A14" s="297" t="s">
        <v>491</v>
      </c>
      <c r="B14" s="298" t="s">
        <v>15</v>
      </c>
      <c r="C14" s="296" t="s">
        <v>841</v>
      </c>
      <c r="D14" s="126"/>
      <c r="E14" s="349"/>
      <c r="F14" s="126"/>
      <c r="G14" s="19" t="s">
        <v>10</v>
      </c>
      <c r="H14" s="19" t="s">
        <v>10</v>
      </c>
      <c r="I14" s="19" t="s">
        <v>10</v>
      </c>
      <c r="J14" s="19" t="s">
        <v>10</v>
      </c>
      <c r="K14" s="19" t="s">
        <v>10</v>
      </c>
      <c r="L14" s="19" t="s">
        <v>10</v>
      </c>
      <c r="M14" s="131"/>
      <c r="N14" s="19" t="s">
        <v>192</v>
      </c>
      <c r="P14" s="19" t="s">
        <v>819</v>
      </c>
      <c r="R14" s="475" t="s">
        <v>840</v>
      </c>
      <c r="S14" s="476"/>
      <c r="T14" s="475"/>
      <c r="V14" s="19" t="s">
        <v>760</v>
      </c>
      <c r="X14" s="583" t="s">
        <v>612</v>
      </c>
      <c r="Z14" s="589">
        <f>IF(OR(new="N",OR(X14="A",X15="A",X16="A",X17="A",X18="A")),"",IF(OR(X14="N",X15="N",X16="N",X17="N",X18="N"),0,1))</f>
        <v>1</v>
      </c>
      <c r="AB14" s="931" t="s">
        <v>639</v>
      </c>
      <c r="AC14" s="936"/>
      <c r="AD14" s="936"/>
      <c r="AE14" s="936"/>
    </row>
    <row r="15" spans="1:31" s="3" customFormat="1" ht="111" customHeight="1">
      <c r="A15" s="489" t="s">
        <v>472</v>
      </c>
      <c r="B15" s="490" t="s">
        <v>759</v>
      </c>
      <c r="C15" s="503" t="s">
        <v>492</v>
      </c>
      <c r="D15" s="504"/>
      <c r="E15" s="491"/>
      <c r="F15" s="504"/>
      <c r="G15" s="483" t="s">
        <v>10</v>
      </c>
      <c r="H15" s="483" t="s">
        <v>10</v>
      </c>
      <c r="I15" s="483" t="s">
        <v>10</v>
      </c>
      <c r="J15" s="483" t="s">
        <v>10</v>
      </c>
      <c r="K15" s="483" t="s">
        <v>10</v>
      </c>
      <c r="L15" s="483" t="s">
        <v>10</v>
      </c>
      <c r="M15" s="505"/>
      <c r="N15" s="483" t="s">
        <v>192</v>
      </c>
      <c r="O15" s="506"/>
      <c r="P15" s="484" t="s">
        <v>819</v>
      </c>
      <c r="Q15" s="506"/>
      <c r="R15" s="475" t="s">
        <v>493</v>
      </c>
      <c r="S15" s="507"/>
      <c r="T15" s="487" t="s">
        <v>354</v>
      </c>
      <c r="U15" s="506"/>
      <c r="V15" s="484" t="s">
        <v>760</v>
      </c>
      <c r="W15" s="506"/>
      <c r="X15" s="583" t="s">
        <v>612</v>
      </c>
      <c r="Y15" s="506"/>
      <c r="Z15" s="587"/>
      <c r="AB15" s="933" t="s">
        <v>639</v>
      </c>
      <c r="AC15" s="936"/>
      <c r="AD15" s="936"/>
      <c r="AE15" s="936"/>
    </row>
    <row r="16" spans="1:31" s="3" customFormat="1" ht="78" customHeight="1">
      <c r="A16" s="492"/>
      <c r="B16" s="493"/>
      <c r="C16" s="494" t="s">
        <v>465</v>
      </c>
      <c r="D16" s="495"/>
      <c r="E16" s="496"/>
      <c r="F16" s="495"/>
      <c r="G16" s="497"/>
      <c r="H16" s="497"/>
      <c r="I16" s="497"/>
      <c r="J16" s="497"/>
      <c r="K16" s="497"/>
      <c r="L16" s="497"/>
      <c r="M16" s="498"/>
      <c r="N16" s="497"/>
      <c r="O16" s="499"/>
      <c r="P16" s="497"/>
      <c r="Q16" s="499"/>
      <c r="R16" s="502" t="s">
        <v>323</v>
      </c>
      <c r="S16" s="501"/>
      <c r="T16" s="500" t="s">
        <v>355</v>
      </c>
      <c r="U16" s="499"/>
      <c r="V16" s="497"/>
      <c r="W16" s="499"/>
      <c r="X16" s="583" t="s">
        <v>612</v>
      </c>
      <c r="Y16" s="499"/>
      <c r="Z16" s="588"/>
      <c r="AB16" s="935"/>
      <c r="AC16" s="936"/>
      <c r="AD16" s="936"/>
      <c r="AE16" s="936"/>
    </row>
    <row r="17" spans="1:31" s="3" customFormat="1" ht="51" customHeight="1">
      <c r="A17" s="492"/>
      <c r="B17" s="493"/>
      <c r="C17" s="494" t="s">
        <v>698</v>
      </c>
      <c r="D17" s="495"/>
      <c r="E17" s="496"/>
      <c r="F17" s="495"/>
      <c r="G17" s="497"/>
      <c r="H17" s="497"/>
      <c r="I17" s="497"/>
      <c r="J17" s="497"/>
      <c r="K17" s="497"/>
      <c r="L17" s="497"/>
      <c r="M17" s="498"/>
      <c r="N17" s="497"/>
      <c r="O17" s="499"/>
      <c r="P17" s="497"/>
      <c r="Q17" s="499"/>
      <c r="R17" s="502" t="s">
        <v>324</v>
      </c>
      <c r="S17" s="501"/>
      <c r="T17" s="500" t="s">
        <v>356</v>
      </c>
      <c r="U17" s="499"/>
      <c r="V17" s="497"/>
      <c r="W17" s="499"/>
      <c r="X17" s="583" t="s">
        <v>612</v>
      </c>
      <c r="Y17" s="499"/>
      <c r="Z17" s="588"/>
      <c r="AB17" s="935"/>
      <c r="AC17" s="936"/>
      <c r="AD17" s="936"/>
      <c r="AE17" s="936"/>
    </row>
    <row r="18" spans="1:31" s="3" customFormat="1" ht="43.5" customHeight="1">
      <c r="A18" s="492"/>
      <c r="B18" s="493"/>
      <c r="C18" s="494"/>
      <c r="D18" s="495"/>
      <c r="E18" s="496"/>
      <c r="F18" s="495"/>
      <c r="G18" s="497"/>
      <c r="H18" s="497"/>
      <c r="I18" s="497"/>
      <c r="J18" s="497"/>
      <c r="K18" s="497"/>
      <c r="L18" s="497"/>
      <c r="M18" s="498"/>
      <c r="N18" s="497" t="s">
        <v>694</v>
      </c>
      <c r="O18" s="499"/>
      <c r="P18" s="497"/>
      <c r="Q18" s="499"/>
      <c r="R18" s="502" t="s">
        <v>699</v>
      </c>
      <c r="S18" s="501"/>
      <c r="T18" s="500"/>
      <c r="U18" s="499"/>
      <c r="V18" s="497"/>
      <c r="W18" s="499"/>
      <c r="X18" s="583" t="s">
        <v>612</v>
      </c>
      <c r="Y18" s="499"/>
      <c r="Z18" s="588"/>
      <c r="AB18" s="935"/>
      <c r="AC18" s="936"/>
      <c r="AD18" s="936"/>
      <c r="AE18" s="936"/>
    </row>
    <row r="19" spans="1:31">
      <c r="A19" s="203"/>
      <c r="B19" s="203"/>
      <c r="C19" s="203"/>
      <c r="D19" s="243"/>
      <c r="E19" s="243"/>
      <c r="F19" s="243"/>
      <c r="G19" s="203"/>
      <c r="H19" s="203"/>
      <c r="I19" s="203"/>
      <c r="J19" s="203"/>
      <c r="K19" s="203"/>
      <c r="L19" s="203"/>
      <c r="M19" s="243"/>
      <c r="R19" s="390"/>
      <c r="S19" s="390"/>
      <c r="T19" s="390"/>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zoomScale="85" zoomScaleNormal="85" workbookViewId="0">
      <pane ySplit="2" topLeftCell="A40" activePane="bottomLeft" state="frozen"/>
      <selection activeCell="P1" sqref="P1:P1048576"/>
      <selection pane="bottomLeft" activeCell="A44" sqref="A44"/>
    </sheetView>
  </sheetViews>
  <sheetFormatPr defaultColWidth="11.44140625" defaultRowHeight="14.4"/>
  <cols>
    <col min="1" max="1" width="21.6640625" style="203" customWidth="1"/>
    <col min="2" max="2" width="10.44140625" style="203" customWidth="1"/>
    <col min="3" max="3" width="61.44140625" style="203" customWidth="1"/>
    <col min="4" max="4" width="1.6640625" style="243" customWidth="1"/>
    <col min="5" max="5" width="20.554687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0" style="203" customWidth="1"/>
    <col min="17" max="17" width="1.5546875" style="203" customWidth="1"/>
    <col min="18" max="18" width="45.8867187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88671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3.8">
      <c r="AD4" s="3"/>
      <c r="AE4" s="3"/>
      <c r="AF4" s="3"/>
    </row>
    <row r="5" spans="1:32" s="97" customFormat="1" ht="15">
      <c r="A5" s="957" t="s">
        <v>16</v>
      </c>
      <c r="B5" s="957"/>
      <c r="C5" s="957"/>
      <c r="D5" s="135"/>
      <c r="E5" s="135"/>
      <c r="F5" s="135"/>
      <c r="G5" s="8"/>
      <c r="H5" s="8"/>
      <c r="I5" s="8"/>
      <c r="J5" s="8"/>
      <c r="K5" s="8"/>
      <c r="L5" s="8"/>
      <c r="M5" s="140"/>
      <c r="P5" s="261"/>
      <c r="V5" s="315"/>
      <c r="W5" s="315"/>
      <c r="Y5" s="315"/>
      <c r="Z5" s="315"/>
      <c r="AB5" s="315"/>
      <c r="AC5" s="315"/>
      <c r="AD5" s="3"/>
      <c r="AE5" s="3"/>
      <c r="AF5" s="3"/>
    </row>
    <row r="6" spans="1:32" s="97" customFormat="1" ht="13.8">
      <c r="A6" s="228"/>
      <c r="B6" s="228"/>
      <c r="C6" s="228"/>
      <c r="D6" s="135"/>
      <c r="E6" s="135"/>
      <c r="F6" s="135"/>
      <c r="G6" s="8"/>
      <c r="H6" s="8"/>
      <c r="I6" s="8"/>
      <c r="J6" s="8"/>
      <c r="K6" s="8"/>
      <c r="L6" s="8"/>
      <c r="M6" s="140"/>
      <c r="P6" s="261"/>
      <c r="V6" s="315"/>
      <c r="W6" s="315"/>
      <c r="Y6" s="315"/>
      <c r="Z6" s="315"/>
      <c r="AB6" s="315"/>
      <c r="AC6" s="315"/>
      <c r="AD6" s="3"/>
      <c r="AE6" s="3"/>
      <c r="AF6" s="3"/>
    </row>
    <row r="7" spans="1:32" s="97" customFormat="1" ht="126.75" customHeight="1">
      <c r="A7" s="20" t="s">
        <v>556</v>
      </c>
      <c r="B7" s="231" t="s">
        <v>17</v>
      </c>
      <c r="C7" s="953" t="s">
        <v>842</v>
      </c>
      <c r="D7" s="136"/>
      <c r="E7" s="953"/>
      <c r="F7" s="136"/>
      <c r="G7" s="225">
        <v>1</v>
      </c>
      <c r="H7" s="225">
        <v>1</v>
      </c>
      <c r="I7" s="225">
        <v>1</v>
      </c>
      <c r="J7" s="225">
        <v>1</v>
      </c>
      <c r="K7" s="225">
        <v>1</v>
      </c>
      <c r="L7" s="225">
        <v>1</v>
      </c>
      <c r="M7" s="133"/>
      <c r="N7" s="245" t="s">
        <v>192</v>
      </c>
      <c r="P7" s="354" t="s">
        <v>10</v>
      </c>
      <c r="R7" s="423" t="s">
        <v>558</v>
      </c>
      <c r="S7" s="379"/>
      <c r="T7" s="347" t="s">
        <v>357</v>
      </c>
      <c r="V7" s="354" t="s">
        <v>760</v>
      </c>
      <c r="W7" s="315"/>
      <c r="X7" s="590" t="s">
        <v>612</v>
      </c>
      <c r="Y7" s="315"/>
      <c r="Z7" s="582">
        <f>IF(OR(X7="A",X8="A"),"",IF(AND(X7="N",X8="N"),0,1))</f>
        <v>1</v>
      </c>
      <c r="AB7" s="672" t="s">
        <v>639</v>
      </c>
      <c r="AC7" s="315"/>
      <c r="AD7" s="936"/>
      <c r="AE7" s="936"/>
      <c r="AF7" s="936"/>
    </row>
    <row r="8" spans="1:32" s="97" customFormat="1" ht="37.5" customHeight="1">
      <c r="A8" s="226"/>
      <c r="B8" s="234"/>
      <c r="C8" s="953"/>
      <c r="D8" s="136"/>
      <c r="E8" s="953"/>
      <c r="F8" s="136"/>
      <c r="G8" s="226"/>
      <c r="H8" s="226"/>
      <c r="I8" s="226"/>
      <c r="J8" s="226"/>
      <c r="K8" s="226"/>
      <c r="L8" s="226"/>
      <c r="M8" s="138"/>
      <c r="N8" s="246"/>
      <c r="P8" s="907"/>
      <c r="R8" s="423" t="s">
        <v>311</v>
      </c>
      <c r="S8" s="379"/>
      <c r="T8" s="347" t="s">
        <v>358</v>
      </c>
      <c r="V8" s="351"/>
      <c r="W8" s="315"/>
      <c r="X8" s="590" t="s">
        <v>613</v>
      </c>
      <c r="Y8" s="315"/>
      <c r="Z8" s="591"/>
      <c r="AB8" s="673"/>
      <c r="AC8" s="315"/>
      <c r="AD8" s="936"/>
      <c r="AE8" s="936"/>
      <c r="AF8" s="936"/>
    </row>
    <row r="9" spans="1:32" s="97" customFormat="1" ht="48.75" customHeight="1">
      <c r="A9" s="226"/>
      <c r="B9" s="234"/>
      <c r="C9" s="954"/>
      <c r="D9" s="136"/>
      <c r="E9" s="954"/>
      <c r="F9" s="136"/>
      <c r="G9" s="226"/>
      <c r="H9" s="226"/>
      <c r="I9" s="226"/>
      <c r="J9" s="226"/>
      <c r="K9" s="226"/>
      <c r="L9" s="226"/>
      <c r="M9" s="138"/>
      <c r="N9" s="246"/>
      <c r="P9" s="907"/>
      <c r="R9" s="693" t="s">
        <v>557</v>
      </c>
      <c r="S9" s="379"/>
      <c r="T9" s="347"/>
      <c r="V9" s="351"/>
      <c r="W9" s="315"/>
      <c r="X9" s="590" t="s">
        <v>612</v>
      </c>
      <c r="Y9" s="315"/>
      <c r="Z9" s="591"/>
      <c r="AB9" s="673"/>
      <c r="AC9" s="315"/>
      <c r="AD9" s="936"/>
      <c r="AE9" s="936"/>
      <c r="AF9" s="936"/>
    </row>
    <row r="10" spans="1:32" s="97" customFormat="1" ht="90.75" customHeight="1">
      <c r="A10" s="21" t="s">
        <v>18</v>
      </c>
      <c r="B10" s="230" t="s">
        <v>19</v>
      </c>
      <c r="C10" s="955" t="s">
        <v>473</v>
      </c>
      <c r="D10" s="137"/>
      <c r="E10" s="955" t="s">
        <v>666</v>
      </c>
      <c r="F10" s="137"/>
      <c r="G10" s="224">
        <v>2</v>
      </c>
      <c r="H10" s="224">
        <v>2</v>
      </c>
      <c r="I10" s="224">
        <v>2</v>
      </c>
      <c r="J10" s="224">
        <v>2</v>
      </c>
      <c r="K10" s="224">
        <v>2</v>
      </c>
      <c r="L10" s="224">
        <v>2</v>
      </c>
      <c r="M10" s="134"/>
      <c r="N10" s="244" t="s">
        <v>192</v>
      </c>
      <c r="P10" s="353" t="s">
        <v>10</v>
      </c>
      <c r="R10" s="469" t="s">
        <v>474</v>
      </c>
      <c r="S10" s="379"/>
      <c r="T10" s="467" t="s">
        <v>359</v>
      </c>
      <c r="V10" s="353" t="s">
        <v>760</v>
      </c>
      <c r="W10" s="315"/>
      <c r="X10" s="590" t="s">
        <v>612</v>
      </c>
      <c r="Y10" s="315"/>
      <c r="Z10" s="582">
        <f>IF(OR(X10="A",X11="A"),"",IF(AND(X10="N",X11="N"),0,1))</f>
        <v>1</v>
      </c>
      <c r="AB10" s="674" t="s">
        <v>639</v>
      </c>
      <c r="AC10" s="315"/>
      <c r="AD10" s="936"/>
      <c r="AE10" s="936"/>
      <c r="AF10" s="936"/>
    </row>
    <row r="11" spans="1:32" s="97" customFormat="1" ht="22.8">
      <c r="A11" s="226"/>
      <c r="B11" s="234"/>
      <c r="C11" s="956"/>
      <c r="D11" s="138"/>
      <c r="E11" s="956"/>
      <c r="F11" s="138"/>
      <c r="G11" s="226"/>
      <c r="H11" s="226"/>
      <c r="I11" s="226"/>
      <c r="J11" s="226"/>
      <c r="K11" s="226"/>
      <c r="L11" s="226"/>
      <c r="M11" s="138"/>
      <c r="N11" s="246"/>
      <c r="P11" s="907"/>
      <c r="R11" s="469" t="s">
        <v>312</v>
      </c>
      <c r="S11" s="379"/>
      <c r="T11" s="347" t="s">
        <v>358</v>
      </c>
      <c r="V11" s="351"/>
      <c r="W11" s="315"/>
      <c r="X11" s="590" t="s">
        <v>613</v>
      </c>
      <c r="Y11" s="315"/>
      <c r="Z11" s="591"/>
      <c r="AB11" s="673"/>
      <c r="AC11" s="315"/>
      <c r="AD11" s="936"/>
      <c r="AE11" s="936"/>
      <c r="AF11" s="936"/>
    </row>
    <row r="12" spans="1:32" s="97" customFormat="1" ht="43.5" customHeight="1">
      <c r="A12" s="226"/>
      <c r="B12" s="234"/>
      <c r="C12" s="956"/>
      <c r="D12" s="138"/>
      <c r="E12" s="956"/>
      <c r="F12" s="138"/>
      <c r="G12" s="226"/>
      <c r="H12" s="226"/>
      <c r="I12" s="226"/>
      <c r="J12" s="226"/>
      <c r="K12" s="226"/>
      <c r="L12" s="226"/>
      <c r="M12" s="138"/>
      <c r="N12" s="246"/>
      <c r="P12" s="907"/>
      <c r="R12" s="693" t="s">
        <v>313</v>
      </c>
      <c r="S12" s="379"/>
      <c r="T12" s="423"/>
      <c r="V12" s="351"/>
      <c r="W12" s="315"/>
      <c r="X12" s="590" t="s">
        <v>612</v>
      </c>
      <c r="Y12" s="315"/>
      <c r="Z12" s="591"/>
      <c r="AB12" s="673"/>
      <c r="AC12" s="315"/>
      <c r="AD12" s="936"/>
      <c r="AE12" s="936"/>
      <c r="AF12" s="936"/>
    </row>
    <row r="13" spans="1:32" s="97" customFormat="1" ht="68.400000000000006">
      <c r="A13" s="317" t="s">
        <v>843</v>
      </c>
      <c r="B13" s="230" t="s">
        <v>20</v>
      </c>
      <c r="C13" s="896" t="s">
        <v>167</v>
      </c>
      <c r="D13" s="137"/>
      <c r="E13" s="811"/>
      <c r="F13" s="137"/>
      <c r="G13" s="224">
        <v>1</v>
      </c>
      <c r="H13" s="224">
        <v>1</v>
      </c>
      <c r="I13" s="224">
        <v>1</v>
      </c>
      <c r="J13" s="224">
        <v>1</v>
      </c>
      <c r="K13" s="224">
        <v>1</v>
      </c>
      <c r="L13" s="224">
        <v>1</v>
      </c>
      <c r="M13" s="134"/>
      <c r="N13" s="244" t="s">
        <v>192</v>
      </c>
      <c r="P13" s="353" t="s">
        <v>10</v>
      </c>
      <c r="R13" s="444" t="s">
        <v>314</v>
      </c>
      <c r="S13" s="379"/>
      <c r="T13" s="467" t="s">
        <v>360</v>
      </c>
      <c r="V13" s="353" t="s">
        <v>760</v>
      </c>
      <c r="W13" s="315"/>
      <c r="X13" s="590" t="s">
        <v>612</v>
      </c>
      <c r="Y13" s="315"/>
      <c r="Z13" s="582">
        <f>IF(OR(X13="A",X14="A"),"",IF(OR(X13="N",X14="N"),0,1))</f>
        <v>1</v>
      </c>
      <c r="AB13" s="674" t="s">
        <v>639</v>
      </c>
      <c r="AC13" s="315"/>
      <c r="AD13" s="936"/>
      <c r="AE13" s="936"/>
      <c r="AF13" s="936"/>
    </row>
    <row r="14" spans="1:32" s="97" customFormat="1" ht="51.75" customHeight="1">
      <c r="A14" s="226"/>
      <c r="B14" s="234"/>
      <c r="C14" s="342" t="s">
        <v>223</v>
      </c>
      <c r="D14" s="136"/>
      <c r="E14" s="248"/>
      <c r="F14" s="136"/>
      <c r="G14" s="226"/>
      <c r="H14" s="226"/>
      <c r="I14" s="226"/>
      <c r="J14" s="226"/>
      <c r="K14" s="226"/>
      <c r="L14" s="226"/>
      <c r="M14" s="138"/>
      <c r="N14" s="246"/>
      <c r="P14" s="907"/>
      <c r="R14" s="347" t="s">
        <v>315</v>
      </c>
      <c r="S14" s="379"/>
      <c r="T14" s="423"/>
      <c r="V14" s="351"/>
      <c r="W14" s="315"/>
      <c r="X14" s="590" t="s">
        <v>612</v>
      </c>
      <c r="Y14" s="315"/>
      <c r="Z14" s="591"/>
      <c r="AB14" s="673"/>
      <c r="AC14" s="315"/>
      <c r="AD14" s="936"/>
      <c r="AE14" s="936"/>
      <c r="AF14" s="936"/>
    </row>
    <row r="15" spans="1:32" s="97" customFormat="1" ht="57" customHeight="1">
      <c r="A15" s="227"/>
      <c r="B15" s="235"/>
      <c r="C15" s="906" t="s">
        <v>844</v>
      </c>
      <c r="D15" s="139"/>
      <c r="E15" s="247"/>
      <c r="F15" s="139"/>
      <c r="G15" s="227"/>
      <c r="H15" s="227"/>
      <c r="I15" s="227"/>
      <c r="J15" s="227"/>
      <c r="K15" s="227"/>
      <c r="L15" s="227"/>
      <c r="M15" s="139"/>
      <c r="N15" s="247"/>
      <c r="P15" s="352"/>
      <c r="R15" s="906" t="s">
        <v>845</v>
      </c>
      <c r="S15" s="379"/>
      <c r="T15" s="466"/>
      <c r="V15" s="352"/>
      <c r="W15" s="315"/>
      <c r="X15" s="590" t="s">
        <v>612</v>
      </c>
      <c r="Y15" s="315"/>
      <c r="Z15" s="592"/>
      <c r="AB15" s="675"/>
      <c r="AC15" s="315"/>
      <c r="AD15" s="936"/>
      <c r="AE15" s="936"/>
      <c r="AF15" s="936"/>
    </row>
    <row r="16" spans="1:32" s="97" customFormat="1" ht="157.5" customHeight="1">
      <c r="A16" s="317" t="s">
        <v>21</v>
      </c>
      <c r="B16" s="230" t="s">
        <v>22</v>
      </c>
      <c r="C16" s="11" t="s">
        <v>846</v>
      </c>
      <c r="D16" s="137"/>
      <c r="E16" s="638"/>
      <c r="F16" s="137"/>
      <c r="G16" s="224">
        <v>1</v>
      </c>
      <c r="H16" s="224">
        <v>1</v>
      </c>
      <c r="I16" s="224">
        <v>1</v>
      </c>
      <c r="J16" s="224">
        <v>1</v>
      </c>
      <c r="K16" s="224">
        <v>1</v>
      </c>
      <c r="L16" s="224">
        <v>1</v>
      </c>
      <c r="M16" s="134"/>
      <c r="N16" s="244" t="s">
        <v>192</v>
      </c>
      <c r="P16" s="353" t="s">
        <v>10</v>
      </c>
      <c r="R16" s="467" t="s">
        <v>809</v>
      </c>
      <c r="S16" s="379"/>
      <c r="T16" s="467" t="s">
        <v>494</v>
      </c>
      <c r="V16" s="353" t="s">
        <v>760</v>
      </c>
      <c r="W16" s="315"/>
      <c r="X16" s="590" t="s">
        <v>612</v>
      </c>
      <c r="Y16" s="315"/>
      <c r="Z16" s="582">
        <f>IF(OR(X16="A",X17="A",X18="A",X19="A",X20="A",X23="A",X24="A",X25="A",X26="A"),"",IF(OR(X16="N",X17="N",X18="N",X19="N",X20="N",X23="N",X24="N",X25="N",X26="N"),0,1))</f>
        <v>1</v>
      </c>
      <c r="AB16" s="674" t="s">
        <v>639</v>
      </c>
      <c r="AC16" s="315"/>
      <c r="AD16" s="936"/>
      <c r="AE16" s="936"/>
      <c r="AF16" s="936"/>
    </row>
    <row r="17" spans="1:32" s="97" customFormat="1" ht="13.8">
      <c r="A17" s="226"/>
      <c r="B17" s="234"/>
      <c r="C17" s="12" t="s">
        <v>361</v>
      </c>
      <c r="D17" s="138"/>
      <c r="E17" s="634"/>
      <c r="F17" s="138"/>
      <c r="G17" s="226"/>
      <c r="H17" s="226"/>
      <c r="I17" s="226"/>
      <c r="J17" s="226"/>
      <c r="K17" s="226"/>
      <c r="L17" s="226"/>
      <c r="M17" s="138"/>
      <c r="N17" s="246"/>
      <c r="P17" s="907"/>
      <c r="R17" s="12" t="s">
        <v>361</v>
      </c>
      <c r="S17" s="379"/>
      <c r="T17" s="423"/>
      <c r="V17" s="351"/>
      <c r="W17" s="315"/>
      <c r="X17" s="590" t="s">
        <v>612</v>
      </c>
      <c r="Y17" s="315"/>
      <c r="Z17" s="591"/>
      <c r="AB17" s="673"/>
      <c r="AC17" s="315"/>
      <c r="AD17" s="936"/>
      <c r="AE17" s="936"/>
      <c r="AF17" s="936"/>
    </row>
    <row r="18" spans="1:32" s="97" customFormat="1" ht="45.75" customHeight="1">
      <c r="A18" s="226"/>
      <c r="B18" s="234"/>
      <c r="C18" s="12" t="s">
        <v>596</v>
      </c>
      <c r="D18" s="138"/>
      <c r="E18" s="634"/>
      <c r="F18" s="138"/>
      <c r="G18" s="226"/>
      <c r="H18" s="226"/>
      <c r="I18" s="226"/>
      <c r="J18" s="226"/>
      <c r="K18" s="226"/>
      <c r="L18" s="226"/>
      <c r="M18" s="138"/>
      <c r="N18" s="246"/>
      <c r="P18" s="907"/>
      <c r="R18" s="12" t="s">
        <v>362</v>
      </c>
      <c r="S18" s="379"/>
      <c r="T18" s="423"/>
      <c r="V18" s="351"/>
      <c r="W18" s="315"/>
      <c r="X18" s="590" t="s">
        <v>612</v>
      </c>
      <c r="Y18" s="315"/>
      <c r="Z18" s="591"/>
      <c r="AB18" s="673"/>
      <c r="AC18" s="315"/>
      <c r="AD18" s="936"/>
      <c r="AE18" s="936"/>
      <c r="AF18" s="936"/>
    </row>
    <row r="19" spans="1:32" s="97" customFormat="1">
      <c r="A19" s="226"/>
      <c r="B19" s="234"/>
      <c r="C19" s="12" t="s">
        <v>363</v>
      </c>
      <c r="D19" s="138"/>
      <c r="E19" s="634"/>
      <c r="F19" s="138"/>
      <c r="G19" s="226"/>
      <c r="H19" s="226"/>
      <c r="I19" s="226"/>
      <c r="J19" s="226"/>
      <c r="K19" s="226"/>
      <c r="L19" s="226"/>
      <c r="M19" s="138"/>
      <c r="N19" s="246"/>
      <c r="P19" s="907"/>
      <c r="R19" s="12" t="s">
        <v>363</v>
      </c>
      <c r="S19" s="379"/>
      <c r="T19" s="423"/>
      <c r="V19" s="351"/>
      <c r="W19" s="315"/>
      <c r="X19" s="590" t="s">
        <v>612</v>
      </c>
      <c r="Y19" s="315"/>
      <c r="Z19" s="591"/>
      <c r="AB19" s="673"/>
      <c r="AC19" s="315"/>
      <c r="AD19" s="937"/>
      <c r="AE19" s="937"/>
      <c r="AF19" s="937"/>
    </row>
    <row r="20" spans="1:32" s="97" customFormat="1" ht="48.75" customHeight="1">
      <c r="A20" s="226"/>
      <c r="B20" s="234"/>
      <c r="C20" s="12" t="s">
        <v>364</v>
      </c>
      <c r="D20" s="138"/>
      <c r="E20" s="634"/>
      <c r="F20" s="138"/>
      <c r="G20" s="226"/>
      <c r="H20" s="226"/>
      <c r="I20" s="226"/>
      <c r="J20" s="226"/>
      <c r="K20" s="226"/>
      <c r="L20" s="226"/>
      <c r="M20" s="138"/>
      <c r="N20" s="246"/>
      <c r="P20" s="907"/>
      <c r="R20" s="12" t="s">
        <v>364</v>
      </c>
      <c r="S20" s="379"/>
      <c r="T20" s="423"/>
      <c r="V20" s="351"/>
      <c r="W20" s="315"/>
      <c r="X20" s="590" t="s">
        <v>612</v>
      </c>
      <c r="Y20" s="315"/>
      <c r="Z20" s="591"/>
      <c r="AB20" s="673"/>
      <c r="AC20" s="315"/>
      <c r="AD20" s="937"/>
      <c r="AE20" s="937"/>
      <c r="AF20" s="937"/>
    </row>
    <row r="21" spans="1:32" s="97" customFormat="1">
      <c r="A21" s="226"/>
      <c r="B21" s="234"/>
      <c r="C21" s="773" t="s">
        <v>365</v>
      </c>
      <c r="D21" s="138"/>
      <c r="E21" s="634"/>
      <c r="F21" s="138"/>
      <c r="G21" s="226"/>
      <c r="H21" s="226"/>
      <c r="I21" s="226"/>
      <c r="J21" s="226"/>
      <c r="K21" s="226"/>
      <c r="L21" s="226"/>
      <c r="M21" s="138"/>
      <c r="N21" s="246"/>
      <c r="P21" s="354"/>
      <c r="R21" s="773" t="s">
        <v>365</v>
      </c>
      <c r="S21" s="379"/>
      <c r="T21" s="423"/>
      <c r="V21" s="351"/>
      <c r="W21" s="315"/>
      <c r="X21" s="590" t="s">
        <v>612</v>
      </c>
      <c r="Y21" s="315"/>
      <c r="Z21" s="591"/>
      <c r="AB21" s="673"/>
      <c r="AC21" s="315"/>
      <c r="AD21" s="937"/>
      <c r="AE21" s="937"/>
      <c r="AF21" s="937"/>
    </row>
    <row r="22" spans="1:32" s="97" customFormat="1">
      <c r="A22" s="226"/>
      <c r="B22" s="234"/>
      <c r="C22" s="773" t="s">
        <v>495</v>
      </c>
      <c r="D22" s="138"/>
      <c r="E22" s="634"/>
      <c r="F22" s="138"/>
      <c r="G22" s="226"/>
      <c r="H22" s="226"/>
      <c r="I22" s="226"/>
      <c r="J22" s="226"/>
      <c r="K22" s="226"/>
      <c r="L22" s="226"/>
      <c r="M22" s="138"/>
      <c r="N22" s="246"/>
      <c r="P22" s="354"/>
      <c r="R22" s="773" t="s">
        <v>495</v>
      </c>
      <c r="S22" s="379"/>
      <c r="T22" s="423"/>
      <c r="V22" s="351"/>
      <c r="W22" s="315"/>
      <c r="X22" s="590" t="s">
        <v>612</v>
      </c>
      <c r="Y22" s="315"/>
      <c r="Z22" s="591"/>
      <c r="AB22" s="673"/>
      <c r="AC22" s="315"/>
      <c r="AD22" s="937"/>
      <c r="AE22" s="937"/>
      <c r="AF22" s="937"/>
    </row>
    <row r="23" spans="1:32" s="97" customFormat="1">
      <c r="A23" s="226"/>
      <c r="B23" s="234"/>
      <c r="C23" s="12" t="s">
        <v>366</v>
      </c>
      <c r="D23" s="138"/>
      <c r="E23" s="634"/>
      <c r="F23" s="138"/>
      <c r="G23" s="226"/>
      <c r="H23" s="226"/>
      <c r="I23" s="226"/>
      <c r="J23" s="226"/>
      <c r="K23" s="226"/>
      <c r="L23" s="226"/>
      <c r="M23" s="138"/>
      <c r="N23" s="246"/>
      <c r="P23" s="354"/>
      <c r="R23" s="12" t="s">
        <v>366</v>
      </c>
      <c r="S23" s="379"/>
      <c r="T23" s="423"/>
      <c r="V23" s="351"/>
      <c r="W23" s="315"/>
      <c r="X23" s="590" t="s">
        <v>612</v>
      </c>
      <c r="Y23" s="315"/>
      <c r="Z23" s="591"/>
      <c r="AB23" s="673"/>
      <c r="AC23" s="315"/>
      <c r="AD23" s="937"/>
      <c r="AE23" s="937"/>
      <c r="AF23" s="937"/>
    </row>
    <row r="24" spans="1:32" s="97" customFormat="1">
      <c r="A24" s="226"/>
      <c r="B24" s="234"/>
      <c r="C24" s="12" t="s">
        <v>367</v>
      </c>
      <c r="D24" s="138"/>
      <c r="E24" s="634"/>
      <c r="F24" s="138"/>
      <c r="G24" s="226"/>
      <c r="H24" s="226"/>
      <c r="I24" s="226"/>
      <c r="J24" s="226"/>
      <c r="K24" s="226"/>
      <c r="L24" s="226"/>
      <c r="M24" s="138"/>
      <c r="N24" s="246"/>
      <c r="P24" s="354"/>
      <c r="R24" s="12" t="s">
        <v>367</v>
      </c>
      <c r="S24" s="379"/>
      <c r="T24" s="423"/>
      <c r="V24" s="351"/>
      <c r="W24" s="315"/>
      <c r="X24" s="590" t="s">
        <v>612</v>
      </c>
      <c r="Y24" s="315"/>
      <c r="Z24" s="591"/>
      <c r="AB24" s="673"/>
      <c r="AC24" s="315"/>
      <c r="AD24" s="937"/>
      <c r="AE24" s="937"/>
      <c r="AF24" s="937"/>
    </row>
    <row r="25" spans="1:32" s="97" customFormat="1" ht="63.75" customHeight="1">
      <c r="A25" s="226"/>
      <c r="B25" s="234"/>
      <c r="C25" s="12" t="s">
        <v>368</v>
      </c>
      <c r="D25" s="138"/>
      <c r="E25" s="634"/>
      <c r="F25" s="138"/>
      <c r="G25" s="226"/>
      <c r="H25" s="226"/>
      <c r="I25" s="226"/>
      <c r="J25" s="226"/>
      <c r="K25" s="226"/>
      <c r="L25" s="226"/>
      <c r="M25" s="138"/>
      <c r="N25" s="246"/>
      <c r="P25" s="354"/>
      <c r="R25" s="12" t="s">
        <v>368</v>
      </c>
      <c r="S25" s="379"/>
      <c r="T25" s="423" t="s">
        <v>369</v>
      </c>
      <c r="V25" s="351"/>
      <c r="W25" s="315"/>
      <c r="X25" s="590" t="s">
        <v>612</v>
      </c>
      <c r="Y25" s="315"/>
      <c r="Z25" s="591"/>
      <c r="AB25" s="673"/>
      <c r="AC25" s="315"/>
      <c r="AD25" s="937"/>
      <c r="AE25" s="937"/>
      <c r="AF25" s="937"/>
    </row>
    <row r="26" spans="1:32" s="97" customFormat="1" ht="124.5" customHeight="1">
      <c r="A26" s="226"/>
      <c r="B26" s="234"/>
      <c r="C26" s="275" t="s">
        <v>496</v>
      </c>
      <c r="D26" s="138"/>
      <c r="E26" s="352"/>
      <c r="F26" s="138"/>
      <c r="G26" s="226"/>
      <c r="H26" s="226"/>
      <c r="I26" s="226"/>
      <c r="J26" s="226"/>
      <c r="K26" s="226"/>
      <c r="L26" s="226"/>
      <c r="M26" s="138"/>
      <c r="N26" s="246"/>
      <c r="P26" s="354"/>
      <c r="R26" s="423" t="s">
        <v>497</v>
      </c>
      <c r="S26" s="379"/>
      <c r="T26" s="423"/>
      <c r="V26" s="351"/>
      <c r="W26" s="315"/>
      <c r="X26" s="590" t="s">
        <v>612</v>
      </c>
      <c r="Y26" s="315"/>
      <c r="Z26" s="591"/>
      <c r="AB26" s="673"/>
      <c r="AC26" s="315"/>
      <c r="AD26" s="937"/>
      <c r="AE26" s="937"/>
      <c r="AF26" s="937"/>
    </row>
    <row r="27" spans="1:32" s="97" customFormat="1" ht="153" customHeight="1">
      <c r="A27" s="21" t="s">
        <v>478</v>
      </c>
      <c r="B27" s="230" t="s">
        <v>23</v>
      </c>
      <c r="C27" s="11" t="s">
        <v>847</v>
      </c>
      <c r="D27" s="137"/>
      <c r="E27" s="571"/>
      <c r="F27" s="137"/>
      <c r="G27" s="224">
        <v>1</v>
      </c>
      <c r="H27" s="224">
        <v>1</v>
      </c>
      <c r="I27" s="224">
        <v>1</v>
      </c>
      <c r="J27" s="224">
        <v>1</v>
      </c>
      <c r="K27" s="224">
        <v>1</v>
      </c>
      <c r="L27" s="224">
        <v>1</v>
      </c>
      <c r="M27" s="134"/>
      <c r="N27" s="244" t="s">
        <v>192</v>
      </c>
      <c r="P27" s="353" t="s">
        <v>10</v>
      </c>
      <c r="R27" s="467" t="s">
        <v>810</v>
      </c>
      <c r="S27" s="379"/>
      <c r="T27" s="347" t="s">
        <v>498</v>
      </c>
      <c r="V27" s="353" t="s">
        <v>760</v>
      </c>
      <c r="W27" s="315"/>
      <c r="X27" s="590" t="s">
        <v>612</v>
      </c>
      <c r="Y27" s="315"/>
      <c r="Z27" s="582">
        <f>IF(OR(X27="A",X28="A",X29="A",X30="A",X31="A",X32="A"),"",IF(OR(X27="N",X28="N",X29="N",X30="N",X31="N",X32="N"),0,1))</f>
        <v>1</v>
      </c>
      <c r="AB27" s="674" t="s">
        <v>639</v>
      </c>
      <c r="AC27" s="315"/>
      <c r="AD27" s="937"/>
      <c r="AE27" s="937"/>
      <c r="AF27" s="937"/>
    </row>
    <row r="28" spans="1:32" s="97" customFormat="1">
      <c r="A28" s="226"/>
      <c r="B28" s="234"/>
      <c r="C28" s="12" t="s">
        <v>370</v>
      </c>
      <c r="D28" s="138"/>
      <c r="E28" s="12"/>
      <c r="F28" s="138"/>
      <c r="G28" s="226"/>
      <c r="H28" s="226"/>
      <c r="I28" s="226"/>
      <c r="J28" s="226"/>
      <c r="K28" s="226"/>
      <c r="L28" s="226"/>
      <c r="M28" s="138"/>
      <c r="N28" s="246"/>
      <c r="P28" s="907"/>
      <c r="R28" s="12" t="s">
        <v>370</v>
      </c>
      <c r="S28" s="379"/>
      <c r="T28" s="347"/>
      <c r="V28" s="351"/>
      <c r="W28" s="315"/>
      <c r="X28" s="590" t="s">
        <v>612</v>
      </c>
      <c r="Y28" s="315"/>
      <c r="Z28" s="591"/>
      <c r="AB28" s="673"/>
      <c r="AC28" s="315"/>
      <c r="AD28" s="937"/>
      <c r="AE28" s="937"/>
      <c r="AF28" s="937"/>
    </row>
    <row r="29" spans="1:32" s="97" customFormat="1" ht="42" customHeight="1">
      <c r="A29" s="226"/>
      <c r="B29" s="234"/>
      <c r="C29" s="12" t="s">
        <v>600</v>
      </c>
      <c r="D29" s="138"/>
      <c r="E29" s="12"/>
      <c r="F29" s="138"/>
      <c r="G29" s="226"/>
      <c r="H29" s="226"/>
      <c r="I29" s="226"/>
      <c r="J29" s="226"/>
      <c r="K29" s="226"/>
      <c r="L29" s="226"/>
      <c r="M29" s="138"/>
      <c r="N29" s="246"/>
      <c r="P29" s="907"/>
      <c r="R29" s="12" t="s">
        <v>371</v>
      </c>
      <c r="S29" s="379"/>
      <c r="T29" s="347"/>
      <c r="V29" s="351"/>
      <c r="W29" s="315"/>
      <c r="X29" s="590" t="s">
        <v>612</v>
      </c>
      <c r="Y29" s="315"/>
      <c r="Z29" s="591"/>
      <c r="AB29" s="673"/>
      <c r="AC29" s="315"/>
      <c r="AD29" s="937"/>
      <c r="AE29" s="937"/>
      <c r="AF29" s="937"/>
    </row>
    <row r="30" spans="1:32" s="97" customFormat="1" ht="33" customHeight="1">
      <c r="A30" s="226"/>
      <c r="B30" s="234"/>
      <c r="C30" s="12" t="s">
        <v>662</v>
      </c>
      <c r="D30" s="138"/>
      <c r="E30" s="12"/>
      <c r="F30" s="138"/>
      <c r="G30" s="226"/>
      <c r="H30" s="226"/>
      <c r="I30" s="226"/>
      <c r="J30" s="226"/>
      <c r="K30" s="226"/>
      <c r="L30" s="226"/>
      <c r="M30" s="138"/>
      <c r="N30" s="246"/>
      <c r="P30" s="907"/>
      <c r="R30" s="12" t="s">
        <v>372</v>
      </c>
      <c r="S30" s="379"/>
      <c r="T30" s="347"/>
      <c r="V30" s="351"/>
      <c r="W30" s="315"/>
      <c r="X30" s="590" t="s">
        <v>612</v>
      </c>
      <c r="Y30" s="315"/>
      <c r="Z30" s="591"/>
      <c r="AB30" s="673"/>
      <c r="AC30" s="315"/>
      <c r="AD30" s="937"/>
      <c r="AE30" s="937"/>
      <c r="AF30" s="937"/>
    </row>
    <row r="31" spans="1:32" s="97" customFormat="1" ht="45.6">
      <c r="A31" s="226"/>
      <c r="B31" s="234"/>
      <c r="C31" s="98" t="s">
        <v>373</v>
      </c>
      <c r="D31" s="138"/>
      <c r="E31" s="12"/>
      <c r="F31" s="138"/>
      <c r="G31" s="226"/>
      <c r="H31" s="226"/>
      <c r="I31" s="226"/>
      <c r="J31" s="226"/>
      <c r="K31" s="226"/>
      <c r="L31" s="226"/>
      <c r="M31" s="138"/>
      <c r="N31" s="246"/>
      <c r="P31" s="907"/>
      <c r="R31" s="98" t="s">
        <v>373</v>
      </c>
      <c r="S31" s="379"/>
      <c r="T31" s="347" t="s">
        <v>374</v>
      </c>
      <c r="V31" s="351"/>
      <c r="W31" s="315"/>
      <c r="X31" s="590" t="s">
        <v>612</v>
      </c>
      <c r="Y31" s="315"/>
      <c r="Z31" s="591"/>
      <c r="AB31" s="673"/>
      <c r="AC31" s="315"/>
      <c r="AD31" s="937"/>
      <c r="AE31" s="937"/>
      <c r="AF31" s="937"/>
    </row>
    <row r="32" spans="1:32" s="97" customFormat="1" ht="75.75" customHeight="1">
      <c r="A32" s="227"/>
      <c r="B32" s="235"/>
      <c r="C32" s="12" t="s">
        <v>559</v>
      </c>
      <c r="D32" s="139"/>
      <c r="E32" s="12"/>
      <c r="F32" s="139"/>
      <c r="G32" s="227"/>
      <c r="H32" s="227"/>
      <c r="I32" s="227"/>
      <c r="J32" s="227"/>
      <c r="K32" s="227"/>
      <c r="L32" s="227"/>
      <c r="M32" s="139"/>
      <c r="N32" s="247"/>
      <c r="P32" s="352"/>
      <c r="R32" s="466" t="s">
        <v>559</v>
      </c>
      <c r="S32" s="379"/>
      <c r="T32" s="347" t="s">
        <v>375</v>
      </c>
      <c r="V32" s="352"/>
      <c r="W32" s="315"/>
      <c r="X32" s="590" t="s">
        <v>612</v>
      </c>
      <c r="Y32" s="315"/>
      <c r="Z32" s="592"/>
      <c r="AB32" s="675"/>
      <c r="AC32" s="315"/>
      <c r="AD32" s="937"/>
      <c r="AE32" s="937"/>
      <c r="AF32" s="937"/>
    </row>
    <row r="33" spans="1:32" s="97" customFormat="1" ht="70.5" customHeight="1">
      <c r="A33" s="9" t="s">
        <v>479</v>
      </c>
      <c r="B33" s="10" t="s">
        <v>24</v>
      </c>
      <c r="C33" s="11" t="s">
        <v>848</v>
      </c>
      <c r="D33" s="127"/>
      <c r="E33" s="12"/>
      <c r="F33" s="127"/>
      <c r="G33" s="316">
        <v>1</v>
      </c>
      <c r="H33" s="316">
        <v>1</v>
      </c>
      <c r="I33" s="316">
        <v>1</v>
      </c>
      <c r="J33" s="316">
        <v>1</v>
      </c>
      <c r="K33" s="316">
        <v>1</v>
      </c>
      <c r="L33" s="316">
        <v>1</v>
      </c>
      <c r="M33" s="132"/>
      <c r="N33" s="316" t="s">
        <v>192</v>
      </c>
      <c r="O33" s="315"/>
      <c r="P33" s="316" t="s">
        <v>750</v>
      </c>
      <c r="Q33" s="315"/>
      <c r="R33" s="347" t="s">
        <v>480</v>
      </c>
      <c r="S33" s="379"/>
      <c r="T33" s="347" t="s">
        <v>356</v>
      </c>
      <c r="U33" s="315"/>
      <c r="V33" s="353" t="s">
        <v>760</v>
      </c>
      <c r="W33" s="315"/>
      <c r="X33" s="590" t="s">
        <v>612</v>
      </c>
      <c r="Y33" s="315"/>
      <c r="Z33" s="582">
        <f>IF(OR(X33="A"),"",IF(OR(X33="N"),0,1))</f>
        <v>1</v>
      </c>
      <c r="AB33" s="676" t="s">
        <v>741</v>
      </c>
      <c r="AC33" s="315"/>
      <c r="AD33" s="937"/>
      <c r="AE33" s="937"/>
      <c r="AF33" s="937"/>
    </row>
    <row r="34" spans="1:32" s="97" customFormat="1" ht="63.75" customHeight="1">
      <c r="A34" s="9" t="s">
        <v>560</v>
      </c>
      <c r="B34" s="10" t="s">
        <v>25</v>
      </c>
      <c r="C34" s="11" t="s">
        <v>526</v>
      </c>
      <c r="D34" s="127"/>
      <c r="E34" s="12"/>
      <c r="F34" s="127"/>
      <c r="G34" s="316" t="s">
        <v>199</v>
      </c>
      <c r="H34" s="316" t="s">
        <v>199</v>
      </c>
      <c r="I34" s="316" t="s">
        <v>200</v>
      </c>
      <c r="J34" s="316" t="s">
        <v>200</v>
      </c>
      <c r="K34" s="316" t="s">
        <v>201</v>
      </c>
      <c r="L34" s="316" t="s">
        <v>201</v>
      </c>
      <c r="M34" s="132"/>
      <c r="N34" s="316" t="s">
        <v>192</v>
      </c>
      <c r="O34" s="315"/>
      <c r="P34" s="316" t="s">
        <v>750</v>
      </c>
      <c r="Q34" s="315"/>
      <c r="R34" s="347" t="s">
        <v>527</v>
      </c>
      <c r="S34" s="379"/>
      <c r="T34" s="347" t="s">
        <v>356</v>
      </c>
      <c r="U34" s="315"/>
      <c r="V34" s="353" t="s">
        <v>760</v>
      </c>
      <c r="W34" s="315"/>
      <c r="X34" s="590" t="s">
        <v>612</v>
      </c>
      <c r="Y34" s="315"/>
      <c r="Z34" s="582">
        <f>IF(OR(X34="A"),"",IF(OR(X34="N"),0,1))</f>
        <v>1</v>
      </c>
      <c r="AB34" s="676" t="s">
        <v>741</v>
      </c>
      <c r="AC34" s="315"/>
      <c r="AD34" s="937"/>
      <c r="AE34" s="937"/>
      <c r="AF34" s="937"/>
    </row>
    <row r="35" spans="1:32" s="276" customFormat="1" ht="56.25" customHeight="1">
      <c r="A35" s="9" t="s">
        <v>531</v>
      </c>
      <c r="B35" s="10" t="s">
        <v>26</v>
      </c>
      <c r="C35" s="11" t="s">
        <v>611</v>
      </c>
      <c r="D35" s="127"/>
      <c r="E35" s="12"/>
      <c r="F35" s="127"/>
      <c r="G35" s="316" t="s">
        <v>10</v>
      </c>
      <c r="H35" s="316" t="s">
        <v>10</v>
      </c>
      <c r="I35" s="316" t="s">
        <v>10</v>
      </c>
      <c r="J35" s="316" t="s">
        <v>10</v>
      </c>
      <c r="K35" s="316" t="s">
        <v>10</v>
      </c>
      <c r="L35" s="316" t="s">
        <v>10</v>
      </c>
      <c r="M35" s="132"/>
      <c r="N35" s="316" t="s">
        <v>192</v>
      </c>
      <c r="O35" s="315"/>
      <c r="P35" s="316" t="s">
        <v>750</v>
      </c>
      <c r="Q35" s="315"/>
      <c r="R35" s="347" t="s">
        <v>849</v>
      </c>
      <c r="S35" s="379"/>
      <c r="T35" s="347" t="s">
        <v>356</v>
      </c>
      <c r="U35" s="315"/>
      <c r="V35" s="353" t="s">
        <v>760</v>
      </c>
      <c r="W35" s="315"/>
      <c r="X35" s="590" t="s">
        <v>612</v>
      </c>
      <c r="Y35" s="315"/>
      <c r="Z35" s="582">
        <f>IF(OR(X35="A"),"",IF(OR(X35="N"),0,1))</f>
        <v>1</v>
      </c>
      <c r="AB35" s="676" t="s">
        <v>741</v>
      </c>
      <c r="AC35" s="315"/>
      <c r="AD35" s="937"/>
      <c r="AE35" s="937"/>
      <c r="AF35" s="937"/>
    </row>
    <row r="36" spans="1:32" s="97" customFormat="1" ht="39" customHeight="1">
      <c r="A36" s="317" t="s">
        <v>561</v>
      </c>
      <c r="B36" s="655" t="s">
        <v>27</v>
      </c>
      <c r="C36" s="275" t="s">
        <v>852</v>
      </c>
      <c r="D36" s="137"/>
      <c r="E36" s="644"/>
      <c r="F36" s="137"/>
      <c r="G36" s="353" t="s">
        <v>10</v>
      </c>
      <c r="H36" s="353" t="s">
        <v>10</v>
      </c>
      <c r="I36" s="353" t="s">
        <v>10</v>
      </c>
      <c r="J36" s="353" t="s">
        <v>10</v>
      </c>
      <c r="K36" s="353" t="s">
        <v>10</v>
      </c>
      <c r="L36" s="353" t="s">
        <v>10</v>
      </c>
      <c r="M36" s="134"/>
      <c r="N36" s="353" t="s">
        <v>192</v>
      </c>
      <c r="O36" s="315"/>
      <c r="P36" s="353" t="s">
        <v>750</v>
      </c>
      <c r="Q36" s="315"/>
      <c r="R36" s="347" t="s">
        <v>317</v>
      </c>
      <c r="S36" s="379"/>
      <c r="T36" s="467" t="s">
        <v>356</v>
      </c>
      <c r="U36" s="315"/>
      <c r="V36" s="353" t="s">
        <v>760</v>
      </c>
      <c r="W36" s="315"/>
      <c r="X36" s="590" t="s">
        <v>612</v>
      </c>
      <c r="Y36" s="315"/>
      <c r="Z36" s="582">
        <f>IF(OR(X36="A",X37="A"),"",IF(OR(X36="N",X37="N"),0,1))</f>
        <v>1</v>
      </c>
      <c r="AB36" s="674" t="s">
        <v>741</v>
      </c>
      <c r="AC36" s="315"/>
      <c r="AD36" s="937"/>
      <c r="AE36" s="937"/>
      <c r="AF36" s="937"/>
    </row>
    <row r="37" spans="1:32" s="315" customFormat="1" ht="39" customHeight="1">
      <c r="A37" s="694"/>
      <c r="B37" s="657"/>
      <c r="C37" s="906" t="s">
        <v>850</v>
      </c>
      <c r="D37" s="139"/>
      <c r="E37" s="352"/>
      <c r="F37" s="139"/>
      <c r="G37" s="695"/>
      <c r="H37" s="695"/>
      <c r="I37" s="695"/>
      <c r="J37" s="695"/>
      <c r="K37" s="695"/>
      <c r="L37" s="695"/>
      <c r="M37" s="696"/>
      <c r="N37" s="695"/>
      <c r="O37" s="381"/>
      <c r="P37" s="695"/>
      <c r="R37" s="347" t="s">
        <v>316</v>
      </c>
      <c r="S37" s="379"/>
      <c r="T37" s="466"/>
      <c r="V37" s="695"/>
      <c r="X37" s="590" t="s">
        <v>612</v>
      </c>
      <c r="Z37" s="590"/>
      <c r="AB37" s="677"/>
      <c r="AC37" s="381"/>
      <c r="AD37" s="937"/>
      <c r="AE37" s="937"/>
      <c r="AF37" s="937"/>
    </row>
    <row r="38" spans="1:32" s="97" customFormat="1" ht="66" customHeight="1">
      <c r="A38" s="9" t="s">
        <v>159</v>
      </c>
      <c r="B38" s="10" t="s">
        <v>28</v>
      </c>
      <c r="C38" s="11" t="s">
        <v>851</v>
      </c>
      <c r="D38" s="127"/>
      <c r="E38" s="12"/>
      <c r="F38" s="127"/>
      <c r="G38" s="13" t="s">
        <v>10</v>
      </c>
      <c r="H38" s="13" t="s">
        <v>10</v>
      </c>
      <c r="I38" s="13" t="s">
        <v>10</v>
      </c>
      <c r="J38" s="13" t="s">
        <v>10</v>
      </c>
      <c r="K38" s="13" t="s">
        <v>10</v>
      </c>
      <c r="L38" s="13" t="s">
        <v>10</v>
      </c>
      <c r="M38" s="132"/>
      <c r="N38" s="316" t="s">
        <v>192</v>
      </c>
      <c r="P38" s="316" t="s">
        <v>819</v>
      </c>
      <c r="R38" s="347"/>
      <c r="S38" s="379"/>
      <c r="T38" s="347"/>
      <c r="V38" s="316"/>
      <c r="W38" s="315"/>
      <c r="X38" s="590" t="s">
        <v>612</v>
      </c>
      <c r="Y38" s="315"/>
      <c r="Z38" s="582">
        <f>IF(OR(X38="A"),"",IF(OR(X38="N"),0,1))</f>
        <v>1</v>
      </c>
      <c r="AB38" s="676" t="s">
        <v>639</v>
      </c>
      <c r="AC38" s="315"/>
      <c r="AD38" s="937"/>
      <c r="AE38" s="937"/>
      <c r="AF38" s="937"/>
    </row>
    <row r="39" spans="1:32" s="97" customFormat="1" ht="94.5" customHeight="1">
      <c r="A39" s="317" t="s">
        <v>481</v>
      </c>
      <c r="B39" s="655" t="s">
        <v>29</v>
      </c>
      <c r="C39" s="275" t="s">
        <v>853</v>
      </c>
      <c r="D39" s="137"/>
      <c r="E39" s="644"/>
      <c r="F39" s="137"/>
      <c r="G39" s="353" t="s">
        <v>10</v>
      </c>
      <c r="H39" s="353" t="s">
        <v>10</v>
      </c>
      <c r="I39" s="353" t="s">
        <v>10</v>
      </c>
      <c r="J39" s="353" t="s">
        <v>10</v>
      </c>
      <c r="K39" s="353" t="s">
        <v>10</v>
      </c>
      <c r="L39" s="353" t="s">
        <v>10</v>
      </c>
      <c r="M39" s="134"/>
      <c r="N39" s="353" t="s">
        <v>192</v>
      </c>
      <c r="O39" s="315"/>
      <c r="P39" s="353" t="s">
        <v>750</v>
      </c>
      <c r="Q39" s="315"/>
      <c r="R39" s="347" t="s">
        <v>482</v>
      </c>
      <c r="S39" s="379"/>
      <c r="T39" s="347" t="s">
        <v>356</v>
      </c>
      <c r="U39" s="315"/>
      <c r="V39" s="353" t="s">
        <v>760</v>
      </c>
      <c r="W39" s="315"/>
      <c r="X39" s="590" t="s">
        <v>612</v>
      </c>
      <c r="Y39" s="315"/>
      <c r="Z39" s="582">
        <f>IF(OR(X39="A",X40="A",X41="A"),"",IF(OR(X39="N",X40="N",X41="N"),0,1))</f>
        <v>1</v>
      </c>
      <c r="AB39" s="674" t="s">
        <v>741</v>
      </c>
      <c r="AC39" s="315"/>
      <c r="AD39" s="937"/>
      <c r="AE39" s="937"/>
      <c r="AF39" s="937"/>
    </row>
    <row r="40" spans="1:32" s="315" customFormat="1" ht="57" customHeight="1">
      <c r="A40" s="20"/>
      <c r="B40" s="656"/>
      <c r="C40" s="642"/>
      <c r="D40" s="138"/>
      <c r="E40" s="645"/>
      <c r="F40" s="138"/>
      <c r="G40" s="354"/>
      <c r="H40" s="354"/>
      <c r="I40" s="354"/>
      <c r="J40" s="354"/>
      <c r="K40" s="354"/>
      <c r="L40" s="354"/>
      <c r="M40" s="333"/>
      <c r="N40" s="354"/>
      <c r="O40" s="381"/>
      <c r="P40" s="354"/>
      <c r="R40" s="347" t="s">
        <v>483</v>
      </c>
      <c r="S40" s="379"/>
      <c r="T40" s="347" t="s">
        <v>356</v>
      </c>
      <c r="V40" s="354"/>
      <c r="X40" s="590" t="s">
        <v>612</v>
      </c>
      <c r="Z40" s="605"/>
      <c r="AB40" s="672"/>
      <c r="AC40" s="381"/>
      <c r="AD40" s="937"/>
      <c r="AE40" s="937"/>
      <c r="AF40" s="937"/>
    </row>
    <row r="41" spans="1:32" s="315" customFormat="1" ht="57" customHeight="1">
      <c r="A41" s="694"/>
      <c r="B41" s="657"/>
      <c r="C41" s="643"/>
      <c r="D41" s="139"/>
      <c r="E41" s="352"/>
      <c r="F41" s="139"/>
      <c r="G41" s="695"/>
      <c r="H41" s="695"/>
      <c r="I41" s="695"/>
      <c r="J41" s="695"/>
      <c r="K41" s="695"/>
      <c r="L41" s="695"/>
      <c r="M41" s="696"/>
      <c r="N41" s="695"/>
      <c r="P41" s="695"/>
      <c r="R41" s="347" t="s">
        <v>318</v>
      </c>
      <c r="S41" s="379"/>
      <c r="T41" s="347"/>
      <c r="V41" s="695"/>
      <c r="X41" s="590" t="s">
        <v>612</v>
      </c>
      <c r="Z41" s="605"/>
      <c r="AB41" s="672"/>
      <c r="AC41" s="381"/>
      <c r="AD41" s="937"/>
      <c r="AE41" s="937"/>
      <c r="AF41" s="937"/>
    </row>
    <row r="42" spans="1:32" ht="75" customHeight="1">
      <c r="A42" s="470" t="s">
        <v>205</v>
      </c>
      <c r="B42" s="22" t="s">
        <v>206</v>
      </c>
      <c r="C42" s="467" t="s">
        <v>854</v>
      </c>
      <c r="E42" s="467"/>
      <c r="F42" s="137"/>
      <c r="G42" s="353" t="s">
        <v>10</v>
      </c>
      <c r="H42" s="353" t="s">
        <v>10</v>
      </c>
      <c r="I42" s="353" t="s">
        <v>10</v>
      </c>
      <c r="J42" s="353" t="s">
        <v>10</v>
      </c>
      <c r="K42" s="353" t="s">
        <v>10</v>
      </c>
      <c r="L42" s="353" t="s">
        <v>10</v>
      </c>
      <c r="M42" s="134"/>
      <c r="N42" s="353" t="s">
        <v>192</v>
      </c>
      <c r="O42" s="276"/>
      <c r="P42" s="353" t="s">
        <v>819</v>
      </c>
      <c r="R42" s="347" t="s">
        <v>830</v>
      </c>
      <c r="S42" s="468"/>
      <c r="T42" s="347" t="s">
        <v>356</v>
      </c>
      <c r="V42" s="353" t="s">
        <v>760</v>
      </c>
      <c r="X42" s="590" t="s">
        <v>612</v>
      </c>
      <c r="Y42" s="315"/>
      <c r="Z42" s="582">
        <f>IF(OR(X42="A",X43="A"),"",IF(OR(X42="N",X43="N"),0,1))</f>
        <v>1</v>
      </c>
      <c r="AB42" s="674" t="s">
        <v>640</v>
      </c>
      <c r="AD42" s="937"/>
      <c r="AE42" s="937"/>
      <c r="AF42" s="937"/>
    </row>
    <row r="43" spans="1:32" ht="76.5" customHeight="1">
      <c r="A43" s="459"/>
      <c r="B43" s="471"/>
      <c r="C43" s="423" t="s">
        <v>991</v>
      </c>
      <c r="D43" s="472"/>
      <c r="E43" s="423"/>
      <c r="F43" s="138"/>
      <c r="G43" s="354"/>
      <c r="H43" s="354"/>
      <c r="I43" s="354"/>
      <c r="J43" s="354"/>
      <c r="K43" s="354"/>
      <c r="L43" s="354"/>
      <c r="M43" s="333"/>
      <c r="N43" s="354"/>
      <c r="O43" s="443"/>
      <c r="P43" s="354"/>
      <c r="Q43" s="473"/>
      <c r="R43" s="347" t="s">
        <v>633</v>
      </c>
      <c r="S43" s="474"/>
      <c r="T43" s="347"/>
      <c r="U43" s="473"/>
      <c r="V43" s="354"/>
      <c r="W43" s="473"/>
      <c r="X43" s="590" t="s">
        <v>612</v>
      </c>
      <c r="Y43" s="315"/>
      <c r="Z43" s="591"/>
      <c r="AB43" s="672"/>
      <c r="AD43" s="937"/>
      <c r="AE43" s="937"/>
      <c r="AF43" s="937"/>
    </row>
    <row r="44" spans="1:32" ht="64.5" customHeight="1">
      <c r="A44" s="459"/>
      <c r="B44" s="471"/>
      <c r="C44" s="423" t="s">
        <v>320</v>
      </c>
      <c r="D44" s="472"/>
      <c r="E44" s="423"/>
      <c r="F44" s="138"/>
      <c r="G44" s="354"/>
      <c r="H44" s="354"/>
      <c r="I44" s="354"/>
      <c r="J44" s="354"/>
      <c r="K44" s="354"/>
      <c r="L44" s="354"/>
      <c r="M44" s="333"/>
      <c r="N44" s="354"/>
      <c r="O44" s="443"/>
      <c r="P44" s="354"/>
      <c r="Q44" s="473"/>
      <c r="R44" s="467" t="s">
        <v>319</v>
      </c>
      <c r="S44" s="474"/>
      <c r="T44" s="467" t="s">
        <v>356</v>
      </c>
      <c r="U44" s="473"/>
      <c r="V44" s="354"/>
      <c r="W44" s="473"/>
      <c r="X44" s="590" t="s">
        <v>612</v>
      </c>
      <c r="Y44" s="315"/>
      <c r="Z44" s="591"/>
      <c r="AB44" s="672"/>
      <c r="AD44" s="937"/>
      <c r="AE44" s="937"/>
      <c r="AF44" s="937"/>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topLeftCell="Q1" zoomScale="85" zoomScaleNormal="85" workbookViewId="0">
      <pane ySplit="2" topLeftCell="A52" activePane="bottomLeft" state="frozen"/>
      <selection activeCell="P1" sqref="P1:P1048576"/>
      <selection pane="bottomLeft" activeCell="Z56" sqref="Z56"/>
    </sheetView>
  </sheetViews>
  <sheetFormatPr defaultColWidth="11.44140625" defaultRowHeight="14.4"/>
  <cols>
    <col min="1" max="1" width="17" customWidth="1"/>
    <col min="2" max="2" width="9.44140625" customWidth="1"/>
    <col min="3" max="3" width="65.6640625" customWidth="1"/>
    <col min="4" max="4" width="1.6640625" style="92" customWidth="1"/>
    <col min="5" max="5" width="40.5546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38.33203125" style="427" customWidth="1"/>
    <col min="19" max="19" width="1.109375" style="427" customWidth="1"/>
    <col min="20" max="20" width="24.33203125" style="427" customWidth="1"/>
    <col min="21" max="21" width="1" customWidth="1"/>
    <col min="22" max="22" width="8.88671875" style="427" customWidth="1"/>
    <col min="23" max="23" width="1" customWidth="1"/>
    <col min="24" max="24" width="11.44140625" customWidth="1"/>
    <col min="25" max="25" width="1" customWidth="1"/>
    <col min="26" max="26" width="11.44140625" customWidth="1"/>
    <col min="27" max="27" width="7.664062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S1" s="424"/>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S2" s="424"/>
      <c r="T2" s="950"/>
      <c r="V2" s="950"/>
      <c r="X2" s="950"/>
      <c r="Z2" s="950"/>
      <c r="AA2" s="271"/>
      <c r="AB2" s="952"/>
      <c r="AC2" s="123"/>
      <c r="AD2" s="947"/>
      <c r="AF2" s="948"/>
    </row>
    <row r="4" spans="1:32">
      <c r="AD4" s="3"/>
      <c r="AE4" s="3"/>
      <c r="AF4" s="3"/>
    </row>
    <row r="5" spans="1:32" s="1" customFormat="1" ht="15">
      <c r="A5" s="957" t="s">
        <v>52</v>
      </c>
      <c r="B5" s="957"/>
      <c r="C5" s="957"/>
      <c r="D5" s="135"/>
      <c r="E5" s="135"/>
      <c r="F5" s="135"/>
      <c r="G5" s="7"/>
      <c r="H5" s="7"/>
      <c r="I5" s="7"/>
      <c r="J5" s="7"/>
      <c r="K5" s="7"/>
      <c r="L5" s="7"/>
      <c r="M5" s="141"/>
      <c r="P5" s="261"/>
      <c r="R5" s="425"/>
      <c r="S5" s="425"/>
      <c r="T5" s="425"/>
      <c r="V5" s="425"/>
      <c r="W5" s="315"/>
      <c r="Y5" s="315"/>
      <c r="Z5" s="315"/>
      <c r="AA5" s="197"/>
      <c r="AB5" s="315"/>
      <c r="AC5" s="315"/>
      <c r="AD5" s="3"/>
      <c r="AE5" s="3"/>
      <c r="AF5" s="3"/>
    </row>
    <row r="6" spans="1:32" s="1" customFormat="1" ht="13.8">
      <c r="A6" s="84"/>
      <c r="B6" s="84"/>
      <c r="C6" s="84"/>
      <c r="D6" s="135"/>
      <c r="E6" s="135"/>
      <c r="F6" s="135"/>
      <c r="G6" s="7"/>
      <c r="H6" s="7"/>
      <c r="I6" s="7"/>
      <c r="J6" s="7"/>
      <c r="K6" s="7"/>
      <c r="L6" s="7"/>
      <c r="M6" s="141"/>
      <c r="P6" s="261"/>
      <c r="R6" s="425"/>
      <c r="S6" s="425"/>
      <c r="T6" s="425"/>
      <c r="V6" s="425"/>
      <c r="W6" s="315"/>
      <c r="Y6" s="315"/>
      <c r="Z6" s="315"/>
      <c r="AA6" s="197"/>
      <c r="AB6" s="315"/>
      <c r="AC6" s="315"/>
      <c r="AD6" s="3"/>
      <c r="AE6" s="3"/>
      <c r="AF6" s="3"/>
    </row>
    <row r="7" spans="1:32" s="1" customFormat="1" ht="115.5" customHeight="1">
      <c r="A7" s="984" t="s">
        <v>30</v>
      </c>
      <c r="B7" s="984" t="s">
        <v>31</v>
      </c>
      <c r="C7" s="973" t="s">
        <v>763</v>
      </c>
      <c r="D7" s="142"/>
      <c r="E7" s="973"/>
      <c r="F7" s="142"/>
      <c r="G7" s="24" t="s">
        <v>10</v>
      </c>
      <c r="H7" s="24" t="s">
        <v>10</v>
      </c>
      <c r="I7" s="24" t="s">
        <v>10</v>
      </c>
      <c r="J7" s="24" t="s">
        <v>10</v>
      </c>
      <c r="K7" s="24" t="s">
        <v>10</v>
      </c>
      <c r="L7" s="24" t="s">
        <v>10</v>
      </c>
      <c r="M7" s="164"/>
      <c r="N7" s="24" t="s">
        <v>192</v>
      </c>
      <c r="P7" s="24" t="s">
        <v>10</v>
      </c>
      <c r="R7" s="398" t="s">
        <v>328</v>
      </c>
      <c r="S7" s="426"/>
      <c r="T7" s="911" t="s">
        <v>888</v>
      </c>
      <c r="V7" s="33" t="s">
        <v>760</v>
      </c>
      <c r="W7" s="315"/>
      <c r="X7" s="590" t="s">
        <v>612</v>
      </c>
      <c r="Y7" s="315"/>
      <c r="Z7" s="582">
        <f>IF(OR(X7="A",X8="A",X9="A",X10="A",X11="A",),"",IF(OR(X7="N",X8="N",X9="N",X10="N",X11="N"),0,1))</f>
        <v>1</v>
      </c>
      <c r="AA7" s="757"/>
      <c r="AB7" s="776" t="s">
        <v>639</v>
      </c>
      <c r="AC7" s="315"/>
      <c r="AD7" s="936"/>
      <c r="AE7" s="936"/>
      <c r="AF7" s="936"/>
    </row>
    <row r="8" spans="1:32" s="1" customFormat="1" ht="34.5" customHeight="1">
      <c r="A8" s="985"/>
      <c r="B8" s="985"/>
      <c r="C8" s="974"/>
      <c r="D8" s="143"/>
      <c r="E8" s="974"/>
      <c r="F8" s="143"/>
      <c r="G8" s="30"/>
      <c r="H8" s="30"/>
      <c r="I8" s="30"/>
      <c r="J8" s="30"/>
      <c r="K8" s="30"/>
      <c r="L8" s="30"/>
      <c r="M8" s="167"/>
      <c r="N8" s="30"/>
      <c r="P8" s="30"/>
      <c r="R8" s="420" t="s">
        <v>634</v>
      </c>
      <c r="S8" s="426"/>
      <c r="T8" s="647"/>
      <c r="V8" s="429"/>
      <c r="W8" s="315"/>
      <c r="X8" s="583" t="s">
        <v>612</v>
      </c>
      <c r="Y8" s="315"/>
      <c r="Z8" s="591"/>
      <c r="AA8" s="758"/>
      <c r="AB8" s="777"/>
      <c r="AC8" s="315"/>
      <c r="AD8" s="936"/>
      <c r="AE8" s="936"/>
      <c r="AF8" s="936"/>
    </row>
    <row r="9" spans="1:32" s="1" customFormat="1" ht="45.6">
      <c r="A9" s="985"/>
      <c r="B9" s="985"/>
      <c r="C9" s="974" t="s">
        <v>677</v>
      </c>
      <c r="D9" s="143"/>
      <c r="E9" s="974"/>
      <c r="F9" s="143"/>
      <c r="G9" s="30" t="s">
        <v>10</v>
      </c>
      <c r="H9" s="30" t="s">
        <v>10</v>
      </c>
      <c r="I9" s="30" t="s">
        <v>10</v>
      </c>
      <c r="J9" s="30" t="s">
        <v>10</v>
      </c>
      <c r="K9" s="30" t="s">
        <v>10</v>
      </c>
      <c r="L9" s="30" t="s">
        <v>10</v>
      </c>
      <c r="M9" s="167"/>
      <c r="N9" s="30"/>
      <c r="O9" s="381"/>
      <c r="P9" s="30"/>
      <c r="Q9" s="315"/>
      <c r="R9" s="398" t="s">
        <v>329</v>
      </c>
      <c r="S9" s="426"/>
      <c r="T9" s="647" t="s">
        <v>356</v>
      </c>
      <c r="U9" s="315"/>
      <c r="V9" s="33" t="s">
        <v>760</v>
      </c>
      <c r="W9" s="315"/>
      <c r="X9" s="583" t="s">
        <v>612</v>
      </c>
      <c r="Y9" s="315"/>
      <c r="Z9" s="748"/>
      <c r="AA9" s="759"/>
      <c r="AB9" s="778"/>
      <c r="AC9" s="315"/>
      <c r="AD9" s="936"/>
      <c r="AE9" s="936"/>
      <c r="AF9" s="936"/>
    </row>
    <row r="10" spans="1:32" s="1" customFormat="1" ht="34.5" customHeight="1">
      <c r="A10" s="985"/>
      <c r="B10" s="985"/>
      <c r="C10" s="974"/>
      <c r="D10" s="143"/>
      <c r="E10" s="974"/>
      <c r="F10" s="143"/>
      <c r="G10" s="30" t="s">
        <v>10</v>
      </c>
      <c r="H10" s="30" t="s">
        <v>10</v>
      </c>
      <c r="I10" s="30" t="s">
        <v>10</v>
      </c>
      <c r="J10" s="30" t="s">
        <v>10</v>
      </c>
      <c r="K10" s="30" t="s">
        <v>10</v>
      </c>
      <c r="L10" s="30" t="s">
        <v>10</v>
      </c>
      <c r="M10" s="167"/>
      <c r="N10" s="30"/>
      <c r="O10" s="381"/>
      <c r="P10" s="30"/>
      <c r="Q10" s="315"/>
      <c r="R10" s="648" t="s">
        <v>330</v>
      </c>
      <c r="S10" s="426"/>
      <c r="T10" s="648" t="s">
        <v>376</v>
      </c>
      <c r="U10" s="315"/>
      <c r="V10" s="429"/>
      <c r="W10" s="315"/>
      <c r="X10" s="583" t="s">
        <v>612</v>
      </c>
      <c r="Y10" s="315"/>
      <c r="Z10" s="748"/>
      <c r="AA10" s="759"/>
      <c r="AB10" s="778"/>
      <c r="AC10" s="315"/>
      <c r="AD10" s="936"/>
      <c r="AE10" s="936"/>
      <c r="AF10" s="936"/>
    </row>
    <row r="11" spans="1:32" s="1" customFormat="1" ht="38.25" customHeight="1">
      <c r="A11" s="649"/>
      <c r="B11" s="649"/>
      <c r="C11" s="662" t="s">
        <v>215</v>
      </c>
      <c r="D11" s="143"/>
      <c r="E11" s="813"/>
      <c r="F11" s="143"/>
      <c r="G11" s="30" t="s">
        <v>10</v>
      </c>
      <c r="H11" s="30" t="s">
        <v>10</v>
      </c>
      <c r="I11" s="30" t="s">
        <v>10</v>
      </c>
      <c r="J11" s="30" t="s">
        <v>10</v>
      </c>
      <c r="K11" s="30" t="s">
        <v>10</v>
      </c>
      <c r="L11" s="30" t="s">
        <v>10</v>
      </c>
      <c r="M11" s="167"/>
      <c r="N11" s="30"/>
      <c r="O11" s="315"/>
      <c r="P11" s="30"/>
      <c r="Q11" s="315"/>
      <c r="R11" s="398" t="s">
        <v>285</v>
      </c>
      <c r="S11" s="426"/>
      <c r="T11" s="646" t="s">
        <v>376</v>
      </c>
      <c r="U11" s="315"/>
      <c r="V11" s="33"/>
      <c r="W11" s="315"/>
      <c r="X11" s="583" t="s">
        <v>612</v>
      </c>
      <c r="Y11" s="315"/>
      <c r="Z11" s="749"/>
      <c r="AA11" s="205"/>
      <c r="AB11" s="779"/>
      <c r="AC11" s="315"/>
      <c r="AD11" s="936"/>
      <c r="AE11" s="936"/>
      <c r="AF11" s="936"/>
    </row>
    <row r="12" spans="1:32" s="1" customFormat="1" ht="51" customHeight="1">
      <c r="A12" s="27" t="s">
        <v>32</v>
      </c>
      <c r="B12" s="28" t="s">
        <v>33</v>
      </c>
      <c r="C12" s="274" t="s">
        <v>287</v>
      </c>
      <c r="D12" s="143"/>
      <c r="E12" s="291"/>
      <c r="F12" s="143"/>
      <c r="G12" s="24" t="s">
        <v>10</v>
      </c>
      <c r="H12" s="24" t="s">
        <v>10</v>
      </c>
      <c r="I12" s="24" t="s">
        <v>10</v>
      </c>
      <c r="J12" s="24" t="s">
        <v>10</v>
      </c>
      <c r="K12" s="24" t="s">
        <v>10</v>
      </c>
      <c r="L12" s="24" t="s">
        <v>10</v>
      </c>
      <c r="M12" s="165"/>
      <c r="N12" s="24" t="s">
        <v>192</v>
      </c>
      <c r="P12" s="24" t="s">
        <v>819</v>
      </c>
      <c r="R12" s="420" t="s">
        <v>289</v>
      </c>
      <c r="S12" s="426"/>
      <c r="T12" s="418" t="s">
        <v>356</v>
      </c>
      <c r="V12" s="33" t="s">
        <v>760</v>
      </c>
      <c r="W12" s="315"/>
      <c r="X12" s="583" t="s">
        <v>612</v>
      </c>
      <c r="Y12" s="315"/>
      <c r="Z12" s="582">
        <f>IF(OR(X12="A",X13="A",X14="A",X15="A"),"",IF(OR(X12="N",X13="N",X14="N",X15="N"),0,1))</f>
        <v>1</v>
      </c>
      <c r="AA12" s="757"/>
      <c r="AB12" s="776" t="s">
        <v>639</v>
      </c>
      <c r="AC12" s="315"/>
      <c r="AD12" s="936"/>
      <c r="AE12" s="936"/>
      <c r="AF12" s="936"/>
    </row>
    <row r="13" spans="1:32" s="315" customFormat="1" ht="87" customHeight="1">
      <c r="A13" s="430"/>
      <c r="B13" s="431"/>
      <c r="C13" s="827" t="s">
        <v>702</v>
      </c>
      <c r="D13" s="143"/>
      <c r="E13" s="415"/>
      <c r="F13" s="143"/>
      <c r="G13" s="30"/>
      <c r="H13" s="30"/>
      <c r="I13" s="30"/>
      <c r="J13" s="30"/>
      <c r="K13" s="30"/>
      <c r="L13" s="30"/>
      <c r="M13" s="165"/>
      <c r="N13" s="30"/>
      <c r="P13" s="30"/>
      <c r="R13" s="420" t="s">
        <v>290</v>
      </c>
      <c r="S13" s="426"/>
      <c r="T13" s="825" t="s">
        <v>719</v>
      </c>
      <c r="V13" s="429"/>
      <c r="X13" s="590" t="s">
        <v>612</v>
      </c>
      <c r="Z13" s="591"/>
      <c r="AA13" s="758"/>
      <c r="AB13" s="777"/>
      <c r="AD13" s="936"/>
      <c r="AE13" s="936"/>
      <c r="AF13" s="936"/>
    </row>
    <row r="14" spans="1:32" s="315" customFormat="1" ht="49.5" customHeight="1">
      <c r="A14" s="430"/>
      <c r="B14" s="431"/>
      <c r="C14" s="361" t="s">
        <v>288</v>
      </c>
      <c r="D14" s="143"/>
      <c r="E14" s="415"/>
      <c r="F14" s="143"/>
      <c r="G14" s="30"/>
      <c r="H14" s="30"/>
      <c r="I14" s="30"/>
      <c r="J14" s="30"/>
      <c r="K14" s="30"/>
      <c r="L14" s="30"/>
      <c r="M14" s="165"/>
      <c r="N14" s="30"/>
      <c r="P14" s="30"/>
      <c r="R14" s="420" t="s">
        <v>291</v>
      </c>
      <c r="S14" s="426"/>
      <c r="T14" s="419"/>
      <c r="V14" s="429"/>
      <c r="X14" s="590" t="s">
        <v>612</v>
      </c>
      <c r="Z14" s="591"/>
      <c r="AA14" s="758"/>
      <c r="AB14" s="777"/>
      <c r="AD14" s="936"/>
      <c r="AE14" s="936"/>
      <c r="AF14" s="936"/>
    </row>
    <row r="15" spans="1:32" s="315" customFormat="1" ht="33" customHeight="1">
      <c r="A15" s="430"/>
      <c r="B15" s="431"/>
      <c r="C15" s="361" t="s">
        <v>286</v>
      </c>
      <c r="D15" s="143"/>
      <c r="E15" s="59"/>
      <c r="F15" s="143"/>
      <c r="G15" s="26"/>
      <c r="H15" s="26"/>
      <c r="I15" s="26"/>
      <c r="J15" s="26"/>
      <c r="K15" s="26"/>
      <c r="L15" s="26"/>
      <c r="M15" s="165"/>
      <c r="N15" s="26"/>
      <c r="P15" s="26"/>
      <c r="R15" s="420" t="s">
        <v>331</v>
      </c>
      <c r="S15" s="426"/>
      <c r="T15" s="420"/>
      <c r="V15" s="428"/>
      <c r="X15" s="590" t="s">
        <v>612</v>
      </c>
      <c r="Z15" s="593"/>
      <c r="AA15" s="165"/>
      <c r="AB15" s="780"/>
      <c r="AD15" s="936"/>
      <c r="AE15" s="936"/>
      <c r="AF15" s="936"/>
    </row>
    <row r="16" spans="1:32" s="1" customFormat="1" ht="216" customHeight="1">
      <c r="A16" s="844" t="s">
        <v>197</v>
      </c>
      <c r="B16" s="843" t="s">
        <v>34</v>
      </c>
      <c r="C16" s="839" t="s">
        <v>747</v>
      </c>
      <c r="D16" s="840"/>
      <c r="E16" s="988"/>
      <c r="F16" s="840"/>
      <c r="G16" s="868" t="s">
        <v>10</v>
      </c>
      <c r="H16" s="868" t="s">
        <v>10</v>
      </c>
      <c r="I16" s="851"/>
      <c r="J16" s="851"/>
      <c r="K16" s="851"/>
      <c r="L16" s="851"/>
      <c r="M16" s="166"/>
      <c r="N16" s="24" t="s">
        <v>192</v>
      </c>
      <c r="O16" s="315"/>
      <c r="P16" s="24" t="s">
        <v>819</v>
      </c>
      <c r="Q16" s="315"/>
      <c r="R16" s="398" t="s">
        <v>635</v>
      </c>
      <c r="S16" s="426"/>
      <c r="T16" s="398" t="s">
        <v>356</v>
      </c>
      <c r="U16" s="315"/>
      <c r="V16" s="33" t="s">
        <v>761</v>
      </c>
      <c r="W16" s="315"/>
      <c r="X16" s="590" t="s">
        <v>612</v>
      </c>
      <c r="Y16" s="315"/>
      <c r="Z16" s="582">
        <f>IF(OR(X16="A",X17="A"),"",IF(AND((OR(Size="XS",Size="S")),X16="N"),0,IF(AND((OR(Size="M",Size="L",Size="XL",Size="XXL")),X17="N"),0,1)))</f>
        <v>1</v>
      </c>
      <c r="AA16" s="757"/>
      <c r="AB16" s="776" t="s">
        <v>639</v>
      </c>
      <c r="AC16" s="315"/>
      <c r="AD16" s="936"/>
      <c r="AE16" s="936"/>
      <c r="AF16" s="936"/>
    </row>
    <row r="17" spans="1:32" s="315" customFormat="1" ht="30" customHeight="1">
      <c r="A17" s="852"/>
      <c r="B17" s="853"/>
      <c r="C17" s="869" t="s">
        <v>746</v>
      </c>
      <c r="D17" s="841"/>
      <c r="E17" s="989"/>
      <c r="F17" s="841"/>
      <c r="G17" s="29"/>
      <c r="H17" s="29"/>
      <c r="I17" s="870" t="s">
        <v>10</v>
      </c>
      <c r="J17" s="870" t="s">
        <v>10</v>
      </c>
      <c r="K17" s="870" t="s">
        <v>10</v>
      </c>
      <c r="L17" s="870" t="s">
        <v>10</v>
      </c>
      <c r="M17" s="167"/>
      <c r="N17" s="26"/>
      <c r="O17" s="397"/>
      <c r="P17" s="26"/>
      <c r="R17" s="398" t="s">
        <v>748</v>
      </c>
      <c r="S17" s="426"/>
      <c r="T17" s="838"/>
      <c r="V17" s="428"/>
      <c r="X17" s="590" t="s">
        <v>612</v>
      </c>
      <c r="Z17" s="842"/>
      <c r="AA17" s="757"/>
      <c r="AB17" s="780"/>
      <c r="AC17" s="397"/>
      <c r="AD17" s="936"/>
      <c r="AE17" s="936"/>
      <c r="AF17" s="936"/>
    </row>
    <row r="18" spans="1:32" s="1" customFormat="1" ht="53.25" customHeight="1">
      <c r="A18" s="984" t="s">
        <v>35</v>
      </c>
      <c r="B18" s="984" t="s">
        <v>36</v>
      </c>
      <c r="C18" s="839" t="s">
        <v>198</v>
      </c>
      <c r="D18" s="143"/>
      <c r="E18" s="361"/>
      <c r="F18" s="143"/>
      <c r="G18" s="30" t="s">
        <v>10</v>
      </c>
      <c r="H18" s="30" t="s">
        <v>10</v>
      </c>
      <c r="I18" s="30" t="s">
        <v>10</v>
      </c>
      <c r="J18" s="30" t="s">
        <v>10</v>
      </c>
      <c r="K18" s="30" t="s">
        <v>10</v>
      </c>
      <c r="L18" s="30" t="s">
        <v>10</v>
      </c>
      <c r="M18" s="167"/>
      <c r="N18" s="30" t="s">
        <v>192</v>
      </c>
      <c r="P18" s="30" t="s">
        <v>819</v>
      </c>
      <c r="R18" s="398" t="s">
        <v>292</v>
      </c>
      <c r="S18" s="426"/>
      <c r="T18" s="553" t="s">
        <v>356</v>
      </c>
      <c r="V18" s="429" t="s">
        <v>760</v>
      </c>
      <c r="W18" s="315"/>
      <c r="X18" s="590" t="s">
        <v>612</v>
      </c>
      <c r="Y18" s="315"/>
      <c r="Z18" s="608">
        <f>IF(OR(X18="A",X19="A",X20="A",X21="A",X22="A",X23="A"),"",IF(AND(Size="XS",OR(X18="N",X19="N")),0,IF(AND(new="Y",Size="XS",OR(X18="N",X19="N")),0,IF(AND(new="Y",Size&lt;&gt;"XS",OR(X18="N",X19="N",X20="N",X21="N",X22="N",X23="N")),0,IF(AND(new="N",OR(X18="N",X19="N")),0,1)))))</f>
        <v>1</v>
      </c>
      <c r="AA18" s="760"/>
      <c r="AB18" s="777" t="s">
        <v>641</v>
      </c>
      <c r="AC18" s="315"/>
      <c r="AD18" s="936"/>
      <c r="AE18" s="936"/>
      <c r="AF18" s="936"/>
    </row>
    <row r="19" spans="1:32" s="315" customFormat="1" ht="50.25" customHeight="1">
      <c r="A19" s="985"/>
      <c r="B19" s="985"/>
      <c r="C19" s="363"/>
      <c r="D19" s="143"/>
      <c r="E19" s="363"/>
      <c r="F19" s="143"/>
      <c r="G19" s="30"/>
      <c r="H19" s="30"/>
      <c r="I19" s="30"/>
      <c r="J19" s="30"/>
      <c r="K19" s="30"/>
      <c r="L19" s="30"/>
      <c r="M19" s="167"/>
      <c r="N19" s="30"/>
      <c r="P19" s="30"/>
      <c r="R19" s="398" t="s">
        <v>293</v>
      </c>
      <c r="S19" s="426"/>
      <c r="T19" s="419"/>
      <c r="V19" s="429"/>
      <c r="X19" s="590" t="s">
        <v>612</v>
      </c>
      <c r="Z19" s="613"/>
      <c r="AA19" s="167"/>
      <c r="AB19" s="777"/>
      <c r="AD19" s="937"/>
      <c r="AE19" s="937"/>
      <c r="AF19" s="937"/>
    </row>
    <row r="20" spans="1:32" s="1" customFormat="1" ht="87" customHeight="1">
      <c r="A20" s="985"/>
      <c r="B20" s="985"/>
      <c r="C20" s="363" t="s">
        <v>592</v>
      </c>
      <c r="D20" s="144"/>
      <c r="E20" s="986"/>
      <c r="F20" s="144"/>
      <c r="G20" s="24"/>
      <c r="H20" s="867" t="s">
        <v>10</v>
      </c>
      <c r="I20" s="867" t="s">
        <v>10</v>
      </c>
      <c r="J20" s="867" t="s">
        <v>10</v>
      </c>
      <c r="K20" s="867" t="s">
        <v>10</v>
      </c>
      <c r="L20" s="867" t="s">
        <v>10</v>
      </c>
      <c r="M20" s="165"/>
      <c r="N20" s="30"/>
      <c r="P20" s="30"/>
      <c r="R20" s="398" t="s">
        <v>593</v>
      </c>
      <c r="S20" s="426"/>
      <c r="T20" s="419"/>
      <c r="V20" s="429"/>
      <c r="W20" s="315"/>
      <c r="X20" s="590" t="s">
        <v>612</v>
      </c>
      <c r="Y20" s="315"/>
      <c r="Z20" s="613"/>
      <c r="AA20" s="167"/>
      <c r="AB20" s="777"/>
      <c r="AC20" s="315"/>
      <c r="AD20" s="937"/>
      <c r="AE20" s="937"/>
      <c r="AF20" s="937"/>
    </row>
    <row r="21" spans="1:32" s="315" customFormat="1" ht="51" customHeight="1">
      <c r="A21" s="359"/>
      <c r="B21" s="359"/>
      <c r="C21" s="363"/>
      <c r="D21" s="433"/>
      <c r="E21" s="986"/>
      <c r="F21" s="433"/>
      <c r="G21" s="30"/>
      <c r="H21" s="30"/>
      <c r="I21" s="30"/>
      <c r="J21" s="30"/>
      <c r="K21" s="30"/>
      <c r="L21" s="30"/>
      <c r="M21" s="167"/>
      <c r="N21" s="30"/>
      <c r="P21" s="30"/>
      <c r="R21" s="398" t="s">
        <v>528</v>
      </c>
      <c r="S21" s="426"/>
      <c r="T21" s="419"/>
      <c r="V21" s="429"/>
      <c r="X21" s="590" t="s">
        <v>612</v>
      </c>
      <c r="Z21" s="613"/>
      <c r="AA21" s="167"/>
      <c r="AB21" s="777"/>
      <c r="AD21" s="937"/>
      <c r="AE21" s="937"/>
      <c r="AF21" s="937"/>
    </row>
    <row r="22" spans="1:32" s="315" customFormat="1" ht="39.75" customHeight="1">
      <c r="A22" s="359"/>
      <c r="B22" s="359"/>
      <c r="C22" s="363"/>
      <c r="D22" s="433"/>
      <c r="E22" s="986"/>
      <c r="F22" s="433"/>
      <c r="G22" s="30"/>
      <c r="H22" s="30"/>
      <c r="I22" s="30"/>
      <c r="J22" s="30"/>
      <c r="K22" s="30"/>
      <c r="L22" s="30"/>
      <c r="M22" s="167"/>
      <c r="N22" s="30"/>
      <c r="P22" s="30"/>
      <c r="R22" s="398" t="s">
        <v>529</v>
      </c>
      <c r="S22" s="426"/>
      <c r="T22" s="419"/>
      <c r="V22" s="429"/>
      <c r="X22" s="590" t="s">
        <v>612</v>
      </c>
      <c r="Z22" s="613"/>
      <c r="AA22" s="167"/>
      <c r="AB22" s="777"/>
      <c r="AD22" s="937"/>
      <c r="AE22" s="937"/>
      <c r="AF22" s="937"/>
    </row>
    <row r="23" spans="1:32" s="315" customFormat="1" ht="60.75" customHeight="1">
      <c r="A23" s="357"/>
      <c r="B23" s="357"/>
      <c r="C23" s="362"/>
      <c r="D23" s="433"/>
      <c r="E23" s="987"/>
      <c r="F23" s="433"/>
      <c r="G23" s="26"/>
      <c r="H23" s="26"/>
      <c r="I23" s="26"/>
      <c r="J23" s="26"/>
      <c r="K23" s="26"/>
      <c r="L23" s="26"/>
      <c r="M23" s="167"/>
      <c r="N23" s="26"/>
      <c r="P23" s="26"/>
      <c r="R23" s="398" t="s">
        <v>530</v>
      </c>
      <c r="S23" s="426"/>
      <c r="T23" s="420"/>
      <c r="V23" s="428"/>
      <c r="X23" s="590" t="s">
        <v>612</v>
      </c>
      <c r="Z23" s="593"/>
      <c r="AA23" s="165"/>
      <c r="AB23" s="780"/>
      <c r="AD23" s="937"/>
      <c r="AE23" s="937"/>
      <c r="AF23" s="937"/>
    </row>
    <row r="24" spans="1:32" s="1" customFormat="1" ht="96" customHeight="1">
      <c r="A24" s="967" t="s">
        <v>37</v>
      </c>
      <c r="B24" s="969" t="s">
        <v>38</v>
      </c>
      <c r="C24" s="975" t="s">
        <v>501</v>
      </c>
      <c r="D24" s="143"/>
      <c r="E24" s="975"/>
      <c r="F24" s="143"/>
      <c r="G24" s="30" t="s">
        <v>10</v>
      </c>
      <c r="H24" s="30" t="s">
        <v>10</v>
      </c>
      <c r="I24" s="30" t="s">
        <v>10</v>
      </c>
      <c r="J24" s="30" t="s">
        <v>10</v>
      </c>
      <c r="K24" s="30" t="s">
        <v>10</v>
      </c>
      <c r="L24" s="30" t="s">
        <v>10</v>
      </c>
      <c r="M24" s="167"/>
      <c r="N24" s="30" t="s">
        <v>192</v>
      </c>
      <c r="P24" s="30" t="s">
        <v>819</v>
      </c>
      <c r="R24" s="398" t="s">
        <v>294</v>
      </c>
      <c r="S24" s="426"/>
      <c r="T24" s="976" t="s">
        <v>475</v>
      </c>
      <c r="V24" s="429" t="s">
        <v>760</v>
      </c>
      <c r="W24" s="315"/>
      <c r="X24" s="590" t="s">
        <v>612</v>
      </c>
      <c r="Y24" s="315"/>
      <c r="Z24" s="582">
        <f>IF(OR(X24="A",X25="A",X26="A"),"",IF(OR(X24="N",X25="N",X26="N"),0,1))</f>
        <v>1</v>
      </c>
      <c r="AA24" s="757"/>
      <c r="AB24" s="781" t="s">
        <v>642</v>
      </c>
      <c r="AC24" s="315"/>
      <c r="AD24" s="937"/>
      <c r="AE24" s="937"/>
      <c r="AF24" s="937"/>
    </row>
    <row r="25" spans="1:32" s="1" customFormat="1" ht="44.25" customHeight="1">
      <c r="A25" s="968"/>
      <c r="B25" s="970"/>
      <c r="C25" s="973"/>
      <c r="D25" s="143"/>
      <c r="E25" s="973"/>
      <c r="F25" s="143"/>
      <c r="G25" s="30"/>
      <c r="H25" s="30"/>
      <c r="I25" s="30"/>
      <c r="J25" s="30"/>
      <c r="K25" s="30"/>
      <c r="L25" s="30"/>
      <c r="M25" s="167"/>
      <c r="N25" s="30"/>
      <c r="P25" s="30"/>
      <c r="R25" s="398" t="s">
        <v>555</v>
      </c>
      <c r="S25" s="426"/>
      <c r="T25" s="977"/>
      <c r="V25" s="429"/>
      <c r="W25" s="315"/>
      <c r="X25" s="590" t="s">
        <v>612</v>
      </c>
      <c r="Y25" s="315"/>
      <c r="Z25" s="591"/>
      <c r="AA25" s="758"/>
      <c r="AB25" s="777"/>
      <c r="AC25" s="315"/>
      <c r="AD25" s="937"/>
      <c r="AE25" s="937"/>
      <c r="AF25" s="937"/>
    </row>
    <row r="26" spans="1:32" s="315" customFormat="1" ht="60.75" customHeight="1">
      <c r="A26" s="430"/>
      <c r="B26" s="431"/>
      <c r="C26" s="363"/>
      <c r="D26" s="273"/>
      <c r="E26" s="363"/>
      <c r="F26" s="273"/>
      <c r="G26" s="432"/>
      <c r="H26" s="432"/>
      <c r="I26" s="432"/>
      <c r="J26" s="432"/>
      <c r="K26" s="432"/>
      <c r="L26" s="432"/>
      <c r="M26" s="434"/>
      <c r="N26" s="30"/>
      <c r="P26" s="30"/>
      <c r="R26" s="398" t="s">
        <v>502</v>
      </c>
      <c r="S26" s="426"/>
      <c r="T26" s="978"/>
      <c r="V26" s="429"/>
      <c r="X26" s="590" t="s">
        <v>612</v>
      </c>
      <c r="Z26" s="591"/>
      <c r="AA26" s="758"/>
      <c r="AB26" s="777"/>
      <c r="AD26" s="937"/>
      <c r="AE26" s="937"/>
      <c r="AF26" s="937"/>
    </row>
    <row r="27" spans="1:32" s="1" customFormat="1" ht="108.75" customHeight="1">
      <c r="A27" s="23" t="s">
        <v>39</v>
      </c>
      <c r="B27" s="28" t="s">
        <v>40</v>
      </c>
      <c r="C27" s="971" t="s">
        <v>889</v>
      </c>
      <c r="D27" s="145"/>
      <c r="E27" s="982"/>
      <c r="F27" s="145"/>
      <c r="G27" s="915">
        <v>3</v>
      </c>
      <c r="H27" s="916">
        <v>5</v>
      </c>
      <c r="I27" s="916">
        <v>7</v>
      </c>
      <c r="J27" s="916">
        <v>9</v>
      </c>
      <c r="K27" s="916">
        <v>12</v>
      </c>
      <c r="L27" s="916">
        <v>14</v>
      </c>
      <c r="M27" s="168"/>
      <c r="N27" s="33" t="s">
        <v>192</v>
      </c>
      <c r="P27" s="33" t="s">
        <v>10</v>
      </c>
      <c r="R27" s="398" t="s">
        <v>811</v>
      </c>
      <c r="S27" s="426"/>
      <c r="T27" s="911" t="s">
        <v>890</v>
      </c>
      <c r="V27" s="33" t="s">
        <v>245</v>
      </c>
      <c r="W27" s="315"/>
      <c r="X27" s="590" t="s">
        <v>612</v>
      </c>
      <c r="Y27" s="315"/>
      <c r="Z27" s="582">
        <f>IF(OR(X27="A",X28="A",X29="A",X30="A",X31="A"),"",IF(OR(X27="N",X28="N",X29="N",X30="N",X31="N"),0,1))</f>
        <v>1</v>
      </c>
      <c r="AA27" s="757"/>
      <c r="AB27" s="782" t="s">
        <v>639</v>
      </c>
      <c r="AC27" s="315"/>
      <c r="AD27" s="937"/>
      <c r="AE27" s="937"/>
      <c r="AF27" s="937"/>
    </row>
    <row r="28" spans="1:32" s="1" customFormat="1" ht="54.75" customHeight="1">
      <c r="A28" s="25"/>
      <c r="B28" s="34"/>
      <c r="C28" s="972"/>
      <c r="D28" s="146"/>
      <c r="E28" s="983"/>
      <c r="F28" s="146"/>
      <c r="G28" s="25"/>
      <c r="H28" s="25"/>
      <c r="I28" s="25"/>
      <c r="J28" s="25"/>
      <c r="K28" s="25"/>
      <c r="L28" s="25"/>
      <c r="M28" s="146"/>
      <c r="N28" s="251"/>
      <c r="P28" s="299"/>
      <c r="R28" s="398" t="s">
        <v>295</v>
      </c>
      <c r="S28" s="426"/>
      <c r="T28" s="419"/>
      <c r="V28" s="299"/>
      <c r="W28" s="315"/>
      <c r="X28" s="590" t="s">
        <v>612</v>
      </c>
      <c r="Y28" s="315"/>
      <c r="Z28" s="591"/>
      <c r="AA28" s="758"/>
      <c r="AB28" s="783"/>
      <c r="AC28" s="315"/>
      <c r="AD28" s="937"/>
      <c r="AE28" s="937"/>
      <c r="AF28" s="937"/>
    </row>
    <row r="29" spans="1:32" s="1" customFormat="1" ht="106.5" customHeight="1">
      <c r="A29" s="292"/>
      <c r="B29" s="34"/>
      <c r="C29" s="972"/>
      <c r="D29" s="146"/>
      <c r="E29" s="983"/>
      <c r="F29" s="146"/>
      <c r="G29" s="299"/>
      <c r="H29" s="299"/>
      <c r="I29" s="299"/>
      <c r="J29" s="299"/>
      <c r="K29" s="299"/>
      <c r="L29" s="299"/>
      <c r="M29" s="146"/>
      <c r="N29" s="299"/>
      <c r="P29" s="299"/>
      <c r="R29" s="398" t="s">
        <v>296</v>
      </c>
      <c r="S29" s="426"/>
      <c r="T29" s="419"/>
      <c r="V29" s="299"/>
      <c r="W29" s="315"/>
      <c r="X29" s="590" t="s">
        <v>612</v>
      </c>
      <c r="Y29" s="315"/>
      <c r="Z29" s="591"/>
      <c r="AA29" s="758"/>
      <c r="AB29" s="783"/>
      <c r="AC29" s="315"/>
      <c r="AD29" s="937"/>
      <c r="AE29" s="937"/>
      <c r="AF29" s="937"/>
    </row>
    <row r="30" spans="1:32" s="315" customFormat="1" ht="39.75" customHeight="1">
      <c r="A30" s="260"/>
      <c r="B30" s="894"/>
      <c r="C30" s="437"/>
      <c r="D30" s="438"/>
      <c r="E30" s="435"/>
      <c r="F30" s="438"/>
      <c r="G30" s="439"/>
      <c r="H30" s="439"/>
      <c r="I30" s="439"/>
      <c r="J30" s="439"/>
      <c r="K30" s="439"/>
      <c r="L30" s="439"/>
      <c r="M30" s="440"/>
      <c r="N30" s="441"/>
      <c r="O30" s="442"/>
      <c r="P30" s="907"/>
      <c r="Q30" s="443"/>
      <c r="R30" s="444" t="s">
        <v>332</v>
      </c>
      <c r="S30" s="445"/>
      <c r="T30" s="423"/>
      <c r="U30" s="443"/>
      <c r="V30" s="351"/>
      <c r="W30" s="443"/>
      <c r="X30" s="590" t="s">
        <v>612</v>
      </c>
      <c r="Y30" s="443"/>
      <c r="Z30" s="596"/>
      <c r="AA30" s="138"/>
      <c r="AB30" s="784"/>
      <c r="AD30" s="937"/>
      <c r="AE30" s="937"/>
      <c r="AF30" s="937"/>
    </row>
    <row r="31" spans="1:32" s="1" customFormat="1" ht="59.25" customHeight="1">
      <c r="A31" s="446" t="s">
        <v>470</v>
      </c>
      <c r="B31" s="447"/>
      <c r="C31" s="60" t="s">
        <v>891</v>
      </c>
      <c r="D31" s="148"/>
      <c r="E31" s="448"/>
      <c r="F31" s="148"/>
      <c r="G31" s="436" t="s">
        <v>10</v>
      </c>
      <c r="H31" s="436" t="s">
        <v>10</v>
      </c>
      <c r="I31" s="436" t="s">
        <v>10</v>
      </c>
      <c r="J31" s="436" t="s">
        <v>10</v>
      </c>
      <c r="K31" s="436" t="s">
        <v>10</v>
      </c>
      <c r="L31" s="436" t="s">
        <v>10</v>
      </c>
      <c r="M31" s="170"/>
      <c r="N31" s="324" t="s">
        <v>192</v>
      </c>
      <c r="P31" s="323"/>
      <c r="R31" s="283" t="s">
        <v>503</v>
      </c>
      <c r="S31" s="426"/>
      <c r="T31" s="817" t="s">
        <v>720</v>
      </c>
      <c r="V31" s="321" t="s">
        <v>245</v>
      </c>
      <c r="W31" s="315"/>
      <c r="X31" s="590" t="s">
        <v>612</v>
      </c>
      <c r="Y31" s="315"/>
      <c r="Z31" s="597"/>
      <c r="AA31" s="338"/>
      <c r="AB31" s="785" t="s">
        <v>639</v>
      </c>
      <c r="AC31" s="315"/>
      <c r="AD31" s="937"/>
      <c r="AE31" s="937"/>
      <c r="AF31" s="937"/>
    </row>
    <row r="32" spans="1:32" s="1" customFormat="1" ht="101.25" customHeight="1">
      <c r="A32" s="295" t="s">
        <v>224</v>
      </c>
      <c r="B32" s="74" t="s">
        <v>41</v>
      </c>
      <c r="C32" s="815" t="s">
        <v>892</v>
      </c>
      <c r="D32" s="147"/>
      <c r="E32" s="319" t="s">
        <v>660</v>
      </c>
      <c r="F32" s="147"/>
      <c r="G32" s="36" t="s">
        <v>10</v>
      </c>
      <c r="H32" s="36" t="s">
        <v>10</v>
      </c>
      <c r="I32" s="36" t="s">
        <v>10</v>
      </c>
      <c r="J32" s="36" t="s">
        <v>10</v>
      </c>
      <c r="K32" s="36" t="s">
        <v>10</v>
      </c>
      <c r="L32" s="36" t="s">
        <v>10</v>
      </c>
      <c r="M32" s="169"/>
      <c r="N32" s="99" t="s">
        <v>192</v>
      </c>
      <c r="P32" s="321" t="s">
        <v>10</v>
      </c>
      <c r="R32" s="817" t="s">
        <v>893</v>
      </c>
      <c r="S32" s="426"/>
      <c r="T32" s="278" t="s">
        <v>356</v>
      </c>
      <c r="V32" s="321" t="s">
        <v>245</v>
      </c>
      <c r="W32" s="315"/>
      <c r="X32" s="590" t="s">
        <v>612</v>
      </c>
      <c r="Y32" s="315"/>
      <c r="Z32" s="582">
        <f>IF(OR(X32="A"),"",IF(OR(X32="N"),0,1))</f>
        <v>1</v>
      </c>
      <c r="AA32" s="761"/>
      <c r="AB32" s="786" t="s">
        <v>639</v>
      </c>
      <c r="AC32" s="315"/>
      <c r="AD32" s="937"/>
      <c r="AE32" s="937"/>
      <c r="AF32" s="937"/>
    </row>
    <row r="33" spans="1:32" s="1" customFormat="1" ht="61.5" customHeight="1">
      <c r="A33" s="40" t="s">
        <v>562</v>
      </c>
      <c r="B33" s="373" t="s">
        <v>43</v>
      </c>
      <c r="C33" s="101" t="s">
        <v>894</v>
      </c>
      <c r="D33" s="150"/>
      <c r="E33" s="101"/>
      <c r="F33" s="150"/>
      <c r="G33" s="872">
        <v>1</v>
      </c>
      <c r="H33" s="873">
        <v>1</v>
      </c>
      <c r="I33" s="873">
        <v>1</v>
      </c>
      <c r="J33" s="873">
        <v>1</v>
      </c>
      <c r="K33" s="873">
        <v>2</v>
      </c>
      <c r="L33" s="873">
        <v>2</v>
      </c>
      <c r="M33" s="170"/>
      <c r="N33" s="249" t="s">
        <v>192</v>
      </c>
      <c r="P33" s="322" t="s">
        <v>10</v>
      </c>
      <c r="R33" s="101" t="s">
        <v>563</v>
      </c>
      <c r="S33" s="426"/>
      <c r="T33" s="278" t="s">
        <v>356</v>
      </c>
      <c r="V33" s="322" t="s">
        <v>245</v>
      </c>
      <c r="W33" s="315"/>
      <c r="X33" s="590" t="s">
        <v>612</v>
      </c>
      <c r="Y33" s="315"/>
      <c r="Z33" s="582">
        <f>IF(OR(X33="A"),"",IF(OR(X33="N"),0,1))</f>
        <v>1</v>
      </c>
      <c r="AA33" s="761"/>
      <c r="AB33" s="787" t="s">
        <v>639</v>
      </c>
      <c r="AC33" s="315"/>
      <c r="AD33" s="937"/>
      <c r="AE33" s="937"/>
      <c r="AF33" s="937"/>
    </row>
    <row r="34" spans="1:32" s="1" customFormat="1" ht="34.200000000000003">
      <c r="A34" s="376" t="s">
        <v>566</v>
      </c>
      <c r="B34" s="371" t="s">
        <v>196</v>
      </c>
      <c r="C34" s="449" t="s">
        <v>895</v>
      </c>
      <c r="D34" s="151"/>
      <c r="E34" s="449"/>
      <c r="F34" s="151"/>
      <c r="G34" s="31" t="s">
        <v>10</v>
      </c>
      <c r="H34" s="32" t="s">
        <v>10</v>
      </c>
      <c r="I34" s="32" t="s">
        <v>10</v>
      </c>
      <c r="J34" s="32" t="s">
        <v>10</v>
      </c>
      <c r="K34" s="32" t="s">
        <v>10</v>
      </c>
      <c r="L34" s="32" t="s">
        <v>10</v>
      </c>
      <c r="M34" s="170"/>
      <c r="N34" s="322" t="s">
        <v>192</v>
      </c>
      <c r="P34" s="322" t="s">
        <v>10</v>
      </c>
      <c r="R34" s="279" t="s">
        <v>749</v>
      </c>
      <c r="S34" s="426"/>
      <c r="T34" s="283" t="s">
        <v>356</v>
      </c>
      <c r="V34" s="321" t="s">
        <v>245</v>
      </c>
      <c r="W34" s="315"/>
      <c r="X34" s="590" t="s">
        <v>612</v>
      </c>
      <c r="Y34" s="315"/>
      <c r="Z34" s="582">
        <f>IF(OR(X34="A",X35="A"),"",IF(OR(X34="N",X35="N"),0,1))</f>
        <v>1</v>
      </c>
      <c r="AA34" s="761"/>
      <c r="AB34" s="787" t="s">
        <v>639</v>
      </c>
      <c r="AC34" s="315"/>
      <c r="AD34" s="937"/>
      <c r="AE34" s="937"/>
      <c r="AF34" s="937"/>
    </row>
    <row r="35" spans="1:32" s="315" customFormat="1" ht="57" customHeight="1">
      <c r="A35" s="450"/>
      <c r="B35" s="372"/>
      <c r="C35" s="855" t="s">
        <v>755</v>
      </c>
      <c r="D35" s="163"/>
      <c r="E35" s="281"/>
      <c r="F35" s="163"/>
      <c r="G35" s="61"/>
      <c r="H35" s="436"/>
      <c r="I35" s="436"/>
      <c r="J35" s="436"/>
      <c r="K35" s="436"/>
      <c r="L35" s="436"/>
      <c r="M35" s="170"/>
      <c r="N35" s="323"/>
      <c r="O35" s="381"/>
      <c r="P35" s="323"/>
      <c r="R35" s="281" t="s">
        <v>721</v>
      </c>
      <c r="S35" s="426"/>
      <c r="T35" s="284"/>
      <c r="V35" s="321" t="s">
        <v>245</v>
      </c>
      <c r="X35" s="590" t="s">
        <v>612</v>
      </c>
      <c r="Z35" s="591"/>
      <c r="AA35" s="762"/>
      <c r="AB35" s="788"/>
      <c r="AD35" s="937"/>
      <c r="AE35" s="937"/>
      <c r="AF35" s="937"/>
    </row>
    <row r="36" spans="1:32" s="1" customFormat="1" ht="48.75" customHeight="1">
      <c r="A36" s="327" t="s">
        <v>225</v>
      </c>
      <c r="B36" s="10" t="s">
        <v>46</v>
      </c>
      <c r="C36" s="817" t="s">
        <v>896</v>
      </c>
      <c r="D36" s="149"/>
      <c r="E36" s="100"/>
      <c r="F36" s="149"/>
      <c r="G36" s="875">
        <v>1</v>
      </c>
      <c r="H36" s="875">
        <v>1</v>
      </c>
      <c r="I36" s="875">
        <v>1</v>
      </c>
      <c r="J36" s="875">
        <v>1</v>
      </c>
      <c r="K36" s="871">
        <v>1</v>
      </c>
      <c r="L36" s="875">
        <v>1</v>
      </c>
      <c r="M36" s="169"/>
      <c r="N36" s="99" t="s">
        <v>192</v>
      </c>
      <c r="P36" s="115" t="s">
        <v>10</v>
      </c>
      <c r="R36" s="278" t="s">
        <v>297</v>
      </c>
      <c r="S36" s="426"/>
      <c r="T36" s="278" t="s">
        <v>377</v>
      </c>
      <c r="V36" s="321" t="s">
        <v>762</v>
      </c>
      <c r="W36" s="315"/>
      <c r="X36" s="590" t="s">
        <v>612</v>
      </c>
      <c r="Y36" s="315"/>
      <c r="Z36" s="582">
        <f>IF(OR(X36="A"),"",IF(OR(X36="N"),0,1))</f>
        <v>1</v>
      </c>
      <c r="AA36" s="761"/>
      <c r="AB36" s="786" t="s">
        <v>639</v>
      </c>
      <c r="AC36" s="315"/>
      <c r="AD36" s="937"/>
      <c r="AE36" s="937"/>
      <c r="AF36" s="937"/>
    </row>
    <row r="37" spans="1:32" s="1" customFormat="1" ht="78.75" customHeight="1">
      <c r="A37" s="574" t="s">
        <v>564</v>
      </c>
      <c r="B37" s="303" t="s">
        <v>48</v>
      </c>
      <c r="C37" s="817" t="s">
        <v>897</v>
      </c>
      <c r="D37" s="149"/>
      <c r="E37" s="283"/>
      <c r="F37" s="149"/>
      <c r="G37" s="871">
        <v>1</v>
      </c>
      <c r="H37" s="875">
        <v>1</v>
      </c>
      <c r="I37" s="875">
        <v>1</v>
      </c>
      <c r="J37" s="875">
        <v>1</v>
      </c>
      <c r="K37" s="875">
        <v>1</v>
      </c>
      <c r="L37" s="875">
        <v>1</v>
      </c>
      <c r="M37" s="171"/>
      <c r="N37" s="249" t="s">
        <v>192</v>
      </c>
      <c r="P37" s="322" t="s">
        <v>10</v>
      </c>
      <c r="R37" s="278" t="s">
        <v>565</v>
      </c>
      <c r="S37" s="426"/>
      <c r="T37" s="283" t="s">
        <v>378</v>
      </c>
      <c r="V37" s="322" t="s">
        <v>762</v>
      </c>
      <c r="W37" s="315"/>
      <c r="X37" s="590" t="s">
        <v>612</v>
      </c>
      <c r="Y37" s="315"/>
      <c r="Z37" s="582">
        <f>IF(OR(X37="A",X38="A"),"",IF(OR(X37="N",X38="N"),0,1))</f>
        <v>1</v>
      </c>
      <c r="AA37" s="761"/>
      <c r="AB37" s="787" t="s">
        <v>639</v>
      </c>
      <c r="AC37" s="315"/>
      <c r="AD37" s="937"/>
      <c r="AE37" s="937"/>
      <c r="AF37" s="937"/>
    </row>
    <row r="38" spans="1:32" s="1" customFormat="1" ht="60" customHeight="1">
      <c r="A38" s="304"/>
      <c r="B38" s="289"/>
      <c r="C38" s="817" t="s">
        <v>898</v>
      </c>
      <c r="D38" s="149"/>
      <c r="E38" s="284"/>
      <c r="F38" s="149"/>
      <c r="G38" s="36" t="s">
        <v>10</v>
      </c>
      <c r="H38" s="36" t="s">
        <v>10</v>
      </c>
      <c r="I38" s="36" t="s">
        <v>10</v>
      </c>
      <c r="J38" s="36" t="s">
        <v>10</v>
      </c>
      <c r="K38" s="37" t="s">
        <v>10</v>
      </c>
      <c r="L38" s="36" t="s">
        <v>10</v>
      </c>
      <c r="M38" s="169"/>
      <c r="N38" s="99" t="s">
        <v>192</v>
      </c>
      <c r="P38" s="321"/>
      <c r="R38" s="278" t="s">
        <v>663</v>
      </c>
      <c r="S38" s="426"/>
      <c r="T38" s="284"/>
      <c r="U38" s="381"/>
      <c r="V38" s="323"/>
      <c r="W38" s="381"/>
      <c r="X38" s="590" t="s">
        <v>612</v>
      </c>
      <c r="Y38" s="315"/>
      <c r="Z38" s="591"/>
      <c r="AA38" s="763"/>
      <c r="AB38" s="789"/>
      <c r="AC38" s="287"/>
      <c r="AD38" s="937"/>
      <c r="AE38" s="937"/>
      <c r="AF38" s="937"/>
    </row>
    <row r="39" spans="1:32" s="276" customFormat="1" ht="45" customHeight="1">
      <c r="A39" s="327" t="s">
        <v>226</v>
      </c>
      <c r="B39" s="10" t="s">
        <v>50</v>
      </c>
      <c r="C39" s="817" t="s">
        <v>899</v>
      </c>
      <c r="D39" s="149"/>
      <c r="E39" s="278"/>
      <c r="F39" s="149"/>
      <c r="G39" s="320">
        <v>1</v>
      </c>
      <c r="H39" s="320">
        <v>1</v>
      </c>
      <c r="I39" s="320">
        <v>1</v>
      </c>
      <c r="J39" s="320">
        <v>1</v>
      </c>
      <c r="K39" s="321">
        <v>1</v>
      </c>
      <c r="L39" s="320">
        <v>1</v>
      </c>
      <c r="M39" s="169"/>
      <c r="N39" s="321" t="s">
        <v>192</v>
      </c>
      <c r="O39" s="315"/>
      <c r="P39" s="50" t="s">
        <v>750</v>
      </c>
      <c r="Q39" s="315"/>
      <c r="R39" s="278" t="s">
        <v>298</v>
      </c>
      <c r="S39" s="426"/>
      <c r="T39" s="278" t="s">
        <v>356</v>
      </c>
      <c r="U39" s="315"/>
      <c r="V39" s="322" t="s">
        <v>762</v>
      </c>
      <c r="W39" s="315"/>
      <c r="X39" s="590" t="s">
        <v>612</v>
      </c>
      <c r="Y39" s="315"/>
      <c r="Z39" s="582">
        <f>IF(OR(X39="A"),"",IF(OR(X39="N"),0,1))</f>
        <v>1</v>
      </c>
      <c r="AA39" s="764"/>
      <c r="AB39" s="788" t="s">
        <v>741</v>
      </c>
      <c r="AC39" s="315"/>
      <c r="AD39" s="937"/>
      <c r="AE39" s="937"/>
      <c r="AF39" s="937"/>
    </row>
    <row r="40" spans="1:32" s="1" customFormat="1" ht="51.75" customHeight="1">
      <c r="A40" s="41" t="s">
        <v>567</v>
      </c>
      <c r="B40" s="303" t="s">
        <v>51</v>
      </c>
      <c r="C40" s="817" t="s">
        <v>855</v>
      </c>
      <c r="D40" s="149"/>
      <c r="E40" s="283"/>
      <c r="F40" s="149"/>
      <c r="G40" s="875">
        <v>1</v>
      </c>
      <c r="H40" s="875">
        <v>1</v>
      </c>
      <c r="I40" s="875">
        <v>1</v>
      </c>
      <c r="J40" s="875">
        <v>1</v>
      </c>
      <c r="K40" s="875">
        <v>1</v>
      </c>
      <c r="L40" s="875">
        <v>1</v>
      </c>
      <c r="M40" s="169"/>
      <c r="N40" s="99" t="s">
        <v>192</v>
      </c>
      <c r="P40" s="321" t="s">
        <v>10</v>
      </c>
      <c r="R40" s="278" t="s">
        <v>299</v>
      </c>
      <c r="S40" s="426"/>
      <c r="T40" s="283" t="s">
        <v>356</v>
      </c>
      <c r="V40" s="322" t="s">
        <v>762</v>
      </c>
      <c r="W40" s="315"/>
      <c r="X40" s="590" t="s">
        <v>612</v>
      </c>
      <c r="Y40" s="315"/>
      <c r="Z40" s="582">
        <f>IF(OR(X40="A",X41="A"),"",IF(OR(X40="N",X41="N"),0,1))</f>
        <v>1</v>
      </c>
      <c r="AA40" s="761"/>
      <c r="AB40" s="786" t="s">
        <v>639</v>
      </c>
      <c r="AC40" s="315"/>
      <c r="AD40" s="937"/>
      <c r="AE40" s="937"/>
      <c r="AF40" s="937"/>
    </row>
    <row r="41" spans="1:32" s="1" customFormat="1" ht="56.25" customHeight="1">
      <c r="A41" s="43"/>
      <c r="B41" s="289"/>
      <c r="C41" s="319" t="s">
        <v>344</v>
      </c>
      <c r="D41" s="152"/>
      <c r="E41" s="451"/>
      <c r="F41" s="152"/>
      <c r="G41" s="44" t="s">
        <v>10</v>
      </c>
      <c r="H41" s="44" t="s">
        <v>10</v>
      </c>
      <c r="I41" s="44" t="s">
        <v>10</v>
      </c>
      <c r="J41" s="44" t="s">
        <v>10</v>
      </c>
      <c r="K41" s="38" t="s">
        <v>10</v>
      </c>
      <c r="L41" s="44" t="s">
        <v>10</v>
      </c>
      <c r="M41" s="171"/>
      <c r="N41" s="249" t="s">
        <v>192</v>
      </c>
      <c r="P41" s="322"/>
      <c r="R41" s="283" t="s">
        <v>345</v>
      </c>
      <c r="S41" s="426"/>
      <c r="T41" s="284"/>
      <c r="V41" s="324"/>
      <c r="W41" s="315"/>
      <c r="X41" s="590" t="s">
        <v>612</v>
      </c>
      <c r="Y41" s="315"/>
      <c r="Z41" s="591"/>
      <c r="AA41" s="762"/>
      <c r="AB41" s="787" t="s">
        <v>641</v>
      </c>
      <c r="AC41" s="315"/>
      <c r="AD41" s="937"/>
      <c r="AE41" s="937"/>
      <c r="AF41" s="937"/>
    </row>
    <row r="42" spans="1:32" s="276" customFormat="1" ht="53.25" customHeight="1">
      <c r="A42" s="650" t="s">
        <v>567</v>
      </c>
      <c r="B42" s="655" t="s">
        <v>53</v>
      </c>
      <c r="C42" s="817" t="s">
        <v>856</v>
      </c>
      <c r="D42" s="149"/>
      <c r="E42" s="283"/>
      <c r="F42" s="149"/>
      <c r="G42" s="320"/>
      <c r="H42" s="320"/>
      <c r="I42" s="320"/>
      <c r="J42" s="875">
        <v>1</v>
      </c>
      <c r="K42" s="875">
        <v>1</v>
      </c>
      <c r="L42" s="875">
        <v>1</v>
      </c>
      <c r="M42" s="169"/>
      <c r="N42" s="321" t="s">
        <v>192</v>
      </c>
      <c r="O42" s="315"/>
      <c r="P42" s="321" t="s">
        <v>819</v>
      </c>
      <c r="Q42" s="315"/>
      <c r="R42" s="278" t="s">
        <v>300</v>
      </c>
      <c r="S42" s="426"/>
      <c r="T42" s="283" t="s">
        <v>857</v>
      </c>
      <c r="U42" s="315"/>
      <c r="V42" s="322" t="s">
        <v>762</v>
      </c>
      <c r="W42" s="315"/>
      <c r="X42" s="590" t="s">
        <v>612</v>
      </c>
      <c r="Y42" s="315"/>
      <c r="Z42" s="582">
        <f>IF(OR(X42="A",X43="A",Size="XS",Size="S"),"",IF(OR(X42="N",X43="N"),0,1))</f>
        <v>1</v>
      </c>
      <c r="AA42" s="761"/>
      <c r="AB42" s="787" t="s">
        <v>641</v>
      </c>
      <c r="AC42" s="315"/>
      <c r="AD42" s="937"/>
      <c r="AE42" s="937"/>
      <c r="AF42" s="937"/>
    </row>
    <row r="43" spans="1:32" s="276" customFormat="1" ht="45.6">
      <c r="A43" s="43"/>
      <c r="B43" s="289"/>
      <c r="C43" s="815" t="s">
        <v>858</v>
      </c>
      <c r="D43" s="152"/>
      <c r="E43" s="451"/>
      <c r="F43" s="152"/>
      <c r="G43" s="325"/>
      <c r="H43" s="325"/>
      <c r="I43" s="325"/>
      <c r="J43" s="325"/>
      <c r="K43" s="874">
        <v>1</v>
      </c>
      <c r="L43" s="876">
        <v>1</v>
      </c>
      <c r="M43" s="337"/>
      <c r="N43" s="322" t="s">
        <v>192</v>
      </c>
      <c r="O43" s="315"/>
      <c r="P43" s="322"/>
      <c r="Q43" s="315"/>
      <c r="R43" s="283" t="s">
        <v>301</v>
      </c>
      <c r="S43" s="426"/>
      <c r="T43" s="284"/>
      <c r="U43" s="315"/>
      <c r="V43" s="324"/>
      <c r="W43" s="315"/>
      <c r="X43" s="590" t="s">
        <v>612</v>
      </c>
      <c r="Y43" s="315"/>
      <c r="Z43" s="591"/>
      <c r="AA43" s="762"/>
      <c r="AB43" s="787" t="s">
        <v>641</v>
      </c>
      <c r="AC43" s="315"/>
      <c r="AD43" s="937"/>
      <c r="AE43" s="937"/>
      <c r="AF43" s="937"/>
    </row>
    <row r="44" spans="1:32" s="1" customFormat="1" ht="62.25" customHeight="1">
      <c r="A44" s="958" t="s">
        <v>812</v>
      </c>
      <c r="B44" s="374" t="s">
        <v>54</v>
      </c>
      <c r="C44" s="283" t="s">
        <v>859</v>
      </c>
      <c r="D44" s="153"/>
      <c r="E44" s="102"/>
      <c r="F44" s="153"/>
      <c r="G44" s="38"/>
      <c r="H44" s="38"/>
      <c r="I44" s="38"/>
      <c r="J44" s="38"/>
      <c r="K44" s="38"/>
      <c r="L44" s="38"/>
      <c r="M44" s="172"/>
      <c r="N44" s="249" t="s">
        <v>192</v>
      </c>
      <c r="P44" s="322" t="s">
        <v>10</v>
      </c>
      <c r="R44" s="283" t="s">
        <v>484</v>
      </c>
      <c r="S44" s="426"/>
      <c r="T44" s="283" t="s">
        <v>356</v>
      </c>
      <c r="V44" s="322" t="s">
        <v>762</v>
      </c>
      <c r="W44" s="315"/>
      <c r="X44" s="590" t="s">
        <v>612</v>
      </c>
      <c r="Y44" s="315"/>
      <c r="Z44" s="582">
        <f>IF(OR(X44="A",X45="A",X46="A",X47="A",X48="A",X49="A",X50="A"),"",IF(OR(X44="N",X45="N",X46="N",X47="N",X48="N",X49="N",X50="N"),0,1))</f>
        <v>1</v>
      </c>
      <c r="AA44" s="761"/>
      <c r="AB44" s="787" t="s">
        <v>690</v>
      </c>
      <c r="AC44" s="315"/>
      <c r="AD44" s="937"/>
      <c r="AE44" s="937"/>
      <c r="AF44" s="937"/>
    </row>
    <row r="45" spans="1:32" s="1" customFormat="1" ht="20.25" customHeight="1">
      <c r="A45" s="959"/>
      <c r="B45" s="289"/>
      <c r="C45" s="319" t="s">
        <v>379</v>
      </c>
      <c r="D45" s="147"/>
      <c r="E45" s="35"/>
      <c r="F45" s="147"/>
      <c r="G45" s="37" t="s">
        <v>10</v>
      </c>
      <c r="H45" s="37" t="s">
        <v>10</v>
      </c>
      <c r="I45" s="37" t="s">
        <v>10</v>
      </c>
      <c r="J45" s="37" t="s">
        <v>10</v>
      </c>
      <c r="K45" s="37" t="s">
        <v>10</v>
      </c>
      <c r="L45" s="37" t="s">
        <v>10</v>
      </c>
      <c r="M45" s="173"/>
      <c r="N45" s="250"/>
      <c r="P45" s="324"/>
      <c r="R45" s="319" t="s">
        <v>379</v>
      </c>
      <c r="S45" s="426"/>
      <c r="T45" s="402"/>
      <c r="V45" s="324"/>
      <c r="W45" s="315"/>
      <c r="X45" s="590" t="s">
        <v>612</v>
      </c>
      <c r="Y45" s="315"/>
      <c r="Z45" s="591"/>
      <c r="AA45" s="762"/>
      <c r="AB45" s="785"/>
      <c r="AC45" s="315"/>
      <c r="AD45" s="937"/>
      <c r="AE45" s="937"/>
      <c r="AF45" s="937"/>
    </row>
    <row r="46" spans="1:32" s="1" customFormat="1" ht="25.5" customHeight="1">
      <c r="A46" s="959"/>
      <c r="B46" s="289"/>
      <c r="C46" s="319" t="s">
        <v>380</v>
      </c>
      <c r="D46" s="147"/>
      <c r="E46" s="35"/>
      <c r="F46" s="147"/>
      <c r="G46" s="871">
        <v>1</v>
      </c>
      <c r="H46" s="871">
        <v>1</v>
      </c>
      <c r="I46" s="871">
        <v>2</v>
      </c>
      <c r="J46" s="871">
        <v>2</v>
      </c>
      <c r="K46" s="871">
        <v>2</v>
      </c>
      <c r="L46" s="871">
        <v>3</v>
      </c>
      <c r="M46" s="173"/>
      <c r="N46" s="250"/>
      <c r="P46" s="324"/>
      <c r="R46" s="319" t="s">
        <v>380</v>
      </c>
      <c r="S46" s="426"/>
      <c r="T46" s="402"/>
      <c r="V46" s="324"/>
      <c r="W46" s="315"/>
      <c r="X46" s="590" t="s">
        <v>612</v>
      </c>
      <c r="Y46" s="315"/>
      <c r="Z46" s="591"/>
      <c r="AA46" s="762"/>
      <c r="AB46" s="785"/>
      <c r="AC46" s="315"/>
      <c r="AD46" s="937"/>
      <c r="AE46" s="937"/>
      <c r="AF46" s="937"/>
    </row>
    <row r="47" spans="1:32" s="1" customFormat="1" ht="163.5" customHeight="1">
      <c r="A47" s="42"/>
      <c r="B47" s="289"/>
      <c r="C47" s="815" t="s">
        <v>860</v>
      </c>
      <c r="D47" s="149"/>
      <c r="E47" s="343"/>
      <c r="F47" s="149"/>
      <c r="G47" s="871">
        <v>1</v>
      </c>
      <c r="H47" s="871">
        <v>1</v>
      </c>
      <c r="I47" s="871">
        <v>1</v>
      </c>
      <c r="J47" s="871">
        <v>1</v>
      </c>
      <c r="K47" s="871">
        <v>1</v>
      </c>
      <c r="L47" s="871">
        <v>1</v>
      </c>
      <c r="M47" s="173"/>
      <c r="N47" s="250"/>
      <c r="P47" s="324"/>
      <c r="R47" s="815" t="s">
        <v>861</v>
      </c>
      <c r="S47" s="426"/>
      <c r="T47" s="402"/>
      <c r="V47" s="324"/>
      <c r="W47" s="315"/>
      <c r="X47" s="590" t="s">
        <v>612</v>
      </c>
      <c r="Y47" s="443"/>
      <c r="Z47" s="596"/>
      <c r="AA47" s="138"/>
      <c r="AB47" s="785"/>
      <c r="AC47" s="315"/>
      <c r="AD47" s="937"/>
      <c r="AE47" s="937"/>
      <c r="AF47" s="937"/>
    </row>
    <row r="48" spans="1:32" s="1" customFormat="1" ht="37.5" customHeight="1">
      <c r="A48" s="42"/>
      <c r="B48" s="289"/>
      <c r="C48" s="319" t="s">
        <v>572</v>
      </c>
      <c r="D48" s="149"/>
      <c r="E48" s="100"/>
      <c r="F48" s="149"/>
      <c r="G48" s="871">
        <v>0</v>
      </c>
      <c r="H48" s="871">
        <v>0</v>
      </c>
      <c r="I48" s="871">
        <v>1</v>
      </c>
      <c r="J48" s="871">
        <v>1</v>
      </c>
      <c r="K48" s="871">
        <v>1</v>
      </c>
      <c r="L48" s="871">
        <v>2</v>
      </c>
      <c r="M48" s="173"/>
      <c r="N48" s="250"/>
      <c r="P48" s="324"/>
      <c r="R48" s="319" t="s">
        <v>571</v>
      </c>
      <c r="S48" s="426"/>
      <c r="T48" s="402"/>
      <c r="V48" s="324"/>
      <c r="W48" s="315"/>
      <c r="X48" s="590" t="s">
        <v>612</v>
      </c>
      <c r="Y48" s="315"/>
      <c r="Z48" s="598"/>
      <c r="AA48" s="338"/>
      <c r="AB48" s="785"/>
      <c r="AC48" s="315"/>
      <c r="AD48" s="937"/>
      <c r="AE48" s="937"/>
      <c r="AF48" s="937"/>
    </row>
    <row r="49" spans="1:32" s="1" customFormat="1" ht="27.75" customHeight="1">
      <c r="A49" s="42"/>
      <c r="B49" s="289"/>
      <c r="C49" s="815" t="s">
        <v>689</v>
      </c>
      <c r="D49" s="147"/>
      <c r="E49" s="319"/>
      <c r="F49" s="147"/>
      <c r="G49" s="37" t="s">
        <v>10</v>
      </c>
      <c r="H49" s="37" t="s">
        <v>10</v>
      </c>
      <c r="I49" s="37" t="s">
        <v>10</v>
      </c>
      <c r="J49" s="37" t="s">
        <v>10</v>
      </c>
      <c r="K49" s="37" t="s">
        <v>10</v>
      </c>
      <c r="L49" s="37" t="s">
        <v>10</v>
      </c>
      <c r="M49" s="173"/>
      <c r="N49" s="250"/>
      <c r="P49" s="324"/>
      <c r="R49" s="319" t="s">
        <v>381</v>
      </c>
      <c r="S49" s="426"/>
      <c r="T49" s="402"/>
      <c r="V49" s="324"/>
      <c r="W49" s="315"/>
      <c r="X49" s="590" t="s">
        <v>612</v>
      </c>
      <c r="Y49" s="315"/>
      <c r="Z49" s="598"/>
      <c r="AA49" s="338"/>
      <c r="AB49" s="785" t="s">
        <v>678</v>
      </c>
      <c r="AC49" s="315"/>
      <c r="AD49" s="937"/>
      <c r="AE49" s="937"/>
      <c r="AF49" s="937"/>
    </row>
    <row r="50" spans="1:32" s="1" customFormat="1" ht="102.6">
      <c r="A50" s="118"/>
      <c r="B50" s="62"/>
      <c r="C50" s="280" t="s">
        <v>862</v>
      </c>
      <c r="D50" s="154"/>
      <c r="E50" s="45"/>
      <c r="F50" s="154"/>
      <c r="G50" s="37" t="s">
        <v>10</v>
      </c>
      <c r="H50" s="37" t="s">
        <v>10</v>
      </c>
      <c r="I50" s="37" t="s">
        <v>10</v>
      </c>
      <c r="J50" s="37" t="s">
        <v>10</v>
      </c>
      <c r="K50" s="37" t="s">
        <v>10</v>
      </c>
      <c r="L50" s="37" t="s">
        <v>10</v>
      </c>
      <c r="M50" s="174"/>
      <c r="N50" s="323"/>
      <c r="O50" s="381"/>
      <c r="P50" s="323"/>
      <c r="R50" s="280" t="s">
        <v>382</v>
      </c>
      <c r="S50" s="426"/>
      <c r="T50" s="817" t="s">
        <v>863</v>
      </c>
      <c r="V50" s="321"/>
      <c r="W50" s="315"/>
      <c r="X50" s="590" t="s">
        <v>612</v>
      </c>
      <c r="Y50" s="315"/>
      <c r="Z50" s="597"/>
      <c r="AA50" s="765"/>
      <c r="AB50" s="788"/>
      <c r="AC50" s="315"/>
      <c r="AD50" s="937"/>
      <c r="AE50" s="937"/>
      <c r="AF50" s="937"/>
    </row>
    <row r="51" spans="1:32" s="315" customFormat="1" ht="76.5" customHeight="1">
      <c r="A51" s="650" t="s">
        <v>568</v>
      </c>
      <c r="B51" s="656" t="s">
        <v>208</v>
      </c>
      <c r="C51" s="817" t="s">
        <v>864</v>
      </c>
      <c r="D51" s="149"/>
      <c r="E51" s="283"/>
      <c r="F51" s="149"/>
      <c r="G51" s="320" t="s">
        <v>10</v>
      </c>
      <c r="H51" s="320" t="s">
        <v>10</v>
      </c>
      <c r="I51" s="320" t="s">
        <v>10</v>
      </c>
      <c r="J51" s="320" t="s">
        <v>10</v>
      </c>
      <c r="K51" s="320" t="s">
        <v>10</v>
      </c>
      <c r="L51" s="320" t="s">
        <v>10</v>
      </c>
      <c r="M51" s="169"/>
      <c r="N51" s="322" t="s">
        <v>192</v>
      </c>
      <c r="P51" s="322" t="s">
        <v>819</v>
      </c>
      <c r="R51" s="817" t="s">
        <v>865</v>
      </c>
      <c r="S51" s="426"/>
      <c r="T51" s="283"/>
      <c r="V51" s="322"/>
      <c r="X51" s="590" t="s">
        <v>612</v>
      </c>
      <c r="Y51" s="425"/>
      <c r="Z51" s="600">
        <f>IF(OR(X51="A",X52="A",X53="A",X54="A"),"",IF(OR(X51="N",X52="N",X53="N",X54="N"),0,1))</f>
        <v>1</v>
      </c>
      <c r="AA51" s="764"/>
      <c r="AB51" s="785" t="s">
        <v>691</v>
      </c>
      <c r="AD51" s="937"/>
      <c r="AE51" s="937"/>
      <c r="AF51" s="937"/>
    </row>
    <row r="52" spans="1:32" s="315" customFormat="1">
      <c r="A52" s="651"/>
      <c r="B52" s="289"/>
      <c r="C52" s="319" t="s">
        <v>380</v>
      </c>
      <c r="D52" s="152"/>
      <c r="E52" s="699"/>
      <c r="F52" s="152"/>
      <c r="G52" s="325" t="s">
        <v>10</v>
      </c>
      <c r="H52" s="325" t="s">
        <v>10</v>
      </c>
      <c r="I52" s="325" t="s">
        <v>10</v>
      </c>
      <c r="J52" s="325" t="s">
        <v>10</v>
      </c>
      <c r="K52" s="322" t="s">
        <v>10</v>
      </c>
      <c r="L52" s="325" t="s">
        <v>10</v>
      </c>
      <c r="M52" s="337"/>
      <c r="N52" s="324"/>
      <c r="P52" s="324"/>
      <c r="R52" s="283" t="s">
        <v>380</v>
      </c>
      <c r="S52" s="426"/>
      <c r="T52" s="402"/>
      <c r="V52" s="324"/>
      <c r="X52" s="590" t="s">
        <v>612</v>
      </c>
      <c r="Z52" s="605"/>
      <c r="AA52" s="764"/>
      <c r="AB52" s="785"/>
      <c r="AD52" s="937"/>
      <c r="AE52" s="937"/>
      <c r="AF52" s="937"/>
    </row>
    <row r="53" spans="1:32" s="315" customFormat="1">
      <c r="A53" s="651"/>
      <c r="B53" s="656"/>
      <c r="C53" s="278" t="s">
        <v>569</v>
      </c>
      <c r="D53" s="697"/>
      <c r="E53" s="700"/>
      <c r="F53" s="149"/>
      <c r="G53" s="875">
        <v>1</v>
      </c>
      <c r="H53" s="875">
        <v>1</v>
      </c>
      <c r="I53" s="875">
        <v>1</v>
      </c>
      <c r="J53" s="875">
        <v>1</v>
      </c>
      <c r="K53" s="875">
        <v>1</v>
      </c>
      <c r="L53" s="875">
        <v>1</v>
      </c>
      <c r="M53" s="169"/>
      <c r="N53" s="324"/>
      <c r="P53" s="324"/>
      <c r="R53" s="278" t="s">
        <v>569</v>
      </c>
      <c r="S53" s="426"/>
      <c r="T53" s="402"/>
      <c r="V53" s="324"/>
      <c r="X53" s="590" t="s">
        <v>612</v>
      </c>
      <c r="Z53" s="605"/>
      <c r="AA53" s="764"/>
      <c r="AB53" s="785"/>
      <c r="AD53" s="937"/>
      <c r="AE53" s="937"/>
      <c r="AF53" s="937"/>
    </row>
    <row r="54" spans="1:32" s="315" customFormat="1">
      <c r="A54" s="43"/>
      <c r="B54" s="289"/>
      <c r="C54" s="319" t="s">
        <v>381</v>
      </c>
      <c r="D54" s="698"/>
      <c r="E54" s="701"/>
      <c r="F54" s="152"/>
      <c r="G54" s="320" t="s">
        <v>10</v>
      </c>
      <c r="H54" s="320" t="s">
        <v>10</v>
      </c>
      <c r="I54" s="320" t="s">
        <v>10</v>
      </c>
      <c r="J54" s="320" t="s">
        <v>10</v>
      </c>
      <c r="K54" s="321" t="s">
        <v>10</v>
      </c>
      <c r="L54" s="320" t="s">
        <v>10</v>
      </c>
      <c r="M54" s="169"/>
      <c r="N54" s="323"/>
      <c r="O54" s="287"/>
      <c r="P54" s="323"/>
      <c r="Q54" s="287"/>
      <c r="R54" s="278" t="s">
        <v>381</v>
      </c>
      <c r="S54" s="426"/>
      <c r="T54" s="284"/>
      <c r="V54" s="323"/>
      <c r="X54" s="590" t="s">
        <v>612</v>
      </c>
      <c r="Z54" s="590"/>
      <c r="AA54" s="764"/>
      <c r="AB54" s="785"/>
      <c r="AD54" s="937"/>
      <c r="AE54" s="937"/>
      <c r="AF54" s="937"/>
    </row>
    <row r="55" spans="1:32" s="1" customFormat="1" ht="52.5" customHeight="1">
      <c r="A55" s="117" t="s">
        <v>227</v>
      </c>
      <c r="B55" s="332" t="s">
        <v>210</v>
      </c>
      <c r="C55" s="452" t="s">
        <v>866</v>
      </c>
      <c r="D55" s="155"/>
      <c r="E55" s="452"/>
      <c r="F55" s="155"/>
      <c r="G55" s="39" t="s">
        <v>10</v>
      </c>
      <c r="H55" s="39" t="s">
        <v>10</v>
      </c>
      <c r="I55" s="39" t="s">
        <v>10</v>
      </c>
      <c r="J55" s="39" t="s">
        <v>10</v>
      </c>
      <c r="K55" s="39" t="s">
        <v>10</v>
      </c>
      <c r="L55" s="39" t="s">
        <v>10</v>
      </c>
      <c r="M55" s="173"/>
      <c r="N55" s="259" t="s">
        <v>192</v>
      </c>
      <c r="P55" s="324" t="s">
        <v>10</v>
      </c>
      <c r="R55" s="452" t="s">
        <v>383</v>
      </c>
      <c r="S55" s="426"/>
      <c r="T55" s="402" t="s">
        <v>356</v>
      </c>
      <c r="V55" s="322" t="s">
        <v>762</v>
      </c>
      <c r="W55" s="315"/>
      <c r="X55" s="590" t="s">
        <v>612</v>
      </c>
      <c r="Y55" s="315"/>
      <c r="Z55" s="582">
        <f>IF(OR(X55="A",X56="A",X57="A",X58="A"),"",IF(OR(X55="N",X56="N",X57="N",X58="N"),0,1))</f>
        <v>0</v>
      </c>
      <c r="AA55" s="761"/>
      <c r="AB55" s="787" t="s">
        <v>639</v>
      </c>
      <c r="AC55" s="315"/>
      <c r="AD55" s="937"/>
      <c r="AE55" s="937"/>
      <c r="AF55" s="937"/>
    </row>
    <row r="56" spans="1:32" s="315" customFormat="1">
      <c r="A56" s="360"/>
      <c r="B56" s="375"/>
      <c r="C56" s="280" t="s">
        <v>384</v>
      </c>
      <c r="D56" s="334"/>
      <c r="E56" s="452"/>
      <c r="F56" s="334"/>
      <c r="G56" s="324"/>
      <c r="H56" s="324"/>
      <c r="I56" s="324"/>
      <c r="J56" s="324"/>
      <c r="K56" s="324"/>
      <c r="L56" s="324"/>
      <c r="M56" s="338"/>
      <c r="N56" s="324"/>
      <c r="P56" s="324"/>
      <c r="R56" s="280" t="s">
        <v>384</v>
      </c>
      <c r="S56" s="426"/>
      <c r="T56" s="402"/>
      <c r="V56" s="324"/>
      <c r="X56" s="590" t="s">
        <v>612</v>
      </c>
      <c r="Z56" s="591"/>
      <c r="AA56" s="762"/>
      <c r="AB56" s="785"/>
      <c r="AD56" s="937"/>
      <c r="AE56" s="937"/>
      <c r="AF56" s="937"/>
    </row>
    <row r="57" spans="1:32" s="315" customFormat="1">
      <c r="A57" s="360"/>
      <c r="B57" s="375"/>
      <c r="C57" s="280" t="s">
        <v>499</v>
      </c>
      <c r="D57" s="334"/>
      <c r="E57" s="452"/>
      <c r="F57" s="334"/>
      <c r="G57" s="324"/>
      <c r="H57" s="324"/>
      <c r="I57" s="324"/>
      <c r="J57" s="324"/>
      <c r="K57" s="324"/>
      <c r="L57" s="324"/>
      <c r="M57" s="338"/>
      <c r="N57" s="324"/>
      <c r="P57" s="324"/>
      <c r="R57" s="280" t="s">
        <v>499</v>
      </c>
      <c r="S57" s="426"/>
      <c r="T57" s="402"/>
      <c r="V57" s="324"/>
      <c r="X57" s="590" t="s">
        <v>613</v>
      </c>
      <c r="Z57" s="591"/>
      <c r="AA57" s="762"/>
      <c r="AB57" s="785"/>
      <c r="AD57" s="937"/>
      <c r="AE57" s="937"/>
      <c r="AF57" s="937"/>
    </row>
    <row r="58" spans="1:32" s="315" customFormat="1" ht="110.25" customHeight="1">
      <c r="A58" s="360"/>
      <c r="B58" s="375"/>
      <c r="C58" s="856" t="s">
        <v>781</v>
      </c>
      <c r="D58" s="334"/>
      <c r="E58" s="453"/>
      <c r="F58" s="334"/>
      <c r="G58" s="324"/>
      <c r="H58" s="324"/>
      <c r="I58" s="324"/>
      <c r="J58" s="324"/>
      <c r="K58" s="324"/>
      <c r="L58" s="324"/>
      <c r="M58" s="338"/>
      <c r="N58" s="324"/>
      <c r="P58" s="324"/>
      <c r="R58" s="856" t="s">
        <v>756</v>
      </c>
      <c r="S58" s="426"/>
      <c r="T58" s="402"/>
      <c r="V58" s="324"/>
      <c r="X58" s="590" t="s">
        <v>612</v>
      </c>
      <c r="Y58" s="443"/>
      <c r="Z58" s="596"/>
      <c r="AA58" s="138"/>
      <c r="AB58" s="785"/>
      <c r="AD58" s="937"/>
      <c r="AE58" s="937"/>
      <c r="AF58" s="937"/>
    </row>
    <row r="59" spans="1:32" s="1" customFormat="1" ht="67.5" customHeight="1">
      <c r="A59" s="961" t="s">
        <v>573</v>
      </c>
      <c r="B59" s="964" t="s">
        <v>211</v>
      </c>
      <c r="C59" s="455" t="s">
        <v>597</v>
      </c>
      <c r="D59" s="156"/>
      <c r="E59" s="455"/>
      <c r="F59" s="156"/>
      <c r="G59" s="876">
        <v>1</v>
      </c>
      <c r="H59" s="876">
        <v>2</v>
      </c>
      <c r="I59" s="876">
        <v>2</v>
      </c>
      <c r="J59" s="876">
        <v>3</v>
      </c>
      <c r="K59" s="876">
        <v>3</v>
      </c>
      <c r="L59" s="876">
        <v>4</v>
      </c>
      <c r="M59" s="337"/>
      <c r="N59" s="322" t="s">
        <v>192</v>
      </c>
      <c r="O59" s="346"/>
      <c r="P59" s="322" t="s">
        <v>10</v>
      </c>
      <c r="R59" s="283" t="s">
        <v>302</v>
      </c>
      <c r="S59" s="426"/>
      <c r="T59" s="283" t="s">
        <v>867</v>
      </c>
      <c r="V59" s="322" t="s">
        <v>762</v>
      </c>
      <c r="W59" s="315"/>
      <c r="X59" s="590" t="s">
        <v>612</v>
      </c>
      <c r="Y59" s="315"/>
      <c r="Z59" s="608">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766"/>
      <c r="AB59" s="790" t="s">
        <v>639</v>
      </c>
      <c r="AC59" s="382"/>
      <c r="AD59" s="937"/>
      <c r="AE59" s="937"/>
      <c r="AF59" s="937"/>
    </row>
    <row r="60" spans="1:32" s="315" customFormat="1" ht="33" customHeight="1">
      <c r="A60" s="962"/>
      <c r="B60" s="965"/>
      <c r="C60" s="457"/>
      <c r="D60" s="454"/>
      <c r="E60" s="457"/>
      <c r="F60" s="454"/>
      <c r="G60" s="355"/>
      <c r="H60" s="355"/>
      <c r="I60" s="355"/>
      <c r="J60" s="355"/>
      <c r="K60" s="355"/>
      <c r="L60" s="355"/>
      <c r="M60" s="339"/>
      <c r="N60" s="324"/>
      <c r="O60" s="346"/>
      <c r="P60" s="324"/>
      <c r="R60" s="278" t="s">
        <v>303</v>
      </c>
      <c r="S60" s="426"/>
      <c r="T60" s="283" t="s">
        <v>356</v>
      </c>
      <c r="V60" s="324"/>
      <c r="X60" s="590" t="s">
        <v>612</v>
      </c>
      <c r="Z60" s="598"/>
      <c r="AA60" s="286"/>
      <c r="AB60" s="791"/>
      <c r="AC60" s="381"/>
      <c r="AD60" s="937"/>
      <c r="AE60" s="937"/>
      <c r="AF60" s="937"/>
    </row>
    <row r="61" spans="1:32" s="315" customFormat="1" ht="38.25" customHeight="1">
      <c r="A61" s="962"/>
      <c r="B61" s="965"/>
      <c r="C61" s="456" t="s">
        <v>574</v>
      </c>
      <c r="D61" s="454"/>
      <c r="E61" s="457"/>
      <c r="F61" s="454"/>
      <c r="G61" s="355"/>
      <c r="H61" s="355"/>
      <c r="I61" s="355"/>
      <c r="J61" s="355"/>
      <c r="K61" s="355"/>
      <c r="L61" s="355"/>
      <c r="M61" s="339"/>
      <c r="N61" s="324"/>
      <c r="O61" s="346"/>
      <c r="P61" s="324"/>
      <c r="R61" s="458" t="s">
        <v>579</v>
      </c>
      <c r="S61" s="426"/>
      <c r="T61" s="979" t="s">
        <v>385</v>
      </c>
      <c r="V61" s="324"/>
      <c r="X61" s="321"/>
      <c r="Z61" s="598"/>
      <c r="AA61" s="178"/>
      <c r="AB61" s="792"/>
      <c r="AD61" s="937"/>
      <c r="AE61" s="937"/>
      <c r="AF61" s="937"/>
    </row>
    <row r="62" spans="1:32" s="1" customFormat="1">
      <c r="A62" s="962"/>
      <c r="B62" s="965"/>
      <c r="C62" s="319" t="s">
        <v>386</v>
      </c>
      <c r="D62" s="157"/>
      <c r="E62" s="703"/>
      <c r="F62" s="157"/>
      <c r="G62" s="344"/>
      <c r="H62" s="344"/>
      <c r="I62" s="344"/>
      <c r="J62" s="344"/>
      <c r="K62" s="344"/>
      <c r="L62" s="344"/>
      <c r="M62" s="339"/>
      <c r="N62" s="324"/>
      <c r="O62" s="346"/>
      <c r="P62" s="324"/>
      <c r="R62" s="319" t="s">
        <v>386</v>
      </c>
      <c r="S62" s="426"/>
      <c r="T62" s="980"/>
      <c r="V62" s="324"/>
      <c r="W62" s="315"/>
      <c r="X62" s="590" t="s">
        <v>612</v>
      </c>
      <c r="Y62" s="315"/>
      <c r="Z62" s="598"/>
      <c r="AA62" s="178"/>
      <c r="AB62" s="792"/>
      <c r="AC62" s="315"/>
      <c r="AD62" s="937"/>
      <c r="AE62" s="937"/>
      <c r="AF62" s="937"/>
    </row>
    <row r="63" spans="1:32" s="315" customFormat="1">
      <c r="A63" s="962"/>
      <c r="B63" s="965"/>
      <c r="C63" s="319" t="s">
        <v>575</v>
      </c>
      <c r="D63" s="335"/>
      <c r="E63" s="703"/>
      <c r="F63" s="335"/>
      <c r="G63" s="344"/>
      <c r="H63" s="344"/>
      <c r="I63" s="344"/>
      <c r="J63" s="344"/>
      <c r="K63" s="344"/>
      <c r="L63" s="344"/>
      <c r="M63" s="339"/>
      <c r="N63" s="324"/>
      <c r="O63" s="346"/>
      <c r="P63" s="324"/>
      <c r="R63" s="319" t="s">
        <v>575</v>
      </c>
      <c r="S63" s="426"/>
      <c r="T63" s="980"/>
      <c r="V63" s="324"/>
      <c r="X63" s="590" t="s">
        <v>612</v>
      </c>
      <c r="Z63" s="598"/>
      <c r="AA63" s="178"/>
      <c r="AB63" s="792"/>
      <c r="AD63" s="937"/>
      <c r="AE63" s="937"/>
      <c r="AF63" s="937"/>
    </row>
    <row r="64" spans="1:32" s="315" customFormat="1">
      <c r="A64" s="962"/>
      <c r="B64" s="965"/>
      <c r="C64" s="702" t="s">
        <v>576</v>
      </c>
      <c r="D64" s="335"/>
      <c r="E64" s="704"/>
      <c r="F64" s="335"/>
      <c r="G64" s="344"/>
      <c r="H64" s="344"/>
      <c r="I64" s="344"/>
      <c r="J64" s="344"/>
      <c r="K64" s="344"/>
      <c r="L64" s="344"/>
      <c r="M64" s="339"/>
      <c r="N64" s="324"/>
      <c r="O64" s="346"/>
      <c r="P64" s="324"/>
      <c r="R64" s="702" t="s">
        <v>576</v>
      </c>
      <c r="S64" s="426"/>
      <c r="T64" s="980"/>
      <c r="V64" s="707"/>
      <c r="X64" s="590" t="s">
        <v>612</v>
      </c>
      <c r="Z64" s="609"/>
      <c r="AA64" s="207"/>
      <c r="AB64" s="792"/>
      <c r="AD64" s="937"/>
      <c r="AE64" s="937"/>
      <c r="AF64" s="937"/>
    </row>
    <row r="65" spans="1:32" s="315" customFormat="1">
      <c r="A65" s="962"/>
      <c r="B65" s="965"/>
      <c r="C65" s="319" t="s">
        <v>387</v>
      </c>
      <c r="D65" s="335"/>
      <c r="E65" s="703"/>
      <c r="F65" s="335"/>
      <c r="G65" s="344"/>
      <c r="H65" s="344"/>
      <c r="I65" s="344"/>
      <c r="J65" s="344"/>
      <c r="K65" s="344"/>
      <c r="L65" s="344"/>
      <c r="M65" s="339"/>
      <c r="N65" s="324"/>
      <c r="O65" s="346"/>
      <c r="P65" s="324"/>
      <c r="R65" s="319" t="s">
        <v>387</v>
      </c>
      <c r="S65" s="426"/>
      <c r="T65" s="980"/>
      <c r="V65" s="348"/>
      <c r="X65" s="590" t="s">
        <v>612</v>
      </c>
      <c r="Z65" s="614"/>
      <c r="AA65" s="207"/>
      <c r="AB65" s="792"/>
      <c r="AD65" s="937"/>
      <c r="AE65" s="937"/>
      <c r="AF65" s="937"/>
    </row>
    <row r="66" spans="1:32" s="315" customFormat="1">
      <c r="A66" s="962"/>
      <c r="B66" s="965"/>
      <c r="C66" s="319" t="s">
        <v>500</v>
      </c>
      <c r="D66" s="335"/>
      <c r="E66" s="703"/>
      <c r="F66" s="335"/>
      <c r="G66" s="344"/>
      <c r="H66" s="344"/>
      <c r="I66" s="344"/>
      <c r="J66" s="344"/>
      <c r="K66" s="344"/>
      <c r="L66" s="344"/>
      <c r="M66" s="339"/>
      <c r="N66" s="348"/>
      <c r="O66" s="346"/>
      <c r="P66" s="348"/>
      <c r="R66" s="319" t="s">
        <v>500</v>
      </c>
      <c r="S66" s="426"/>
      <c r="T66" s="980"/>
      <c r="V66" s="348"/>
      <c r="X66" s="590" t="s">
        <v>612</v>
      </c>
      <c r="Z66" s="614"/>
      <c r="AA66" s="207"/>
      <c r="AB66" s="792"/>
      <c r="AD66" s="937"/>
      <c r="AE66" s="937"/>
      <c r="AF66" s="937"/>
    </row>
    <row r="67" spans="1:32" s="315" customFormat="1">
      <c r="A67" s="962"/>
      <c r="B67" s="965"/>
      <c r="C67" s="319" t="s">
        <v>388</v>
      </c>
      <c r="D67" s="335"/>
      <c r="E67" s="703"/>
      <c r="F67" s="335"/>
      <c r="G67" s="344"/>
      <c r="H67" s="344"/>
      <c r="I67" s="344"/>
      <c r="J67" s="344"/>
      <c r="K67" s="344"/>
      <c r="L67" s="344"/>
      <c r="M67" s="339"/>
      <c r="N67" s="348"/>
      <c r="O67" s="346"/>
      <c r="P67" s="348"/>
      <c r="R67" s="319" t="s">
        <v>388</v>
      </c>
      <c r="S67" s="426"/>
      <c r="T67" s="980"/>
      <c r="V67" s="348"/>
      <c r="X67" s="590" t="s">
        <v>612</v>
      </c>
      <c r="Z67" s="614"/>
      <c r="AA67" s="207"/>
      <c r="AB67" s="785"/>
      <c r="AD67" s="937"/>
      <c r="AE67" s="937"/>
      <c r="AF67" s="937"/>
    </row>
    <row r="68" spans="1:32" s="315" customFormat="1">
      <c r="A68" s="962"/>
      <c r="B68" s="965"/>
      <c r="C68" s="319" t="s">
        <v>389</v>
      </c>
      <c r="D68" s="335"/>
      <c r="E68" s="703"/>
      <c r="F68" s="335"/>
      <c r="G68" s="344"/>
      <c r="H68" s="344"/>
      <c r="I68" s="344"/>
      <c r="J68" s="344"/>
      <c r="K68" s="344"/>
      <c r="L68" s="344"/>
      <c r="M68" s="339"/>
      <c r="N68" s="348"/>
      <c r="O68" s="346"/>
      <c r="P68" s="348"/>
      <c r="R68" s="319" t="s">
        <v>389</v>
      </c>
      <c r="S68" s="426"/>
      <c r="T68" s="980"/>
      <c r="V68" s="348"/>
      <c r="X68" s="590" t="s">
        <v>612</v>
      </c>
      <c r="Z68" s="614"/>
      <c r="AA68" s="207"/>
      <c r="AB68" s="785"/>
      <c r="AD68" s="937"/>
      <c r="AE68" s="937"/>
      <c r="AF68" s="937"/>
    </row>
    <row r="69" spans="1:32" s="315" customFormat="1" ht="45" customHeight="1">
      <c r="A69" s="962"/>
      <c r="B69" s="965"/>
      <c r="C69" s="319" t="s">
        <v>390</v>
      </c>
      <c r="D69" s="335"/>
      <c r="E69" s="703"/>
      <c r="F69" s="335"/>
      <c r="G69" s="344"/>
      <c r="H69" s="344"/>
      <c r="I69" s="344"/>
      <c r="J69" s="344"/>
      <c r="K69" s="344"/>
      <c r="L69" s="344"/>
      <c r="M69" s="339"/>
      <c r="N69" s="348"/>
      <c r="O69" s="346"/>
      <c r="P69" s="348"/>
      <c r="R69" s="319" t="s">
        <v>391</v>
      </c>
      <c r="S69" s="426"/>
      <c r="T69" s="980"/>
      <c r="V69" s="348"/>
      <c r="X69" s="590" t="s">
        <v>612</v>
      </c>
      <c r="Z69" s="614"/>
      <c r="AA69" s="207"/>
      <c r="AB69" s="785"/>
      <c r="AD69" s="937"/>
      <c r="AE69" s="937"/>
      <c r="AF69" s="937"/>
    </row>
    <row r="70" spans="1:32" s="315" customFormat="1" ht="31.5" customHeight="1">
      <c r="A70" s="962"/>
      <c r="B70" s="965"/>
      <c r="C70" s="319" t="s">
        <v>392</v>
      </c>
      <c r="D70" s="335"/>
      <c r="E70" s="703"/>
      <c r="F70" s="335"/>
      <c r="G70" s="344"/>
      <c r="H70" s="344"/>
      <c r="I70" s="344"/>
      <c r="J70" s="344"/>
      <c r="K70" s="344"/>
      <c r="L70" s="344"/>
      <c r="M70" s="339"/>
      <c r="N70" s="348"/>
      <c r="O70" s="346"/>
      <c r="P70" s="348"/>
      <c r="R70" s="319" t="s">
        <v>392</v>
      </c>
      <c r="S70" s="426"/>
      <c r="T70" s="980"/>
      <c r="V70" s="348"/>
      <c r="X70" s="590" t="s">
        <v>612</v>
      </c>
      <c r="Z70" s="614"/>
      <c r="AA70" s="207"/>
      <c r="AB70" s="785"/>
      <c r="AD70" s="937"/>
      <c r="AE70" s="937"/>
      <c r="AF70" s="937"/>
    </row>
    <row r="71" spans="1:32" s="1" customFormat="1">
      <c r="A71" s="962"/>
      <c r="B71" s="965"/>
      <c r="C71" s="319" t="s">
        <v>577</v>
      </c>
      <c r="D71" s="157"/>
      <c r="E71" s="703"/>
      <c r="F71" s="157"/>
      <c r="G71" s="344"/>
      <c r="H71" s="344"/>
      <c r="I71" s="344"/>
      <c r="J71" s="344"/>
      <c r="K71" s="344"/>
      <c r="L71" s="344"/>
      <c r="M71" s="339"/>
      <c r="N71" s="324"/>
      <c r="O71" s="346"/>
      <c r="P71" s="324"/>
      <c r="R71" s="319" t="s">
        <v>577</v>
      </c>
      <c r="S71" s="426"/>
      <c r="T71" s="980"/>
      <c r="V71" s="324"/>
      <c r="W71" s="315"/>
      <c r="X71" s="590" t="s">
        <v>612</v>
      </c>
      <c r="Y71" s="315"/>
      <c r="Z71" s="598"/>
      <c r="AA71" s="338"/>
      <c r="AB71" s="785"/>
      <c r="AC71" s="315"/>
      <c r="AD71" s="937"/>
      <c r="AE71" s="937"/>
      <c r="AF71" s="937"/>
    </row>
    <row r="72" spans="1:32" s="1" customFormat="1">
      <c r="A72" s="962"/>
      <c r="B72" s="965"/>
      <c r="C72" s="319" t="s">
        <v>578</v>
      </c>
      <c r="D72" s="157"/>
      <c r="E72" s="703"/>
      <c r="F72" s="157"/>
      <c r="G72" s="344"/>
      <c r="H72" s="344"/>
      <c r="I72" s="344"/>
      <c r="J72" s="344"/>
      <c r="K72" s="344"/>
      <c r="L72" s="344"/>
      <c r="M72" s="339"/>
      <c r="N72" s="324"/>
      <c r="O72" s="346"/>
      <c r="P72" s="324"/>
      <c r="R72" s="319" t="s">
        <v>578</v>
      </c>
      <c r="S72" s="426"/>
      <c r="T72" s="980"/>
      <c r="V72" s="324"/>
      <c r="W72" s="315"/>
      <c r="X72" s="590" t="s">
        <v>612</v>
      </c>
      <c r="Y72" s="315"/>
      <c r="Z72" s="598"/>
      <c r="AA72" s="338"/>
      <c r="AB72" s="785"/>
      <c r="AC72" s="315"/>
      <c r="AD72" s="937"/>
      <c r="AE72" s="937"/>
      <c r="AF72" s="937"/>
    </row>
    <row r="73" spans="1:32" s="1" customFormat="1">
      <c r="A73" s="962"/>
      <c r="B73" s="965"/>
      <c r="C73" s="319" t="s">
        <v>393</v>
      </c>
      <c r="D73" s="157"/>
      <c r="E73" s="703"/>
      <c r="F73" s="157"/>
      <c r="G73" s="344"/>
      <c r="H73" s="344"/>
      <c r="I73" s="344"/>
      <c r="J73" s="344"/>
      <c r="K73" s="344"/>
      <c r="L73" s="344"/>
      <c r="M73" s="339"/>
      <c r="N73" s="324"/>
      <c r="O73" s="346"/>
      <c r="P73" s="324"/>
      <c r="R73" s="319" t="s">
        <v>393</v>
      </c>
      <c r="S73" s="426"/>
      <c r="T73" s="980"/>
      <c r="V73" s="324"/>
      <c r="W73" s="315"/>
      <c r="X73" s="590" t="s">
        <v>612</v>
      </c>
      <c r="Y73" s="315"/>
      <c r="Z73" s="598"/>
      <c r="AA73" s="338"/>
      <c r="AB73" s="785"/>
      <c r="AC73" s="315"/>
      <c r="AD73" s="937"/>
      <c r="AE73" s="937"/>
      <c r="AF73" s="937"/>
    </row>
    <row r="74" spans="1:32" s="1" customFormat="1" ht="33.75" customHeight="1">
      <c r="A74" s="962"/>
      <c r="B74" s="965"/>
      <c r="C74" s="319" t="s">
        <v>546</v>
      </c>
      <c r="D74" s="157"/>
      <c r="E74" s="705"/>
      <c r="F74" s="157"/>
      <c r="G74" s="344"/>
      <c r="H74" s="344"/>
      <c r="I74" s="344"/>
      <c r="J74" s="344"/>
      <c r="K74" s="344"/>
      <c r="L74" s="344"/>
      <c r="M74" s="339"/>
      <c r="N74" s="324"/>
      <c r="O74" s="346"/>
      <c r="P74" s="324"/>
      <c r="R74" s="319" t="s">
        <v>546</v>
      </c>
      <c r="S74" s="426"/>
      <c r="T74" s="980"/>
      <c r="V74" s="324"/>
      <c r="W74" s="315"/>
      <c r="X74" s="590" t="s">
        <v>612</v>
      </c>
      <c r="Y74" s="315"/>
      <c r="Z74" s="598"/>
      <c r="AA74" s="338"/>
      <c r="AB74" s="785"/>
      <c r="AC74" s="381"/>
      <c r="AD74" s="937"/>
      <c r="AE74" s="937"/>
      <c r="AF74" s="937"/>
    </row>
    <row r="75" spans="1:32" s="315" customFormat="1" ht="22.8">
      <c r="A75" s="962"/>
      <c r="B75" s="965"/>
      <c r="C75" s="815" t="s">
        <v>813</v>
      </c>
      <c r="D75" s="335"/>
      <c r="E75" s="705"/>
      <c r="F75" s="335"/>
      <c r="G75" s="875">
        <v>1</v>
      </c>
      <c r="H75" s="875">
        <v>2</v>
      </c>
      <c r="I75" s="875">
        <v>2</v>
      </c>
      <c r="J75" s="875">
        <v>3</v>
      </c>
      <c r="K75" s="875">
        <v>3</v>
      </c>
      <c r="L75" s="875">
        <v>4</v>
      </c>
      <c r="M75" s="339"/>
      <c r="N75" s="324"/>
      <c r="O75" s="346"/>
      <c r="P75" s="324"/>
      <c r="R75" s="815" t="s">
        <v>813</v>
      </c>
      <c r="S75" s="426"/>
      <c r="T75" s="981"/>
      <c r="V75" s="324"/>
      <c r="X75" s="590" t="s">
        <v>612</v>
      </c>
      <c r="Z75" s="598"/>
      <c r="AA75" s="338"/>
      <c r="AB75" s="785"/>
      <c r="AD75" s="937"/>
      <c r="AE75" s="937"/>
      <c r="AF75" s="937"/>
    </row>
    <row r="76" spans="1:32" s="315" customFormat="1" ht="61.5" customHeight="1">
      <c r="A76" s="962"/>
      <c r="B76" s="965"/>
      <c r="C76" s="815" t="s">
        <v>814</v>
      </c>
      <c r="D76" s="335"/>
      <c r="E76" s="705"/>
      <c r="F76" s="335"/>
      <c r="G76" s="875">
        <v>1</v>
      </c>
      <c r="H76" s="875">
        <v>2</v>
      </c>
      <c r="I76" s="875">
        <v>2</v>
      </c>
      <c r="J76" s="875">
        <v>3</v>
      </c>
      <c r="K76" s="875">
        <v>3</v>
      </c>
      <c r="L76" s="875">
        <v>4</v>
      </c>
      <c r="M76" s="339"/>
      <c r="N76" s="324"/>
      <c r="O76" s="346"/>
      <c r="P76" s="324"/>
      <c r="R76" s="815" t="s">
        <v>815</v>
      </c>
      <c r="S76" s="426"/>
      <c r="T76" s="817" t="s">
        <v>868</v>
      </c>
      <c r="V76" s="324"/>
      <c r="X76" s="590" t="s">
        <v>612</v>
      </c>
      <c r="Z76" s="598"/>
      <c r="AA76" s="338"/>
      <c r="AB76" s="785"/>
      <c r="AD76" s="937"/>
      <c r="AE76" s="937"/>
      <c r="AF76" s="937"/>
    </row>
    <row r="77" spans="1:32" s="1" customFormat="1" ht="150" customHeight="1">
      <c r="A77" s="962"/>
      <c r="B77" s="965"/>
      <c r="C77" s="815" t="s">
        <v>869</v>
      </c>
      <c r="D77" s="157"/>
      <c r="E77" s="705"/>
      <c r="F77" s="157"/>
      <c r="G77" s="875">
        <v>1</v>
      </c>
      <c r="H77" s="875">
        <v>1</v>
      </c>
      <c r="I77" s="875">
        <v>1</v>
      </c>
      <c r="J77" s="875">
        <v>1</v>
      </c>
      <c r="K77" s="875">
        <v>1</v>
      </c>
      <c r="L77" s="875">
        <v>2</v>
      </c>
      <c r="M77" s="339"/>
      <c r="N77" s="324"/>
      <c r="O77" s="346"/>
      <c r="P77" s="324"/>
      <c r="R77" s="815" t="s">
        <v>816</v>
      </c>
      <c r="S77" s="426"/>
      <c r="T77" s="817" t="s">
        <v>868</v>
      </c>
      <c r="V77" s="324"/>
      <c r="W77" s="315"/>
      <c r="X77" s="590" t="s">
        <v>612</v>
      </c>
      <c r="Y77" s="315"/>
      <c r="Z77" s="598"/>
      <c r="AA77" s="338"/>
      <c r="AB77" s="785" t="s">
        <v>679</v>
      </c>
      <c r="AC77" s="315"/>
      <c r="AD77" s="937"/>
      <c r="AE77" s="937"/>
      <c r="AF77" s="937"/>
    </row>
    <row r="78" spans="1:32" s="1" customFormat="1" ht="121.5" customHeight="1">
      <c r="A78" s="963"/>
      <c r="B78" s="966"/>
      <c r="C78" s="815" t="s">
        <v>870</v>
      </c>
      <c r="D78" s="158"/>
      <c r="E78" s="706"/>
      <c r="F78" s="158"/>
      <c r="G78" s="345"/>
      <c r="H78" s="345"/>
      <c r="I78" s="345"/>
      <c r="J78" s="345"/>
      <c r="K78" s="345"/>
      <c r="L78" s="345"/>
      <c r="M78" s="340"/>
      <c r="N78" s="323"/>
      <c r="O78" s="346"/>
      <c r="P78" s="323"/>
      <c r="R78" s="319" t="s">
        <v>333</v>
      </c>
      <c r="S78" s="426"/>
      <c r="T78" s="284"/>
      <c r="V78" s="323"/>
      <c r="W78" s="315"/>
      <c r="X78" s="590" t="s">
        <v>612</v>
      </c>
      <c r="Y78" s="315"/>
      <c r="Z78" s="597"/>
      <c r="AA78" s="338"/>
      <c r="AB78" s="785"/>
      <c r="AC78" s="315"/>
      <c r="AD78" s="937"/>
      <c r="AE78" s="937"/>
      <c r="AF78" s="937"/>
    </row>
    <row r="79" spans="1:32" s="1" customFormat="1" ht="60" customHeight="1">
      <c r="A79" s="958" t="s">
        <v>228</v>
      </c>
      <c r="B79" s="960" t="s">
        <v>212</v>
      </c>
      <c r="C79" s="326" t="s">
        <v>871</v>
      </c>
      <c r="D79" s="154"/>
      <c r="E79" s="280"/>
      <c r="F79" s="154"/>
      <c r="G79" s="322"/>
      <c r="H79" s="322"/>
      <c r="I79" s="322"/>
      <c r="J79" s="322"/>
      <c r="K79" s="322"/>
      <c r="L79" s="322"/>
      <c r="M79" s="172"/>
      <c r="N79" s="258" t="s">
        <v>192</v>
      </c>
      <c r="P79" s="322" t="s">
        <v>10</v>
      </c>
      <c r="R79" s="326" t="s">
        <v>305</v>
      </c>
      <c r="S79" s="426"/>
      <c r="T79" s="283" t="s">
        <v>304</v>
      </c>
      <c r="V79" s="322" t="s">
        <v>762</v>
      </c>
      <c r="W79" s="315"/>
      <c r="X79" s="590" t="s">
        <v>612</v>
      </c>
      <c r="Y79" s="315"/>
      <c r="Z79" s="845">
        <f>IF(OR(X79="A",X80="A",X81="A",X82="A",X83="A",X84="A",X85="A"),"",IF(OR(Size="XS",Size="S"),"",IF(AND(OR(Size="M",Size="L",Size="XL",Size="XXL"),OR(X79="N",X80="N",X81="N",X82="N",X83="N",X84="N")),0,IF(AND(OR(Size="L",Size="XL",Size="XXL"),OR(X79="N",X80="N",X81="N",X82="N",X83="N",X84="N",X85="N")),0,1))))</f>
        <v>1</v>
      </c>
      <c r="AA79" s="766"/>
      <c r="AB79" s="790" t="s">
        <v>681</v>
      </c>
      <c r="AC79" s="382"/>
      <c r="AD79" s="937"/>
      <c r="AE79" s="937"/>
      <c r="AF79" s="937"/>
    </row>
    <row r="80" spans="1:32" s="315" customFormat="1" ht="38.25" customHeight="1">
      <c r="A80" s="959"/>
      <c r="B80" s="960"/>
      <c r="C80" s="326" t="s">
        <v>598</v>
      </c>
      <c r="D80" s="334"/>
      <c r="E80" s="452"/>
      <c r="F80" s="334"/>
      <c r="G80" s="874">
        <v>0</v>
      </c>
      <c r="H80" s="874">
        <v>1</v>
      </c>
      <c r="I80" s="874">
        <v>1</v>
      </c>
      <c r="J80" s="874">
        <v>1</v>
      </c>
      <c r="K80" s="874">
        <v>1</v>
      </c>
      <c r="L80" s="874">
        <v>1</v>
      </c>
      <c r="M80" s="338"/>
      <c r="N80" s="324"/>
      <c r="P80" s="324"/>
      <c r="R80" s="326" t="s">
        <v>395</v>
      </c>
      <c r="S80" s="426"/>
      <c r="T80" s="283" t="s">
        <v>868</v>
      </c>
      <c r="V80" s="324"/>
      <c r="X80" s="590" t="s">
        <v>612</v>
      </c>
      <c r="Z80" s="598"/>
      <c r="AA80" s="338"/>
      <c r="AB80" s="785"/>
      <c r="AD80" s="937"/>
      <c r="AE80" s="937"/>
      <c r="AF80" s="937"/>
    </row>
    <row r="81" spans="1:32" s="276" customFormat="1" ht="126" customHeight="1">
      <c r="A81" s="959"/>
      <c r="B81" s="960"/>
      <c r="C81" s="326" t="s">
        <v>832</v>
      </c>
      <c r="D81" s="155"/>
      <c r="E81" s="452"/>
      <c r="F81" s="155"/>
      <c r="G81" s="871">
        <v>0</v>
      </c>
      <c r="H81" s="871">
        <v>1</v>
      </c>
      <c r="I81" s="871">
        <v>1</v>
      </c>
      <c r="J81" s="871">
        <v>1</v>
      </c>
      <c r="K81" s="871">
        <v>1</v>
      </c>
      <c r="L81" s="871">
        <v>1</v>
      </c>
      <c r="M81" s="173"/>
      <c r="N81" s="277"/>
      <c r="P81" s="324"/>
      <c r="R81" s="326" t="s">
        <v>832</v>
      </c>
      <c r="S81" s="426"/>
      <c r="T81" s="402"/>
      <c r="V81" s="324"/>
      <c r="W81" s="315"/>
      <c r="X81" s="590" t="s">
        <v>612</v>
      </c>
      <c r="Y81" s="315"/>
      <c r="Z81" s="598"/>
      <c r="AA81" s="338"/>
      <c r="AB81" s="785"/>
      <c r="AC81" s="381"/>
      <c r="AD81" s="937"/>
      <c r="AE81" s="937"/>
      <c r="AF81" s="937"/>
    </row>
    <row r="82" spans="1:32" s="315" customFormat="1" ht="69" customHeight="1">
      <c r="A82" s="959"/>
      <c r="B82" s="960"/>
      <c r="C82" s="326" t="s">
        <v>580</v>
      </c>
      <c r="D82" s="334"/>
      <c r="E82" s="452"/>
      <c r="F82" s="334"/>
      <c r="G82" s="871">
        <v>0</v>
      </c>
      <c r="H82" s="871">
        <v>1</v>
      </c>
      <c r="I82" s="871">
        <v>1</v>
      </c>
      <c r="J82" s="871">
        <v>1</v>
      </c>
      <c r="K82" s="871">
        <v>1</v>
      </c>
      <c r="L82" s="871">
        <v>1</v>
      </c>
      <c r="M82" s="338"/>
      <c r="N82" s="324"/>
      <c r="P82" s="324"/>
      <c r="R82" s="326" t="s">
        <v>580</v>
      </c>
      <c r="S82" s="426"/>
      <c r="T82" s="402"/>
      <c r="V82" s="324"/>
      <c r="X82" s="590" t="s">
        <v>612</v>
      </c>
      <c r="Z82" s="598"/>
      <c r="AA82" s="286"/>
      <c r="AB82" s="793"/>
      <c r="AC82" s="381"/>
      <c r="AD82" s="937"/>
      <c r="AE82" s="937"/>
      <c r="AF82" s="937"/>
    </row>
    <row r="83" spans="1:32" s="315" customFormat="1" ht="19.5" customHeight="1">
      <c r="A83" s="959"/>
      <c r="B83" s="960"/>
      <c r="C83" s="319" t="s">
        <v>394</v>
      </c>
      <c r="D83" s="334"/>
      <c r="E83" s="452"/>
      <c r="F83" s="334"/>
      <c r="G83" s="871">
        <v>0</v>
      </c>
      <c r="H83" s="871">
        <v>1</v>
      </c>
      <c r="I83" s="871">
        <v>1</v>
      </c>
      <c r="J83" s="871">
        <v>1</v>
      </c>
      <c r="K83" s="871">
        <v>1</v>
      </c>
      <c r="L83" s="871">
        <v>1</v>
      </c>
      <c r="M83" s="338"/>
      <c r="N83" s="324"/>
      <c r="P83" s="324"/>
      <c r="R83" s="319" t="s">
        <v>394</v>
      </c>
      <c r="S83" s="426"/>
      <c r="T83" s="402"/>
      <c r="V83" s="324"/>
      <c r="X83" s="590" t="s">
        <v>612</v>
      </c>
      <c r="Z83" s="598"/>
      <c r="AA83" s="286"/>
      <c r="AB83" s="793"/>
      <c r="AC83" s="381"/>
      <c r="AD83" s="937"/>
      <c r="AE83" s="937"/>
      <c r="AF83" s="937"/>
    </row>
    <row r="84" spans="1:32" s="315" customFormat="1" ht="41.25" customHeight="1">
      <c r="A84" s="959"/>
      <c r="B84" s="960"/>
      <c r="C84" s="319" t="s">
        <v>664</v>
      </c>
      <c r="D84" s="334"/>
      <c r="E84" s="452"/>
      <c r="F84" s="334"/>
      <c r="G84" s="871">
        <v>0</v>
      </c>
      <c r="H84" s="871">
        <v>1</v>
      </c>
      <c r="I84" s="871">
        <v>1</v>
      </c>
      <c r="J84" s="871">
        <v>1</v>
      </c>
      <c r="K84" s="871">
        <v>1</v>
      </c>
      <c r="L84" s="871">
        <v>1</v>
      </c>
      <c r="M84" s="338"/>
      <c r="N84" s="324"/>
      <c r="P84" s="324"/>
      <c r="R84" s="319" t="s">
        <v>664</v>
      </c>
      <c r="S84" s="426"/>
      <c r="T84" s="402"/>
      <c r="V84" s="324"/>
      <c r="X84" s="590" t="s">
        <v>612</v>
      </c>
      <c r="Z84" s="598"/>
      <c r="AA84" s="286"/>
      <c r="AB84" s="832" t="s">
        <v>680</v>
      </c>
      <c r="AC84" s="381"/>
      <c r="AD84" s="937"/>
      <c r="AE84" s="937"/>
      <c r="AF84" s="937"/>
    </row>
    <row r="85" spans="1:32" s="276" customFormat="1" ht="16.5" customHeight="1">
      <c r="A85" s="959"/>
      <c r="B85" s="960"/>
      <c r="C85" s="326" t="s">
        <v>396</v>
      </c>
      <c r="D85" s="155"/>
      <c r="E85" s="750" t="s">
        <v>606</v>
      </c>
      <c r="F85" s="155"/>
      <c r="G85" s="871"/>
      <c r="H85" s="871"/>
      <c r="I85" s="871"/>
      <c r="J85" s="871">
        <v>1</v>
      </c>
      <c r="K85" s="871">
        <v>1</v>
      </c>
      <c r="L85" s="871">
        <v>1</v>
      </c>
      <c r="M85" s="173"/>
      <c r="N85" s="277"/>
      <c r="P85" s="324"/>
      <c r="R85" s="326" t="s">
        <v>396</v>
      </c>
      <c r="S85" s="426"/>
      <c r="T85" s="284"/>
      <c r="V85" s="324"/>
      <c r="W85" s="315"/>
      <c r="X85" s="590" t="s">
        <v>612</v>
      </c>
      <c r="Y85" s="315"/>
      <c r="Z85" s="598"/>
      <c r="AA85" s="286"/>
      <c r="AB85" s="794"/>
      <c r="AC85" s="287"/>
      <c r="AD85" s="937"/>
      <c r="AE85" s="937"/>
      <c r="AF85" s="937"/>
    </row>
    <row r="86" spans="1:32" s="276" customFormat="1" ht="44.25" customHeight="1">
      <c r="A86" s="653" t="s">
        <v>581</v>
      </c>
      <c r="B86" s="670" t="s">
        <v>230</v>
      </c>
      <c r="C86" s="908" t="s">
        <v>872</v>
      </c>
      <c r="D86" s="159"/>
      <c r="E86" s="658"/>
      <c r="F86" s="159"/>
      <c r="G86" s="48">
        <v>1</v>
      </c>
      <c r="H86" s="48">
        <v>1</v>
      </c>
      <c r="I86" s="48">
        <v>2</v>
      </c>
      <c r="J86" s="48">
        <v>2</v>
      </c>
      <c r="K86" s="48">
        <v>3</v>
      </c>
      <c r="L86" s="49">
        <v>3</v>
      </c>
      <c r="M86" s="175"/>
      <c r="N86" s="569" t="s">
        <v>192</v>
      </c>
      <c r="O86" s="315"/>
      <c r="P86" s="50" t="s">
        <v>750</v>
      </c>
      <c r="Q86" s="315"/>
      <c r="R86" s="421" t="s">
        <v>306</v>
      </c>
      <c r="S86" s="426"/>
      <c r="T86" s="570" t="s">
        <v>857</v>
      </c>
      <c r="U86" s="315"/>
      <c r="V86" s="322" t="s">
        <v>762</v>
      </c>
      <c r="W86" s="315"/>
      <c r="X86" s="590" t="s">
        <v>612</v>
      </c>
      <c r="Y86" s="315"/>
      <c r="Z86" s="582">
        <f>IF(OR(X86="A",X87="A"),"",IF(OR(X86="N",X87="N"),0,1))</f>
        <v>1</v>
      </c>
      <c r="AA86" s="767"/>
      <c r="AB86" s="795" t="s">
        <v>742</v>
      </c>
      <c r="AC86" s="315"/>
      <c r="AD86" s="937"/>
      <c r="AE86" s="937"/>
      <c r="AF86" s="937"/>
    </row>
    <row r="87" spans="1:32" s="315" customFormat="1" ht="44.25" customHeight="1">
      <c r="A87" s="654"/>
      <c r="B87" s="652"/>
      <c r="C87" s="662"/>
      <c r="D87" s="159"/>
      <c r="E87" s="662"/>
      <c r="F87" s="159"/>
      <c r="G87" s="708"/>
      <c r="H87" s="708"/>
      <c r="I87" s="708"/>
      <c r="J87" s="708"/>
      <c r="K87" s="708"/>
      <c r="L87" s="709"/>
      <c r="M87" s="710"/>
      <c r="N87" s="711"/>
      <c r="O87" s="381"/>
      <c r="P87" s="711"/>
      <c r="R87" s="421" t="s">
        <v>307</v>
      </c>
      <c r="S87" s="426"/>
      <c r="T87" s="712"/>
      <c r="V87" s="713"/>
      <c r="X87" s="590" t="s">
        <v>612</v>
      </c>
      <c r="Z87" s="714"/>
      <c r="AA87" s="768"/>
      <c r="AB87" s="796"/>
      <c r="AD87" s="937"/>
      <c r="AE87" s="937"/>
      <c r="AF87" s="937"/>
    </row>
    <row r="88" spans="1:32" s="276" customFormat="1" ht="61.5" customHeight="1">
      <c r="A88" s="327" t="s">
        <v>229</v>
      </c>
      <c r="B88" s="670" t="s">
        <v>231</v>
      </c>
      <c r="C88" s="908" t="s">
        <v>873</v>
      </c>
      <c r="D88" s="159"/>
      <c r="E88" s="658"/>
      <c r="F88" s="159"/>
      <c r="G88" s="48" t="s">
        <v>10</v>
      </c>
      <c r="H88" s="48" t="s">
        <v>10</v>
      </c>
      <c r="I88" s="48" t="s">
        <v>10</v>
      </c>
      <c r="J88" s="48" t="s">
        <v>10</v>
      </c>
      <c r="K88" s="48" t="s">
        <v>10</v>
      </c>
      <c r="L88" s="49" t="s">
        <v>10</v>
      </c>
      <c r="M88" s="175"/>
      <c r="N88" s="50" t="s">
        <v>192</v>
      </c>
      <c r="O88" s="315"/>
      <c r="P88" s="50" t="s">
        <v>750</v>
      </c>
      <c r="Q88" s="315"/>
      <c r="R88" s="421" t="s">
        <v>874</v>
      </c>
      <c r="S88" s="426"/>
      <c r="T88" s="421"/>
      <c r="U88" s="315"/>
      <c r="V88" s="322" t="s">
        <v>762</v>
      </c>
      <c r="W88" s="315"/>
      <c r="X88" s="590" t="s">
        <v>612</v>
      </c>
      <c r="Y88" s="315"/>
      <c r="Z88" s="582">
        <f>IF(OR(X88="A"),"",IF(OR(X88="N"),0,1))</f>
        <v>1</v>
      </c>
      <c r="AA88" s="767"/>
      <c r="AB88" s="797" t="s">
        <v>741</v>
      </c>
      <c r="AC88" s="315"/>
      <c r="AD88" s="937"/>
      <c r="AE88" s="937"/>
      <c r="AF88" s="937"/>
    </row>
    <row r="89" spans="1:32" s="1" customFormat="1" ht="69.75" customHeight="1">
      <c r="A89" s="653" t="s">
        <v>42</v>
      </c>
      <c r="B89" s="670" t="s">
        <v>232</v>
      </c>
      <c r="C89" s="854" t="s">
        <v>875</v>
      </c>
      <c r="D89" s="159"/>
      <c r="E89" s="658"/>
      <c r="F89" s="159"/>
      <c r="G89" s="48" t="s">
        <v>10</v>
      </c>
      <c r="H89" s="48" t="s">
        <v>10</v>
      </c>
      <c r="I89" s="48" t="s">
        <v>10</v>
      </c>
      <c r="J89" s="48" t="s">
        <v>10</v>
      </c>
      <c r="K89" s="48" t="s">
        <v>10</v>
      </c>
      <c r="L89" s="49" t="s">
        <v>10</v>
      </c>
      <c r="M89" s="175"/>
      <c r="N89" s="569" t="s">
        <v>192</v>
      </c>
      <c r="O89" s="315"/>
      <c r="P89" s="919" t="s">
        <v>819</v>
      </c>
      <c r="Q89" s="315"/>
      <c r="R89" s="421" t="s">
        <v>876</v>
      </c>
      <c r="S89" s="426"/>
      <c r="T89" s="570" t="s">
        <v>356</v>
      </c>
      <c r="U89" s="315"/>
      <c r="V89" s="322" t="s">
        <v>760</v>
      </c>
      <c r="W89" s="315"/>
      <c r="X89" s="590" t="s">
        <v>612</v>
      </c>
      <c r="Y89" s="315"/>
      <c r="Z89" s="582">
        <f>IF(OR(X89="A",X90="A"),"",IF(OR(X89="N",X90="N"),0,1))</f>
        <v>1</v>
      </c>
      <c r="AA89" s="767"/>
      <c r="AB89" s="795" t="s">
        <v>639</v>
      </c>
      <c r="AC89" s="315"/>
      <c r="AD89" s="937"/>
      <c r="AE89" s="937"/>
      <c r="AF89" s="937"/>
    </row>
    <row r="90" spans="1:32" s="315" customFormat="1" ht="69.75" customHeight="1">
      <c r="A90" s="654"/>
      <c r="B90" s="652"/>
      <c r="C90" s="662"/>
      <c r="D90" s="159"/>
      <c r="E90" s="662"/>
      <c r="F90" s="159"/>
      <c r="G90" s="708"/>
      <c r="H90" s="708"/>
      <c r="I90" s="708"/>
      <c r="J90" s="708"/>
      <c r="K90" s="708"/>
      <c r="L90" s="709"/>
      <c r="M90" s="710"/>
      <c r="N90" s="711"/>
      <c r="O90" s="381"/>
      <c r="P90" s="711"/>
      <c r="R90" s="857" t="s">
        <v>877</v>
      </c>
      <c r="S90" s="426"/>
      <c r="T90" s="712" t="s">
        <v>356</v>
      </c>
      <c r="V90" s="322" t="s">
        <v>760</v>
      </c>
      <c r="X90" s="590" t="s">
        <v>612</v>
      </c>
      <c r="Z90" s="714"/>
      <c r="AA90" s="768"/>
      <c r="AB90" s="794"/>
      <c r="AD90" s="937"/>
      <c r="AE90" s="937"/>
      <c r="AF90" s="937"/>
    </row>
    <row r="91" spans="1:32" s="276" customFormat="1" ht="62.25" customHeight="1">
      <c r="A91" s="327" t="s">
        <v>308</v>
      </c>
      <c r="B91" s="670" t="s">
        <v>233</v>
      </c>
      <c r="C91" s="908" t="s">
        <v>878</v>
      </c>
      <c r="D91" s="159"/>
      <c r="E91" s="658"/>
      <c r="F91" s="159"/>
      <c r="G91" s="48">
        <v>1</v>
      </c>
      <c r="H91" s="48">
        <v>1</v>
      </c>
      <c r="I91" s="48">
        <v>1</v>
      </c>
      <c r="J91" s="48">
        <v>1</v>
      </c>
      <c r="K91" s="48">
        <v>1</v>
      </c>
      <c r="L91" s="49">
        <v>1</v>
      </c>
      <c r="M91" s="175"/>
      <c r="N91" s="50" t="s">
        <v>192</v>
      </c>
      <c r="O91" s="315"/>
      <c r="P91" s="50" t="s">
        <v>750</v>
      </c>
      <c r="Q91" s="315"/>
      <c r="R91" s="421" t="s">
        <v>879</v>
      </c>
      <c r="S91" s="426"/>
      <c r="T91" s="421" t="s">
        <v>397</v>
      </c>
      <c r="U91" s="315"/>
      <c r="V91" s="50" t="s">
        <v>764</v>
      </c>
      <c r="W91" s="315"/>
      <c r="X91" s="590" t="s">
        <v>612</v>
      </c>
      <c r="Y91" s="315"/>
      <c r="Z91" s="582">
        <f t="shared" ref="Z91:Z96" si="0">IF(OR(X91="A"),"",IF(OR(X91="N"),0,1))</f>
        <v>1</v>
      </c>
      <c r="AA91" s="767"/>
      <c r="AB91" s="812" t="s">
        <v>741</v>
      </c>
      <c r="AC91" s="315"/>
      <c r="AD91" s="937"/>
      <c r="AE91" s="937"/>
      <c r="AF91" s="937"/>
    </row>
    <row r="92" spans="1:32" s="1" customFormat="1" ht="82.5" customHeight="1">
      <c r="A92" s="46" t="s">
        <v>44</v>
      </c>
      <c r="B92" s="47" t="s">
        <v>234</v>
      </c>
      <c r="C92" s="827" t="s">
        <v>700</v>
      </c>
      <c r="D92" s="159"/>
      <c r="E92" s="253"/>
      <c r="F92" s="159"/>
      <c r="G92" s="48" t="s">
        <v>10</v>
      </c>
      <c r="H92" s="48" t="s">
        <v>10</v>
      </c>
      <c r="I92" s="48" t="s">
        <v>10</v>
      </c>
      <c r="J92" s="48" t="s">
        <v>10</v>
      </c>
      <c r="K92" s="48" t="s">
        <v>10</v>
      </c>
      <c r="L92" s="49" t="s">
        <v>10</v>
      </c>
      <c r="M92" s="175"/>
      <c r="N92" s="50" t="s">
        <v>192</v>
      </c>
      <c r="P92" s="920" t="s">
        <v>819</v>
      </c>
      <c r="R92" s="421" t="s">
        <v>717</v>
      </c>
      <c r="S92" s="426"/>
      <c r="T92" s="421" t="s">
        <v>356</v>
      </c>
      <c r="V92" s="50" t="s">
        <v>766</v>
      </c>
      <c r="W92" s="315"/>
      <c r="X92" s="590" t="s">
        <v>612</v>
      </c>
      <c r="Y92" s="315"/>
      <c r="Z92" s="582">
        <f t="shared" si="0"/>
        <v>1</v>
      </c>
      <c r="AA92" s="767"/>
      <c r="AB92" s="797" t="s">
        <v>639</v>
      </c>
      <c r="AC92" s="315"/>
      <c r="AD92" s="937"/>
      <c r="AE92" s="937"/>
      <c r="AF92" s="937"/>
    </row>
    <row r="93" spans="1:32" s="1" customFormat="1" ht="137.4" customHeight="1">
      <c r="A93" s="51" t="s">
        <v>45</v>
      </c>
      <c r="B93" s="47" t="s">
        <v>235</v>
      </c>
      <c r="C93" s="52" t="s">
        <v>880</v>
      </c>
      <c r="D93" s="160"/>
      <c r="E93" s="52" t="s">
        <v>995</v>
      </c>
      <c r="F93" s="160"/>
      <c r="G93" s="53" t="s">
        <v>10</v>
      </c>
      <c r="H93" s="53" t="s">
        <v>10</v>
      </c>
      <c r="I93" s="53" t="s">
        <v>10</v>
      </c>
      <c r="J93" s="53" t="s">
        <v>10</v>
      </c>
      <c r="K93" s="53" t="s">
        <v>10</v>
      </c>
      <c r="L93" s="53" t="s">
        <v>10</v>
      </c>
      <c r="M93" s="176"/>
      <c r="N93" s="264" t="s">
        <v>192</v>
      </c>
      <c r="P93" s="913" t="s">
        <v>10</v>
      </c>
      <c r="R93" s="824" t="s">
        <v>881</v>
      </c>
      <c r="S93" s="426"/>
      <c r="T93" s="362" t="s">
        <v>398</v>
      </c>
      <c r="V93" s="50" t="s">
        <v>766</v>
      </c>
      <c r="W93" s="315"/>
      <c r="X93" s="590" t="s">
        <v>612</v>
      </c>
      <c r="Y93" s="315"/>
      <c r="Z93" s="582">
        <f t="shared" si="0"/>
        <v>1</v>
      </c>
      <c r="AA93" s="757"/>
      <c r="AB93" s="798" t="s">
        <v>639</v>
      </c>
      <c r="AC93" s="315"/>
      <c r="AD93" s="937"/>
      <c r="AE93" s="937"/>
      <c r="AF93" s="937"/>
    </row>
    <row r="94" spans="1:32" s="1" customFormat="1" ht="92.25" customHeight="1">
      <c r="A94" s="40" t="s">
        <v>47</v>
      </c>
      <c r="B94" s="55" t="s">
        <v>236</v>
      </c>
      <c r="C94" s="330" t="s">
        <v>882</v>
      </c>
      <c r="D94" s="161"/>
      <c r="E94" s="93"/>
      <c r="F94" s="161"/>
      <c r="G94" s="57" t="s">
        <v>10</v>
      </c>
      <c r="H94" s="57" t="s">
        <v>10</v>
      </c>
      <c r="I94" s="57" t="s">
        <v>10</v>
      </c>
      <c r="J94" s="57" t="s">
        <v>10</v>
      </c>
      <c r="K94" s="57" t="s">
        <v>10</v>
      </c>
      <c r="L94" s="57" t="s">
        <v>10</v>
      </c>
      <c r="M94" s="177"/>
      <c r="N94" s="57" t="s">
        <v>192</v>
      </c>
      <c r="P94" s="329" t="s">
        <v>10</v>
      </c>
      <c r="R94" s="422" t="s">
        <v>883</v>
      </c>
      <c r="S94" s="426"/>
      <c r="T94" s="422" t="s">
        <v>399</v>
      </c>
      <c r="V94" s="329" t="s">
        <v>765</v>
      </c>
      <c r="W94" s="315"/>
      <c r="X94" s="590" t="s">
        <v>612</v>
      </c>
      <c r="Y94" s="315"/>
      <c r="Z94" s="582">
        <f t="shared" si="0"/>
        <v>1</v>
      </c>
      <c r="AA94" s="764"/>
      <c r="AB94" s="799" t="s">
        <v>639</v>
      </c>
      <c r="AC94" s="315"/>
      <c r="AD94" s="937"/>
      <c r="AE94" s="937"/>
      <c r="AF94" s="937"/>
    </row>
    <row r="95" spans="1:32" s="1" customFormat="1" ht="60" customHeight="1">
      <c r="A95" s="40" t="s">
        <v>49</v>
      </c>
      <c r="B95" s="55" t="s">
        <v>237</v>
      </c>
      <c r="C95" s="56" t="s">
        <v>701</v>
      </c>
      <c r="D95" s="162"/>
      <c r="E95" s="56"/>
      <c r="F95" s="162"/>
      <c r="G95" s="57" t="s">
        <v>10</v>
      </c>
      <c r="H95" s="57" t="s">
        <v>10</v>
      </c>
      <c r="I95" s="57" t="s">
        <v>10</v>
      </c>
      <c r="J95" s="57" t="s">
        <v>10</v>
      </c>
      <c r="K95" s="57" t="s">
        <v>10</v>
      </c>
      <c r="L95" s="329" t="s">
        <v>10</v>
      </c>
      <c r="M95" s="162"/>
      <c r="N95" s="57" t="s">
        <v>192</v>
      </c>
      <c r="P95" s="329" t="s">
        <v>819</v>
      </c>
      <c r="R95" s="422" t="s">
        <v>718</v>
      </c>
      <c r="S95" s="426"/>
      <c r="T95" s="422" t="s">
        <v>400</v>
      </c>
      <c r="V95" s="329" t="s">
        <v>245</v>
      </c>
      <c r="W95" s="315"/>
      <c r="X95" s="590" t="s">
        <v>612</v>
      </c>
      <c r="Y95" s="315"/>
      <c r="Z95" s="582">
        <f t="shared" si="0"/>
        <v>1</v>
      </c>
      <c r="AA95" s="764"/>
      <c r="AB95" s="799" t="s">
        <v>639</v>
      </c>
      <c r="AC95" s="315"/>
      <c r="AD95" s="937"/>
      <c r="AE95" s="937"/>
      <c r="AF95" s="937"/>
    </row>
    <row r="96" spans="1:32" s="261" customFormat="1" ht="51" customHeight="1">
      <c r="A96" s="40" t="s">
        <v>207</v>
      </c>
      <c r="B96" s="328" t="s">
        <v>238</v>
      </c>
      <c r="C96" s="56" t="s">
        <v>884</v>
      </c>
      <c r="D96" s="162"/>
      <c r="E96" s="56"/>
      <c r="F96" s="162"/>
      <c r="G96" s="329" t="s">
        <v>10</v>
      </c>
      <c r="H96" s="329" t="s">
        <v>10</v>
      </c>
      <c r="I96" s="329" t="s">
        <v>10</v>
      </c>
      <c r="J96" s="329" t="s">
        <v>10</v>
      </c>
      <c r="K96" s="329" t="s">
        <v>10</v>
      </c>
      <c r="L96" s="329" t="s">
        <v>10</v>
      </c>
      <c r="M96" s="162"/>
      <c r="N96" s="329" t="s">
        <v>192</v>
      </c>
      <c r="O96" s="315"/>
      <c r="P96" s="329" t="s">
        <v>819</v>
      </c>
      <c r="Q96" s="315"/>
      <c r="R96" s="422" t="s">
        <v>885</v>
      </c>
      <c r="S96" s="426"/>
      <c r="T96" s="422" t="s">
        <v>356</v>
      </c>
      <c r="U96" s="315"/>
      <c r="V96" s="329" t="s">
        <v>245</v>
      </c>
      <c r="W96" s="315"/>
      <c r="X96" s="590" t="s">
        <v>612</v>
      </c>
      <c r="Y96" s="315"/>
      <c r="Z96" s="582">
        <f t="shared" si="0"/>
        <v>1</v>
      </c>
      <c r="AA96" s="767"/>
      <c r="AB96" s="797" t="s">
        <v>639</v>
      </c>
      <c r="AC96" s="315"/>
      <c r="AD96" s="937"/>
      <c r="AE96" s="937"/>
      <c r="AF96" s="937"/>
    </row>
    <row r="97" spans="1:32" s="276" customFormat="1" ht="52.5" customHeight="1">
      <c r="A97" s="331" t="s">
        <v>209</v>
      </c>
      <c r="B97" s="328" t="s">
        <v>239</v>
      </c>
      <c r="C97" s="330" t="s">
        <v>886</v>
      </c>
      <c r="D97" s="161"/>
      <c r="E97" s="282"/>
      <c r="F97" s="161"/>
      <c r="G97" s="57" t="s">
        <v>10</v>
      </c>
      <c r="H97" s="57" t="s">
        <v>10</v>
      </c>
      <c r="I97" s="57" t="s">
        <v>10</v>
      </c>
      <c r="J97" s="57" t="s">
        <v>10</v>
      </c>
      <c r="K97" s="57" t="s">
        <v>10</v>
      </c>
      <c r="L97" s="57" t="s">
        <v>10</v>
      </c>
      <c r="M97" s="177"/>
      <c r="N97" s="57" t="s">
        <v>192</v>
      </c>
      <c r="P97" s="329" t="s">
        <v>819</v>
      </c>
      <c r="R97" s="422" t="s">
        <v>309</v>
      </c>
      <c r="S97" s="426"/>
      <c r="T97" s="347" t="s">
        <v>401</v>
      </c>
      <c r="V97" s="329" t="s">
        <v>245</v>
      </c>
      <c r="W97" s="315"/>
      <c r="X97" s="590" t="s">
        <v>612</v>
      </c>
      <c r="Y97" s="315"/>
      <c r="Z97" s="582">
        <f>IF(OR(X97="A",X98="A"),"",IF(OR(X97="N",X98="N"),0,1))</f>
        <v>1</v>
      </c>
      <c r="AA97" s="764"/>
      <c r="AB97" s="799" t="s">
        <v>639</v>
      </c>
      <c r="AC97" s="315"/>
      <c r="AD97" s="937"/>
      <c r="AE97" s="937"/>
      <c r="AF97" s="937"/>
    </row>
    <row r="98" spans="1:32" s="315" customFormat="1" ht="52.5" customHeight="1">
      <c r="A98" s="459"/>
      <c r="B98" s="460"/>
      <c r="C98" s="350"/>
      <c r="D98" s="136"/>
      <c r="E98" s="350"/>
      <c r="F98" s="136"/>
      <c r="G98" s="354"/>
      <c r="H98" s="354"/>
      <c r="I98" s="354"/>
      <c r="J98" s="354"/>
      <c r="K98" s="354"/>
      <c r="L98" s="354"/>
      <c r="M98" s="333"/>
      <c r="N98" s="354"/>
      <c r="O98" s="381"/>
      <c r="P98" s="354"/>
      <c r="R98" s="422" t="s">
        <v>334</v>
      </c>
      <c r="S98" s="426"/>
      <c r="T98" s="461" t="s">
        <v>402</v>
      </c>
      <c r="U98" s="381"/>
      <c r="V98" s="354"/>
      <c r="X98" s="590" t="s">
        <v>612</v>
      </c>
      <c r="Z98" s="591"/>
      <c r="AA98" s="762"/>
      <c r="AB98" s="672"/>
      <c r="AD98" s="937"/>
      <c r="AE98" s="937"/>
      <c r="AF98" s="937"/>
    </row>
    <row r="99" spans="1:32" s="276" customFormat="1" ht="93" customHeight="1">
      <c r="A99" s="331" t="s">
        <v>221</v>
      </c>
      <c r="B99" s="328" t="s">
        <v>240</v>
      </c>
      <c r="C99" s="330" t="s">
        <v>979</v>
      </c>
      <c r="D99" s="336"/>
      <c r="E99" s="330" t="s">
        <v>980</v>
      </c>
      <c r="F99" s="336"/>
      <c r="G99" s="329" t="s">
        <v>10</v>
      </c>
      <c r="H99" s="329" t="s">
        <v>10</v>
      </c>
      <c r="I99" s="329" t="s">
        <v>10</v>
      </c>
      <c r="J99" s="329" t="s">
        <v>10</v>
      </c>
      <c r="K99" s="329" t="s">
        <v>10</v>
      </c>
      <c r="L99" s="329" t="s">
        <v>10</v>
      </c>
      <c r="M99" s="341"/>
      <c r="N99" s="329" t="s">
        <v>192</v>
      </c>
      <c r="O99" s="315"/>
      <c r="P99" s="329" t="s">
        <v>819</v>
      </c>
      <c r="R99" s="422" t="s">
        <v>831</v>
      </c>
      <c r="S99" s="426"/>
      <c r="T99" s="422" t="s">
        <v>403</v>
      </c>
      <c r="V99" s="329" t="s">
        <v>245</v>
      </c>
      <c r="W99" s="315"/>
      <c r="X99" s="590" t="s">
        <v>612</v>
      </c>
      <c r="Y99" s="315"/>
      <c r="Z99" s="582">
        <f>IF(OR(X99="A",X100="A"),"",IF(OR(X99="N",X100="N"),0,1))</f>
        <v>1</v>
      </c>
      <c r="AA99" s="764"/>
      <c r="AB99" s="799" t="s">
        <v>682</v>
      </c>
      <c r="AC99" s="315"/>
      <c r="AD99" s="937"/>
      <c r="AE99" s="937"/>
      <c r="AF99" s="937"/>
    </row>
    <row r="100" spans="1:32" s="315" customFormat="1" ht="33" customHeight="1">
      <c r="A100" s="459"/>
      <c r="B100" s="460"/>
      <c r="C100" s="350"/>
      <c r="D100" s="136"/>
      <c r="E100" s="350"/>
      <c r="F100" s="462"/>
      <c r="G100" s="354"/>
      <c r="H100" s="354"/>
      <c r="I100" s="354"/>
      <c r="J100" s="354"/>
      <c r="K100" s="354"/>
      <c r="L100" s="463"/>
      <c r="M100" s="464"/>
      <c r="N100" s="354"/>
      <c r="O100" s="443"/>
      <c r="P100" s="354"/>
      <c r="Q100" s="443"/>
      <c r="R100" s="347" t="s">
        <v>310</v>
      </c>
      <c r="S100" s="445"/>
      <c r="T100" s="423"/>
      <c r="U100" s="443"/>
      <c r="V100" s="354"/>
      <c r="W100" s="443"/>
      <c r="X100" s="590" t="s">
        <v>612</v>
      </c>
      <c r="Z100" s="591"/>
      <c r="AA100" s="762"/>
      <c r="AB100" s="672"/>
      <c r="AD100" s="937"/>
      <c r="AE100" s="937"/>
      <c r="AF100" s="937"/>
    </row>
    <row r="101" spans="1:32" s="276" customFormat="1" ht="63.75" customHeight="1">
      <c r="A101" s="562" t="s">
        <v>203</v>
      </c>
      <c r="B101" s="332" t="s">
        <v>570</v>
      </c>
      <c r="C101" s="330" t="s">
        <v>981</v>
      </c>
      <c r="D101" s="206"/>
      <c r="E101" s="330" t="s">
        <v>982</v>
      </c>
      <c r="F101" s="206"/>
      <c r="G101" s="48" t="s">
        <v>10</v>
      </c>
      <c r="H101" s="48" t="s">
        <v>10</v>
      </c>
      <c r="I101" s="48" t="s">
        <v>10</v>
      </c>
      <c r="J101" s="48" t="s">
        <v>10</v>
      </c>
      <c r="K101" s="48" t="s">
        <v>10</v>
      </c>
      <c r="L101" s="49" t="s">
        <v>10</v>
      </c>
      <c r="M101" s="290"/>
      <c r="N101" s="569" t="s">
        <v>192</v>
      </c>
      <c r="P101" s="919" t="s">
        <v>819</v>
      </c>
      <c r="R101" s="895" t="s">
        <v>887</v>
      </c>
      <c r="S101" s="426"/>
      <c r="T101" s="570" t="s">
        <v>404</v>
      </c>
      <c r="V101" s="569" t="s">
        <v>245</v>
      </c>
      <c r="W101" s="465"/>
      <c r="X101" s="590" t="s">
        <v>612</v>
      </c>
      <c r="Y101" s="315"/>
      <c r="Z101" s="582">
        <f>IF(OR(X101="A"),"",IF(OR(X101="N"),0,1))</f>
        <v>1</v>
      </c>
      <c r="AA101" s="767"/>
      <c r="AB101" s="795" t="s">
        <v>683</v>
      </c>
      <c r="AC101" s="315"/>
      <c r="AD101" s="937"/>
      <c r="AE101" s="937"/>
      <c r="AF101" s="937"/>
    </row>
  </sheetData>
  <mergeCells count="37">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 ref="C27:C29"/>
    <mergeCell ref="C7:C8"/>
    <mergeCell ref="C24:C25"/>
    <mergeCell ref="T24:T26"/>
    <mergeCell ref="T61:T75"/>
    <mergeCell ref="E24:E25"/>
    <mergeCell ref="E27:E29"/>
    <mergeCell ref="A79:A85"/>
    <mergeCell ref="B79:B85"/>
    <mergeCell ref="A59:A78"/>
    <mergeCell ref="B59:B78"/>
    <mergeCell ref="A24:A25"/>
    <mergeCell ref="B24:B25"/>
    <mergeCell ref="A44:A46"/>
    <mergeCell ref="R1:R2"/>
    <mergeCell ref="A5:C5"/>
    <mergeCell ref="AB1:AB2"/>
    <mergeCell ref="V1:V2"/>
    <mergeCell ref="Z1:Z2"/>
    <mergeCell ref="T1:T2"/>
    <mergeCell ref="X1:X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zoomScale="70" zoomScaleNormal="70" workbookViewId="0">
      <pane ySplit="2" topLeftCell="A3" activePane="bottomLeft" state="frozen"/>
      <selection activeCell="P1" sqref="P1:P1048576"/>
      <selection pane="bottomLeft" activeCell="C10" sqref="C10"/>
    </sheetView>
  </sheetViews>
  <sheetFormatPr defaultColWidth="11.44140625" defaultRowHeight="14.4"/>
  <cols>
    <col min="1" max="1" width="18.33203125" customWidth="1"/>
    <col min="2" max="2" width="9.88671875" customWidth="1"/>
    <col min="3" max="3" width="62.6640625" customWidth="1"/>
    <col min="4" max="4" width="1.6640625" style="92" customWidth="1"/>
    <col min="5" max="5" width="30.88671875" style="269" customWidth="1"/>
    <col min="6" max="6" width="1.109375" style="269" customWidth="1"/>
    <col min="7" max="7" width="5.5546875" customWidth="1"/>
    <col min="8" max="12" width="6.88671875" customWidth="1"/>
    <col min="13" max="13" width="1.6640625" style="92" customWidth="1"/>
    <col min="14" max="14" width="11.44140625" customWidth="1"/>
    <col min="15" max="15" width="0.88671875" customWidth="1"/>
    <col min="16" max="16" width="11.44140625" customWidth="1"/>
    <col min="17" max="17" width="1.5546875" customWidth="1"/>
    <col min="18" max="18" width="40.6640625" customWidth="1"/>
    <col min="19" max="19" width="1.109375" customWidth="1"/>
    <col min="20" max="20" width="32.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33203125" customWidth="1"/>
    <col min="28" max="28" width="17.33203125" hidden="1" customWidth="1"/>
    <col min="29" max="29" width="0.88671875" customWidth="1"/>
    <col min="31" max="31" width="7.88671875" customWidth="1"/>
    <col min="32" max="32" width="2.6640625" customWidth="1"/>
  </cols>
  <sheetData>
    <row r="1" spans="1:33"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B1" s="952" t="s">
        <v>740</v>
      </c>
      <c r="AC1" s="123"/>
      <c r="AE1" s="947" t="s">
        <v>989</v>
      </c>
      <c r="AG1" s="948" t="s">
        <v>990</v>
      </c>
    </row>
    <row r="2" spans="1:33"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E2" s="947"/>
      <c r="AG2" s="948"/>
    </row>
    <row r="3" spans="1:33">
      <c r="A3" s="203"/>
      <c r="B3" s="203"/>
      <c r="C3" s="203"/>
      <c r="D3" s="243"/>
      <c r="E3" s="243"/>
      <c r="F3" s="243"/>
      <c r="G3" s="203"/>
      <c r="H3" s="203"/>
      <c r="I3" s="203"/>
      <c r="J3" s="203"/>
      <c r="K3" s="203"/>
      <c r="L3" s="203"/>
      <c r="M3" s="243"/>
    </row>
    <row r="4" spans="1:33" ht="19.5" customHeight="1">
      <c r="A4" s="993" t="s">
        <v>55</v>
      </c>
      <c r="B4" s="993"/>
      <c r="C4" s="993"/>
      <c r="D4" s="243"/>
      <c r="E4" s="243"/>
      <c r="F4" s="243"/>
      <c r="G4" s="203"/>
      <c r="H4" s="203"/>
      <c r="I4" s="203"/>
      <c r="J4" s="203"/>
      <c r="K4" s="203"/>
      <c r="L4" s="203"/>
      <c r="M4" s="243"/>
      <c r="N4" s="203"/>
      <c r="P4" s="203"/>
      <c r="AE4" s="3"/>
      <c r="AF4" s="3"/>
      <c r="AG4" s="3"/>
    </row>
    <row r="5" spans="1:33" s="1" customFormat="1" ht="24.75" customHeight="1">
      <c r="A5" s="992"/>
      <c r="B5" s="992"/>
      <c r="C5" s="992"/>
      <c r="D5" s="113"/>
      <c r="E5" s="270"/>
      <c r="F5" s="270"/>
      <c r="G5" s="63"/>
      <c r="H5" s="63"/>
      <c r="I5" s="63"/>
      <c r="J5" s="63"/>
      <c r="K5" s="63"/>
      <c r="L5" s="63"/>
      <c r="M5" s="113"/>
      <c r="N5" s="265"/>
      <c r="P5" s="265"/>
      <c r="V5" s="315"/>
      <c r="W5" s="315"/>
      <c r="Y5" s="315"/>
      <c r="Z5" s="315"/>
      <c r="AB5" s="315"/>
      <c r="AC5" s="315"/>
      <c r="AE5" s="3"/>
      <c r="AF5" s="3"/>
      <c r="AG5" s="3"/>
    </row>
    <row r="6" spans="1:33" s="1" customFormat="1" ht="87.75" customHeight="1">
      <c r="A6" s="67" t="s">
        <v>643</v>
      </c>
      <c r="B6" s="240" t="s">
        <v>56</v>
      </c>
      <c r="C6" s="910" t="s">
        <v>908</v>
      </c>
      <c r="D6" s="142"/>
      <c r="E6" s="858"/>
      <c r="F6" s="142"/>
      <c r="G6" s="237"/>
      <c r="H6" s="237"/>
      <c r="I6" s="237"/>
      <c r="J6" s="237"/>
      <c r="K6" s="237"/>
      <c r="L6" s="237"/>
      <c r="M6" s="187"/>
      <c r="N6" s="774" t="s">
        <v>192</v>
      </c>
      <c r="P6" s="912" t="s">
        <v>10</v>
      </c>
      <c r="R6" s="361" t="s">
        <v>585</v>
      </c>
      <c r="T6" s="361"/>
      <c r="V6" s="329" t="s">
        <v>761</v>
      </c>
      <c r="W6" s="346"/>
      <c r="X6" s="582" t="s">
        <v>612</v>
      </c>
      <c r="Y6" s="346"/>
      <c r="Z6" s="582">
        <f>IF(OR(X6="A",X10="A"),"",IF(OR(X6="N",X10="N"),0,1))</f>
        <v>1</v>
      </c>
      <c r="AB6" s="801" t="s">
        <v>639</v>
      </c>
      <c r="AC6" s="315"/>
      <c r="AE6" s="936"/>
      <c r="AF6" s="936"/>
      <c r="AG6" s="936"/>
    </row>
    <row r="7" spans="1:33" s="1" customFormat="1" ht="43.5" customHeight="1">
      <c r="A7" s="232"/>
      <c r="B7" s="68"/>
      <c r="C7" s="69" t="s">
        <v>582</v>
      </c>
      <c r="D7" s="180"/>
      <c r="E7" s="859"/>
      <c r="F7" s="180"/>
      <c r="G7" s="877">
        <v>1</v>
      </c>
      <c r="H7" s="877">
        <v>1</v>
      </c>
      <c r="I7" s="237"/>
      <c r="J7" s="237"/>
      <c r="K7" s="237"/>
      <c r="L7" s="237"/>
      <c r="M7" s="409"/>
      <c r="N7" s="370"/>
      <c r="P7" s="914"/>
      <c r="R7" s="363"/>
      <c r="T7" s="363"/>
      <c r="V7" s="370"/>
      <c r="W7" s="346"/>
      <c r="X7" s="604"/>
      <c r="Y7" s="346"/>
      <c r="Z7" s="604"/>
      <c r="AB7" s="800"/>
      <c r="AC7" s="315"/>
      <c r="AE7" s="936"/>
      <c r="AF7" s="936"/>
      <c r="AG7" s="936"/>
    </row>
    <row r="8" spans="1:33" s="1" customFormat="1" ht="40.5" customHeight="1">
      <c r="A8" s="232"/>
      <c r="B8" s="68"/>
      <c r="C8" s="69" t="s">
        <v>583</v>
      </c>
      <c r="D8" s="180"/>
      <c r="E8" s="859"/>
      <c r="F8" s="180"/>
      <c r="G8" s="237"/>
      <c r="H8" s="237"/>
      <c r="I8" s="877">
        <v>1</v>
      </c>
      <c r="J8" s="877">
        <v>1</v>
      </c>
      <c r="K8" s="237"/>
      <c r="L8" s="237"/>
      <c r="M8" s="409"/>
      <c r="N8" s="370"/>
      <c r="P8" s="914"/>
      <c r="R8" s="363"/>
      <c r="T8" s="363"/>
      <c r="V8" s="370"/>
      <c r="W8" s="346"/>
      <c r="X8" s="604"/>
      <c r="Y8" s="346"/>
      <c r="Z8" s="604"/>
      <c r="AB8" s="800"/>
      <c r="AC8" s="315"/>
      <c r="AE8" s="936"/>
      <c r="AF8" s="936"/>
      <c r="AG8" s="936"/>
    </row>
    <row r="9" spans="1:33" s="1" customFormat="1" ht="43.5" customHeight="1">
      <c r="A9" s="232"/>
      <c r="B9" s="68"/>
      <c r="C9" s="575" t="s">
        <v>584</v>
      </c>
      <c r="D9" s="180"/>
      <c r="E9" s="859"/>
      <c r="F9" s="180"/>
      <c r="G9" s="237"/>
      <c r="H9" s="237"/>
      <c r="I9" s="237"/>
      <c r="J9" s="237"/>
      <c r="K9" s="877">
        <v>1</v>
      </c>
      <c r="L9" s="877">
        <v>1</v>
      </c>
      <c r="M9" s="409"/>
      <c r="N9" s="669"/>
      <c r="P9" s="914"/>
      <c r="R9" s="362"/>
      <c r="T9" s="662"/>
      <c r="V9" s="669"/>
      <c r="W9" s="346"/>
      <c r="X9" s="602"/>
      <c r="Y9" s="346"/>
      <c r="Z9" s="604"/>
      <c r="AB9" s="800"/>
      <c r="AC9" s="315"/>
      <c r="AE9" s="936"/>
      <c r="AF9" s="936"/>
      <c r="AG9" s="936"/>
    </row>
    <row r="10" spans="1:33" s="315" customFormat="1" ht="32.25" customHeight="1">
      <c r="A10" s="301"/>
      <c r="B10" s="68"/>
      <c r="C10" s="377" t="s">
        <v>405</v>
      </c>
      <c r="D10" s="180"/>
      <c r="E10" s="659"/>
      <c r="F10" s="180"/>
      <c r="G10" s="306" t="s">
        <v>10</v>
      </c>
      <c r="H10" s="306" t="s">
        <v>10</v>
      </c>
      <c r="I10" s="306" t="s">
        <v>10</v>
      </c>
      <c r="J10" s="306" t="s">
        <v>10</v>
      </c>
      <c r="K10" s="306" t="s">
        <v>10</v>
      </c>
      <c r="L10" s="306" t="s">
        <v>10</v>
      </c>
      <c r="M10" s="409"/>
      <c r="N10" s="669"/>
      <c r="O10" s="381"/>
      <c r="P10" s="914"/>
      <c r="R10" s="363" t="s">
        <v>278</v>
      </c>
      <c r="T10" s="662"/>
      <c r="U10" s="381"/>
      <c r="V10" s="669"/>
      <c r="W10" s="346"/>
      <c r="X10" s="590" t="s">
        <v>612</v>
      </c>
      <c r="Y10" s="346"/>
      <c r="Z10" s="602"/>
      <c r="AB10" s="798"/>
      <c r="AC10" s="397"/>
      <c r="AE10" s="936"/>
      <c r="AF10" s="936"/>
      <c r="AG10" s="936"/>
    </row>
    <row r="11" spans="1:33" s="276" customFormat="1" ht="45.75" customHeight="1">
      <c r="A11" s="40" t="s">
        <v>485</v>
      </c>
      <c r="B11" s="328" t="s">
        <v>67</v>
      </c>
      <c r="C11" s="717" t="s">
        <v>909</v>
      </c>
      <c r="D11" s="718"/>
      <c r="E11" s="56"/>
      <c r="F11" s="718"/>
      <c r="G11" s="719"/>
      <c r="H11" s="719"/>
      <c r="I11" s="719"/>
      <c r="J11" s="719"/>
      <c r="K11" s="719"/>
      <c r="L11" s="719"/>
      <c r="M11" s="718"/>
      <c r="N11" s="329" t="s">
        <v>192</v>
      </c>
      <c r="O11" s="397"/>
      <c r="P11" s="719" t="s">
        <v>750</v>
      </c>
      <c r="Q11" s="397"/>
      <c r="R11" s="422" t="s">
        <v>488</v>
      </c>
      <c r="S11" s="721"/>
      <c r="T11" s="422" t="s">
        <v>356</v>
      </c>
      <c r="U11" s="397"/>
      <c r="V11" s="329" t="s">
        <v>761</v>
      </c>
      <c r="W11" s="579"/>
      <c r="X11" s="590" t="s">
        <v>612</v>
      </c>
      <c r="Y11" s="425"/>
      <c r="Z11" s="582">
        <f>IF(OR(X11="A"),"",IF(OR(X11="N"),0,1))</f>
        <v>1</v>
      </c>
      <c r="AB11" s="800" t="s">
        <v>741</v>
      </c>
      <c r="AC11" s="315"/>
      <c r="AE11" s="936"/>
      <c r="AF11" s="936"/>
      <c r="AG11" s="936"/>
    </row>
    <row r="12" spans="1:33" s="276" customFormat="1" ht="13.8">
      <c r="A12" s="20"/>
      <c r="B12" s="460"/>
      <c r="C12" s="717" t="s">
        <v>486</v>
      </c>
      <c r="D12" s="724"/>
      <c r="E12" s="725"/>
      <c r="F12" s="718"/>
      <c r="G12" s="878">
        <v>1</v>
      </c>
      <c r="H12" s="878">
        <v>1</v>
      </c>
      <c r="I12" s="878">
        <v>1</v>
      </c>
      <c r="J12" s="878">
        <v>1</v>
      </c>
      <c r="K12" s="719" t="s">
        <v>507</v>
      </c>
      <c r="L12" s="719" t="s">
        <v>507</v>
      </c>
      <c r="M12" s="724"/>
      <c r="N12" s="727"/>
      <c r="O12" s="397"/>
      <c r="P12" s="727"/>
      <c r="Q12" s="397"/>
      <c r="R12" s="461"/>
      <c r="S12" s="721"/>
      <c r="T12" s="461"/>
      <c r="U12" s="397"/>
      <c r="V12" s="727"/>
      <c r="W12" s="579"/>
      <c r="X12" s="208"/>
      <c r="Y12" s="579"/>
      <c r="Z12" s="208"/>
      <c r="AB12" s="800"/>
      <c r="AC12" s="315"/>
      <c r="AE12" s="936"/>
      <c r="AF12" s="936"/>
      <c r="AG12" s="936"/>
    </row>
    <row r="13" spans="1:33" s="276" customFormat="1" ht="18" customHeight="1">
      <c r="A13" s="722"/>
      <c r="B13" s="723"/>
      <c r="C13" s="717" t="s">
        <v>487</v>
      </c>
      <c r="D13" s="718"/>
      <c r="E13" s="441"/>
      <c r="F13" s="718"/>
      <c r="G13" s="719" t="s">
        <v>507</v>
      </c>
      <c r="H13" s="719" t="s">
        <v>507</v>
      </c>
      <c r="I13" s="719" t="s">
        <v>507</v>
      </c>
      <c r="J13" s="719" t="s">
        <v>507</v>
      </c>
      <c r="K13" s="878">
        <v>1</v>
      </c>
      <c r="L13" s="878">
        <v>1</v>
      </c>
      <c r="M13" s="718"/>
      <c r="N13" s="726"/>
      <c r="O13" s="397"/>
      <c r="P13" s="726"/>
      <c r="Q13" s="397"/>
      <c r="R13" s="728"/>
      <c r="S13" s="721"/>
      <c r="T13" s="728"/>
      <c r="U13" s="397"/>
      <c r="V13" s="726"/>
      <c r="W13" s="579"/>
      <c r="X13" s="208"/>
      <c r="Y13" s="579"/>
      <c r="Z13" s="208"/>
      <c r="AB13" s="800"/>
      <c r="AC13" s="315"/>
      <c r="AE13" s="936"/>
      <c r="AF13" s="936"/>
      <c r="AG13" s="936"/>
    </row>
    <row r="14" spans="1:33" s="1" customFormat="1" ht="48.75" customHeight="1">
      <c r="A14" s="715" t="s">
        <v>586</v>
      </c>
      <c r="B14" s="716" t="s">
        <v>57</v>
      </c>
      <c r="C14" s="717" t="s">
        <v>910</v>
      </c>
      <c r="D14" s="718"/>
      <c r="E14" s="717"/>
      <c r="F14" s="718"/>
      <c r="G14" s="719">
        <v>0</v>
      </c>
      <c r="H14" s="719">
        <v>0</v>
      </c>
      <c r="I14" s="719">
        <v>0</v>
      </c>
      <c r="J14" s="719">
        <v>1</v>
      </c>
      <c r="K14" s="719">
        <v>1</v>
      </c>
      <c r="L14" s="719">
        <v>1</v>
      </c>
      <c r="M14" s="718"/>
      <c r="N14" s="719" t="s">
        <v>192</v>
      </c>
      <c r="O14" s="397"/>
      <c r="P14" s="719" t="s">
        <v>750</v>
      </c>
      <c r="Q14" s="397"/>
      <c r="R14" s="720" t="s">
        <v>587</v>
      </c>
      <c r="S14" s="721"/>
      <c r="T14" s="720" t="s">
        <v>356</v>
      </c>
      <c r="U14" s="397"/>
      <c r="V14" s="719" t="s">
        <v>245</v>
      </c>
      <c r="W14" s="397"/>
      <c r="X14" s="590" t="s">
        <v>612</v>
      </c>
      <c r="Y14" s="397"/>
      <c r="Z14" s="582">
        <f>IF(OR(X14="A",Size="XS",Size="S",Size="M"),"",IF(OR(X14="N"),0,1))</f>
        <v>1</v>
      </c>
      <c r="AB14" s="802" t="s">
        <v>741</v>
      </c>
      <c r="AC14" s="315"/>
      <c r="AE14" s="936"/>
      <c r="AF14" s="936"/>
      <c r="AG14" s="936"/>
    </row>
    <row r="15" spans="1:33" s="1" customFormat="1" ht="81" customHeight="1">
      <c r="A15" s="365" t="s">
        <v>644</v>
      </c>
      <c r="B15" s="652" t="s">
        <v>58</v>
      </c>
      <c r="C15" s="284" t="s">
        <v>900</v>
      </c>
      <c r="D15" s="182"/>
      <c r="E15" s="755"/>
      <c r="F15" s="182"/>
      <c r="G15" s="323" t="s">
        <v>10</v>
      </c>
      <c r="H15" s="323" t="s">
        <v>10</v>
      </c>
      <c r="I15" s="323" t="s">
        <v>10</v>
      </c>
      <c r="J15" s="323" t="s">
        <v>10</v>
      </c>
      <c r="K15" s="323" t="s">
        <v>10</v>
      </c>
      <c r="L15" s="323" t="s">
        <v>10</v>
      </c>
      <c r="M15" s="189"/>
      <c r="N15" s="775" t="s">
        <v>192</v>
      </c>
      <c r="O15" s="381"/>
      <c r="P15" s="914" t="s">
        <v>10</v>
      </c>
      <c r="R15" s="662" t="s">
        <v>279</v>
      </c>
      <c r="T15" s="909" t="s">
        <v>857</v>
      </c>
      <c r="V15" s="866" t="s">
        <v>761</v>
      </c>
      <c r="W15" s="346"/>
      <c r="X15" s="669"/>
      <c r="Y15" s="346"/>
      <c r="Z15" s="608">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803" t="s">
        <v>639</v>
      </c>
      <c r="AC15" s="315"/>
      <c r="AE15" s="936"/>
      <c r="AF15" s="936"/>
      <c r="AG15" s="936"/>
    </row>
    <row r="16" spans="1:33" s="1" customFormat="1" ht="16.5" customHeight="1">
      <c r="A16" s="365"/>
      <c r="B16" s="241"/>
      <c r="C16" s="817" t="s">
        <v>687</v>
      </c>
      <c r="D16" s="149"/>
      <c r="E16" s="402"/>
      <c r="F16" s="149"/>
      <c r="G16" s="99">
        <v>1</v>
      </c>
      <c r="H16" s="99">
        <v>1</v>
      </c>
      <c r="I16" s="99">
        <v>1</v>
      </c>
      <c r="J16" s="99">
        <v>1</v>
      </c>
      <c r="K16" s="99">
        <v>1</v>
      </c>
      <c r="L16" s="99">
        <v>1</v>
      </c>
      <c r="M16" s="178"/>
      <c r="N16" s="370"/>
      <c r="P16" s="914"/>
      <c r="R16" s="817" t="s">
        <v>688</v>
      </c>
      <c r="T16" s="363"/>
      <c r="V16" s="581"/>
      <c r="W16" s="346"/>
      <c r="X16" s="590" t="s">
        <v>612</v>
      </c>
      <c r="Y16" s="346"/>
      <c r="Z16" s="601"/>
      <c r="AB16" s="800"/>
      <c r="AC16" s="315"/>
      <c r="AE16" s="936"/>
      <c r="AF16" s="936"/>
      <c r="AG16" s="936"/>
    </row>
    <row r="17" spans="1:33" s="1" customFormat="1" ht="23.25" customHeight="1">
      <c r="A17" s="365"/>
      <c r="B17" s="241"/>
      <c r="C17" s="100" t="s">
        <v>588</v>
      </c>
      <c r="D17" s="149"/>
      <c r="E17" s="402"/>
      <c r="F17" s="149"/>
      <c r="G17" s="99">
        <v>1</v>
      </c>
      <c r="H17" s="99">
        <v>1</v>
      </c>
      <c r="I17" s="99">
        <v>1</v>
      </c>
      <c r="J17" s="99">
        <v>1</v>
      </c>
      <c r="K17" s="99">
        <v>1</v>
      </c>
      <c r="L17" s="99">
        <v>1</v>
      </c>
      <c r="M17" s="178"/>
      <c r="N17" s="370"/>
      <c r="P17" s="914"/>
      <c r="R17" s="278" t="s">
        <v>588</v>
      </c>
      <c r="T17" s="363"/>
      <c r="V17" s="581"/>
      <c r="W17" s="346"/>
      <c r="X17" s="590" t="s">
        <v>612</v>
      </c>
      <c r="Y17" s="346"/>
      <c r="Z17" s="601"/>
      <c r="AB17" s="800"/>
      <c r="AC17" s="315"/>
      <c r="AE17" s="936"/>
      <c r="AF17" s="936"/>
      <c r="AG17" s="936"/>
    </row>
    <row r="18" spans="1:33" s="1" customFormat="1" ht="17.25" customHeight="1">
      <c r="A18" s="365"/>
      <c r="B18" s="241"/>
      <c r="C18" s="100" t="s">
        <v>550</v>
      </c>
      <c r="D18" s="149"/>
      <c r="E18" s="402"/>
      <c r="F18" s="149"/>
      <c r="G18" s="99">
        <v>3</v>
      </c>
      <c r="H18" s="99">
        <v>3</v>
      </c>
      <c r="I18" s="99">
        <v>6</v>
      </c>
      <c r="J18" s="99">
        <v>6</v>
      </c>
      <c r="K18" s="99">
        <v>9</v>
      </c>
      <c r="L18" s="99">
        <v>9</v>
      </c>
      <c r="M18" s="178"/>
      <c r="N18" s="370"/>
      <c r="P18" s="914"/>
      <c r="R18" s="278" t="s">
        <v>550</v>
      </c>
      <c r="T18" s="363"/>
      <c r="V18" s="581"/>
      <c r="W18" s="346"/>
      <c r="X18" s="590" t="s">
        <v>612</v>
      </c>
      <c r="Y18" s="346"/>
      <c r="Z18" s="601"/>
      <c r="AB18" s="800"/>
      <c r="AC18" s="315"/>
      <c r="AE18" s="936"/>
      <c r="AF18" s="936"/>
      <c r="AG18" s="936"/>
    </row>
    <row r="19" spans="1:33" s="1" customFormat="1" ht="15" customHeight="1">
      <c r="A19" s="365"/>
      <c r="B19" s="241"/>
      <c r="C19" s="278" t="s">
        <v>599</v>
      </c>
      <c r="D19" s="149"/>
      <c r="E19" s="402"/>
      <c r="F19" s="149"/>
      <c r="G19" s="99">
        <v>1</v>
      </c>
      <c r="H19" s="99">
        <v>1</v>
      </c>
      <c r="I19" s="99">
        <v>2</v>
      </c>
      <c r="J19" s="99">
        <v>2</v>
      </c>
      <c r="K19" s="99">
        <v>3</v>
      </c>
      <c r="L19" s="99">
        <v>3</v>
      </c>
      <c r="M19" s="178"/>
      <c r="N19" s="370"/>
      <c r="P19" s="914"/>
      <c r="R19" s="278" t="s">
        <v>599</v>
      </c>
      <c r="T19" s="363"/>
      <c r="V19" s="581"/>
      <c r="W19" s="346"/>
      <c r="X19" s="590" t="s">
        <v>612</v>
      </c>
      <c r="Y19" s="346"/>
      <c r="Z19" s="601"/>
      <c r="AB19" s="800"/>
      <c r="AC19" s="315"/>
      <c r="AE19" s="937"/>
      <c r="AF19" s="937"/>
      <c r="AG19" s="937"/>
    </row>
    <row r="20" spans="1:33" s="1" customFormat="1">
      <c r="A20" s="365"/>
      <c r="B20" s="241"/>
      <c r="C20" s="100" t="s">
        <v>551</v>
      </c>
      <c r="D20" s="149"/>
      <c r="E20" s="402"/>
      <c r="F20" s="149"/>
      <c r="G20" s="99">
        <v>1</v>
      </c>
      <c r="H20" s="99">
        <v>1</v>
      </c>
      <c r="I20" s="99">
        <v>1</v>
      </c>
      <c r="J20" s="99">
        <v>1</v>
      </c>
      <c r="K20" s="99">
        <v>1</v>
      </c>
      <c r="L20" s="99">
        <v>1</v>
      </c>
      <c r="M20" s="178"/>
      <c r="N20" s="370"/>
      <c r="P20" s="914"/>
      <c r="R20" s="278" t="s">
        <v>551</v>
      </c>
      <c r="T20" s="363"/>
      <c r="V20" s="581"/>
      <c r="W20" s="346"/>
      <c r="X20" s="590" t="s">
        <v>612</v>
      </c>
      <c r="Y20" s="346"/>
      <c r="Z20" s="601"/>
      <c r="AB20" s="800"/>
      <c r="AC20" s="315"/>
      <c r="AE20" s="937"/>
      <c r="AF20" s="937"/>
      <c r="AG20" s="937"/>
    </row>
    <row r="21" spans="1:33" s="1" customFormat="1">
      <c r="A21" s="365"/>
      <c r="B21" s="241"/>
      <c r="C21" s="100" t="s">
        <v>407</v>
      </c>
      <c r="D21" s="149"/>
      <c r="E21" s="402"/>
      <c r="F21" s="149"/>
      <c r="G21" s="99">
        <v>0</v>
      </c>
      <c r="H21" s="99">
        <v>0</v>
      </c>
      <c r="I21" s="115">
        <v>0</v>
      </c>
      <c r="J21" s="115">
        <v>0</v>
      </c>
      <c r="K21" s="99">
        <v>1</v>
      </c>
      <c r="L21" s="99">
        <v>1</v>
      </c>
      <c r="M21" s="178"/>
      <c r="N21" s="370"/>
      <c r="P21" s="914"/>
      <c r="R21" s="278" t="s">
        <v>407</v>
      </c>
      <c r="T21" s="363"/>
      <c r="V21" s="581"/>
      <c r="W21" s="346"/>
      <c r="X21" s="590" t="s">
        <v>612</v>
      </c>
      <c r="Y21" s="346"/>
      <c r="Z21" s="601"/>
      <c r="AB21" s="800"/>
      <c r="AC21" s="315"/>
      <c r="AE21" s="937"/>
      <c r="AF21" s="937"/>
      <c r="AG21" s="937"/>
    </row>
    <row r="22" spans="1:33" s="1" customFormat="1" ht="23.25" customHeight="1">
      <c r="A22" s="365"/>
      <c r="B22" s="241"/>
      <c r="C22" s="817" t="s">
        <v>686</v>
      </c>
      <c r="D22" s="149"/>
      <c r="E22" s="402"/>
      <c r="F22" s="149"/>
      <c r="G22" s="99">
        <v>1</v>
      </c>
      <c r="H22" s="99">
        <v>1</v>
      </c>
      <c r="I22" s="99">
        <v>1</v>
      </c>
      <c r="J22" s="99">
        <v>1</v>
      </c>
      <c r="K22" s="99">
        <v>1</v>
      </c>
      <c r="L22" s="99">
        <v>1</v>
      </c>
      <c r="M22" s="178"/>
      <c r="N22" s="370"/>
      <c r="P22" s="914"/>
      <c r="R22" s="278" t="s">
        <v>589</v>
      </c>
      <c r="T22" s="363"/>
      <c r="V22" s="581"/>
      <c r="W22" s="346"/>
      <c r="X22" s="590" t="s">
        <v>612</v>
      </c>
      <c r="Y22" s="346"/>
      <c r="Z22" s="601"/>
      <c r="AB22" s="800"/>
      <c r="AC22" s="315"/>
      <c r="AE22" s="937"/>
      <c r="AF22" s="937"/>
      <c r="AG22" s="937"/>
    </row>
    <row r="23" spans="1:33" s="1" customFormat="1">
      <c r="A23" s="365"/>
      <c r="B23" s="241"/>
      <c r="C23" s="817" t="s">
        <v>685</v>
      </c>
      <c r="D23" s="149"/>
      <c r="E23" s="402"/>
      <c r="F23" s="149"/>
      <c r="G23" s="99">
        <v>1</v>
      </c>
      <c r="H23" s="99">
        <v>1</v>
      </c>
      <c r="I23" s="99">
        <v>1</v>
      </c>
      <c r="J23" s="99">
        <v>1</v>
      </c>
      <c r="K23" s="99">
        <v>1</v>
      </c>
      <c r="L23" s="99">
        <v>1</v>
      </c>
      <c r="M23" s="178"/>
      <c r="N23" s="370"/>
      <c r="P23" s="914"/>
      <c r="R23" s="278" t="s">
        <v>552</v>
      </c>
      <c r="T23" s="363"/>
      <c r="V23" s="581"/>
      <c r="W23" s="346"/>
      <c r="X23" s="590" t="s">
        <v>612</v>
      </c>
      <c r="Y23" s="346"/>
      <c r="Z23" s="601"/>
      <c r="AB23" s="800"/>
      <c r="AC23" s="315"/>
      <c r="AE23" s="937"/>
      <c r="AF23" s="937"/>
      <c r="AG23" s="937"/>
    </row>
    <row r="24" spans="1:33" s="1" customFormat="1" ht="22.8">
      <c r="A24" s="365"/>
      <c r="B24" s="241"/>
      <c r="C24" s="278" t="s">
        <v>408</v>
      </c>
      <c r="D24" s="149"/>
      <c r="E24" s="756"/>
      <c r="F24" s="149"/>
      <c r="G24" s="321">
        <v>1</v>
      </c>
      <c r="H24" s="321">
        <v>1</v>
      </c>
      <c r="I24" s="321">
        <v>1</v>
      </c>
      <c r="J24" s="321">
        <v>2</v>
      </c>
      <c r="K24" s="321">
        <v>2</v>
      </c>
      <c r="L24" s="321">
        <v>2</v>
      </c>
      <c r="M24" s="178"/>
      <c r="N24" s="370"/>
      <c r="P24" s="914"/>
      <c r="R24" s="278" t="s">
        <v>408</v>
      </c>
      <c r="T24" s="358" t="s">
        <v>409</v>
      </c>
      <c r="V24" s="581"/>
      <c r="W24" s="346"/>
      <c r="X24" s="590" t="s">
        <v>612</v>
      </c>
      <c r="Y24" s="346"/>
      <c r="Z24" s="601"/>
      <c r="AB24" s="800"/>
      <c r="AC24" s="315"/>
      <c r="AE24" s="937"/>
      <c r="AF24" s="937"/>
      <c r="AG24" s="937"/>
    </row>
    <row r="25" spans="1:33" s="1" customFormat="1">
      <c r="A25" s="365"/>
      <c r="B25" s="241"/>
      <c r="C25" s="817" t="s">
        <v>684</v>
      </c>
      <c r="D25" s="149"/>
      <c r="E25" s="402"/>
      <c r="F25" s="149"/>
      <c r="G25" s="99" t="s">
        <v>10</v>
      </c>
      <c r="H25" s="99" t="s">
        <v>10</v>
      </c>
      <c r="I25" s="99" t="s">
        <v>10</v>
      </c>
      <c r="J25" s="99" t="s">
        <v>10</v>
      </c>
      <c r="K25" s="99" t="s">
        <v>10</v>
      </c>
      <c r="L25" s="99" t="s">
        <v>10</v>
      </c>
      <c r="M25" s="178"/>
      <c r="N25" s="370"/>
      <c r="P25" s="914"/>
      <c r="R25" s="278" t="s">
        <v>489</v>
      </c>
      <c r="T25" s="363"/>
      <c r="V25" s="581"/>
      <c r="W25" s="346"/>
      <c r="X25" s="590" t="s">
        <v>612</v>
      </c>
      <c r="Y25" s="346"/>
      <c r="Z25" s="601"/>
      <c r="AB25" s="800"/>
      <c r="AC25" s="315"/>
      <c r="AE25" s="937"/>
      <c r="AF25" s="937"/>
      <c r="AG25" s="937"/>
    </row>
    <row r="26" spans="1:33" s="1" customFormat="1">
      <c r="A26" s="365"/>
      <c r="B26" s="241"/>
      <c r="C26" s="100" t="s">
        <v>410</v>
      </c>
      <c r="D26" s="149"/>
      <c r="E26" s="402"/>
      <c r="F26" s="149"/>
      <c r="G26" s="99" t="s">
        <v>10</v>
      </c>
      <c r="H26" s="99" t="s">
        <v>10</v>
      </c>
      <c r="I26" s="99" t="s">
        <v>10</v>
      </c>
      <c r="J26" s="99" t="s">
        <v>10</v>
      </c>
      <c r="K26" s="99" t="s">
        <v>10</v>
      </c>
      <c r="L26" s="99" t="s">
        <v>10</v>
      </c>
      <c r="M26" s="178"/>
      <c r="N26" s="370"/>
      <c r="P26" s="914"/>
      <c r="R26" s="278" t="s">
        <v>410</v>
      </c>
      <c r="T26" s="363"/>
      <c r="V26" s="581"/>
      <c r="W26" s="346"/>
      <c r="X26" s="590" t="s">
        <v>612</v>
      </c>
      <c r="Y26" s="346"/>
      <c r="Z26" s="601"/>
      <c r="AB26" s="800"/>
      <c r="AC26" s="315"/>
      <c r="AE26" s="937"/>
      <c r="AF26" s="937"/>
      <c r="AG26" s="937"/>
    </row>
    <row r="27" spans="1:33" s="1" customFormat="1" ht="22.8">
      <c r="A27" s="365"/>
      <c r="B27" s="241"/>
      <c r="C27" s="278" t="s">
        <v>406</v>
      </c>
      <c r="D27" s="149"/>
      <c r="E27" s="402"/>
      <c r="F27" s="149"/>
      <c r="G27" s="99" t="s">
        <v>10</v>
      </c>
      <c r="H27" s="99" t="s">
        <v>10</v>
      </c>
      <c r="I27" s="99" t="s">
        <v>10</v>
      </c>
      <c r="J27" s="99" t="s">
        <v>10</v>
      </c>
      <c r="K27" s="99" t="s">
        <v>10</v>
      </c>
      <c r="L27" s="99" t="s">
        <v>10</v>
      </c>
      <c r="M27" s="178"/>
      <c r="N27" s="370"/>
      <c r="P27" s="914"/>
      <c r="R27" s="278" t="s">
        <v>406</v>
      </c>
      <c r="T27" s="363"/>
      <c r="V27" s="581"/>
      <c r="W27" s="346"/>
      <c r="X27" s="590" t="s">
        <v>612</v>
      </c>
      <c r="Y27" s="346"/>
      <c r="Z27" s="601"/>
      <c r="AB27" s="800"/>
      <c r="AC27" s="315"/>
      <c r="AE27" s="937"/>
      <c r="AF27" s="937"/>
      <c r="AG27" s="937"/>
    </row>
    <row r="28" spans="1:33" s="1" customFormat="1" ht="23.4" thickBot="1">
      <c r="A28" s="365"/>
      <c r="B28" s="652"/>
      <c r="C28" s="283" t="s">
        <v>703</v>
      </c>
      <c r="D28" s="753"/>
      <c r="E28" s="402"/>
      <c r="F28" s="753"/>
      <c r="G28" s="322"/>
      <c r="H28" s="322"/>
      <c r="I28" s="322" t="s">
        <v>10</v>
      </c>
      <c r="J28" s="322" t="s">
        <v>10</v>
      </c>
      <c r="K28" s="322" t="s">
        <v>10</v>
      </c>
      <c r="L28" s="322" t="s">
        <v>10</v>
      </c>
      <c r="M28" s="178"/>
      <c r="N28" s="370"/>
      <c r="P28" s="914"/>
      <c r="R28" s="200" t="s">
        <v>703</v>
      </c>
      <c r="T28" s="363"/>
      <c r="V28" s="581"/>
      <c r="W28" s="346"/>
      <c r="X28" s="590" t="s">
        <v>612</v>
      </c>
      <c r="Y28" s="346"/>
      <c r="Z28" s="601"/>
      <c r="AB28" s="800"/>
      <c r="AC28" s="315"/>
      <c r="AE28" s="937"/>
      <c r="AF28" s="937"/>
      <c r="AG28" s="937"/>
    </row>
    <row r="29" spans="1:33" s="1" customFormat="1" ht="15" thickBot="1">
      <c r="A29" s="366"/>
      <c r="B29" s="671"/>
      <c r="C29" s="278" t="s">
        <v>590</v>
      </c>
      <c r="D29" s="181"/>
      <c r="E29" s="284"/>
      <c r="F29" s="181"/>
      <c r="G29" s="321">
        <v>1</v>
      </c>
      <c r="H29" s="321">
        <v>1</v>
      </c>
      <c r="I29" s="321">
        <v>1</v>
      </c>
      <c r="J29" s="321">
        <v>1</v>
      </c>
      <c r="K29" s="321">
        <v>1</v>
      </c>
      <c r="L29" s="321">
        <v>1</v>
      </c>
      <c r="M29" s="754"/>
      <c r="N29" s="669"/>
      <c r="O29" s="315"/>
      <c r="P29" s="914"/>
      <c r="Q29" s="315"/>
      <c r="R29" s="200" t="s">
        <v>590</v>
      </c>
      <c r="S29" s="315"/>
      <c r="T29" s="662"/>
      <c r="V29" s="707"/>
      <c r="W29" s="346"/>
      <c r="X29" s="590" t="s">
        <v>612</v>
      </c>
      <c r="Y29" s="346"/>
      <c r="Z29" s="601"/>
      <c r="AB29" s="804" t="s">
        <v>741</v>
      </c>
      <c r="AC29" s="315"/>
      <c r="AE29" s="937"/>
      <c r="AF29" s="937"/>
      <c r="AG29" s="937"/>
    </row>
    <row r="30" spans="1:33" s="413" customFormat="1" ht="69" customHeight="1">
      <c r="A30" s="317" t="s">
        <v>59</v>
      </c>
      <c r="B30" s="729" t="s">
        <v>60</v>
      </c>
      <c r="C30" s="441" t="s">
        <v>901</v>
      </c>
      <c r="D30" s="751"/>
      <c r="E30" s="725"/>
      <c r="F30" s="752"/>
      <c r="G30" s="726" t="s">
        <v>10</v>
      </c>
      <c r="H30" s="726" t="s">
        <v>10</v>
      </c>
      <c r="I30" s="726" t="s">
        <v>10</v>
      </c>
      <c r="J30" s="726" t="s">
        <v>10</v>
      </c>
      <c r="K30" s="726" t="s">
        <v>10</v>
      </c>
      <c r="L30" s="726" t="s">
        <v>10</v>
      </c>
      <c r="M30" s="751"/>
      <c r="N30" s="732" t="s">
        <v>192</v>
      </c>
      <c r="O30" s="397"/>
      <c r="P30" s="719" t="s">
        <v>750</v>
      </c>
      <c r="Q30" s="397"/>
      <c r="R30" s="720" t="s">
        <v>335</v>
      </c>
      <c r="S30" s="721"/>
      <c r="T30" s="734" t="s">
        <v>356</v>
      </c>
      <c r="U30" s="397"/>
      <c r="V30" s="732" t="s">
        <v>761</v>
      </c>
      <c r="W30" s="397"/>
      <c r="X30" s="590" t="s">
        <v>612</v>
      </c>
      <c r="Y30" s="425"/>
      <c r="Z30" s="736">
        <f>IF(OR(X30="A",X31="A"),"",IF(OR(X30="N",X31="N"),0,1))</f>
        <v>1</v>
      </c>
      <c r="AB30" s="803" t="s">
        <v>741</v>
      </c>
      <c r="AE30" s="937"/>
      <c r="AF30" s="937"/>
      <c r="AG30" s="937"/>
    </row>
    <row r="31" spans="1:33" s="413" customFormat="1" ht="27.75" customHeight="1">
      <c r="A31" s="20"/>
      <c r="B31" s="460"/>
      <c r="C31" s="717" t="s">
        <v>471</v>
      </c>
      <c r="D31" s="724"/>
      <c r="E31" s="725"/>
      <c r="F31" s="718"/>
      <c r="G31" s="719" t="s">
        <v>10</v>
      </c>
      <c r="H31" s="719" t="s">
        <v>10</v>
      </c>
      <c r="I31" s="719" t="s">
        <v>10</v>
      </c>
      <c r="J31" s="719" t="s">
        <v>10</v>
      </c>
      <c r="K31" s="719" t="s">
        <v>10</v>
      </c>
      <c r="L31" s="719" t="s">
        <v>10</v>
      </c>
      <c r="M31" s="724"/>
      <c r="N31" s="727"/>
      <c r="O31" s="397"/>
      <c r="P31" s="727"/>
      <c r="Q31" s="397"/>
      <c r="R31" s="720" t="s">
        <v>280</v>
      </c>
      <c r="S31" s="721"/>
      <c r="T31" s="461" t="s">
        <v>409</v>
      </c>
      <c r="U31" s="397"/>
      <c r="V31" s="727"/>
      <c r="W31" s="397"/>
      <c r="X31" s="590" t="s">
        <v>612</v>
      </c>
      <c r="Y31" s="425"/>
      <c r="Z31" s="737"/>
      <c r="AB31" s="805"/>
      <c r="AC31" s="414"/>
      <c r="AE31" s="937"/>
      <c r="AF31" s="937"/>
      <c r="AG31" s="937"/>
    </row>
    <row r="32" spans="1:33" s="413" customFormat="1" ht="73.5" customHeight="1">
      <c r="A32" s="317" t="s">
        <v>61</v>
      </c>
      <c r="B32" s="729" t="s">
        <v>62</v>
      </c>
      <c r="C32" s="717" t="s">
        <v>902</v>
      </c>
      <c r="D32" s="724"/>
      <c r="E32" s="730"/>
      <c r="F32" s="718"/>
      <c r="G32" s="719"/>
      <c r="H32" s="719"/>
      <c r="I32" s="719"/>
      <c r="J32" s="719"/>
      <c r="K32" s="719"/>
      <c r="L32" s="719"/>
      <c r="M32" s="724"/>
      <c r="N32" s="732" t="s">
        <v>192</v>
      </c>
      <c r="O32" s="397"/>
      <c r="P32" s="719" t="s">
        <v>750</v>
      </c>
      <c r="Q32" s="397"/>
      <c r="R32" s="720" t="s">
        <v>281</v>
      </c>
      <c r="S32" s="721"/>
      <c r="T32" s="734" t="s">
        <v>356</v>
      </c>
      <c r="U32" s="397"/>
      <c r="V32" s="732" t="s">
        <v>761</v>
      </c>
      <c r="W32" s="397"/>
      <c r="X32" s="590" t="s">
        <v>612</v>
      </c>
      <c r="Y32" s="425"/>
      <c r="Z32" s="736">
        <f>IF(OR(X32="A",X33="A",X34="A",X35="A",X36="A"),"",IF(OR(X32="N",X33="N",X34="N",X35="N",X36="N"),0,1))</f>
        <v>1</v>
      </c>
      <c r="AB32" s="803" t="s">
        <v>741</v>
      </c>
      <c r="AE32" s="937"/>
      <c r="AF32" s="937"/>
      <c r="AG32" s="937"/>
    </row>
    <row r="33" spans="1:33" s="413" customFormat="1">
      <c r="A33" s="20"/>
      <c r="B33" s="460"/>
      <c r="C33" s="717" t="s">
        <v>411</v>
      </c>
      <c r="D33" s="724"/>
      <c r="E33" s="725"/>
      <c r="F33" s="718"/>
      <c r="G33" s="719">
        <v>1</v>
      </c>
      <c r="H33" s="719">
        <v>1</v>
      </c>
      <c r="I33" s="719">
        <v>1</v>
      </c>
      <c r="J33" s="719">
        <v>1</v>
      </c>
      <c r="K33" s="719">
        <v>1</v>
      </c>
      <c r="L33" s="719">
        <v>1</v>
      </c>
      <c r="M33" s="724"/>
      <c r="N33" s="727"/>
      <c r="O33" s="397"/>
      <c r="P33" s="727"/>
      <c r="Q33" s="397"/>
      <c r="R33" s="720" t="s">
        <v>411</v>
      </c>
      <c r="S33" s="721"/>
      <c r="T33" s="461"/>
      <c r="U33" s="397"/>
      <c r="V33" s="727"/>
      <c r="W33" s="397"/>
      <c r="X33" s="590" t="s">
        <v>612</v>
      </c>
      <c r="Y33" s="425"/>
      <c r="Z33" s="737"/>
      <c r="AB33" s="800"/>
      <c r="AE33" s="937"/>
      <c r="AF33" s="937"/>
      <c r="AG33" s="937"/>
    </row>
    <row r="34" spans="1:33" s="413" customFormat="1">
      <c r="A34" s="20"/>
      <c r="B34" s="460"/>
      <c r="C34" s="717" t="s">
        <v>591</v>
      </c>
      <c r="D34" s="724"/>
      <c r="E34" s="725"/>
      <c r="F34" s="718"/>
      <c r="G34" s="719">
        <v>1</v>
      </c>
      <c r="H34" s="719">
        <v>1</v>
      </c>
      <c r="I34" s="719">
        <v>1</v>
      </c>
      <c r="J34" s="719">
        <v>1</v>
      </c>
      <c r="K34" s="719">
        <v>1</v>
      </c>
      <c r="L34" s="719">
        <v>1</v>
      </c>
      <c r="M34" s="724"/>
      <c r="N34" s="727"/>
      <c r="O34" s="397"/>
      <c r="P34" s="727"/>
      <c r="Q34" s="397"/>
      <c r="R34" s="720" t="s">
        <v>591</v>
      </c>
      <c r="S34" s="721"/>
      <c r="T34" s="461"/>
      <c r="U34" s="397"/>
      <c r="V34" s="727"/>
      <c r="W34" s="397"/>
      <c r="X34" s="590" t="s">
        <v>612</v>
      </c>
      <c r="Y34" s="425"/>
      <c r="Z34" s="737"/>
      <c r="AB34" s="800"/>
      <c r="AE34" s="937"/>
      <c r="AF34" s="937"/>
      <c r="AG34" s="937"/>
    </row>
    <row r="35" spans="1:33" s="413" customFormat="1">
      <c r="A35" s="20"/>
      <c r="B35" s="460"/>
      <c r="C35" s="717" t="s">
        <v>412</v>
      </c>
      <c r="D35" s="724"/>
      <c r="E35" s="725"/>
      <c r="F35" s="718"/>
      <c r="G35" s="719">
        <v>1</v>
      </c>
      <c r="H35" s="719">
        <v>1</v>
      </c>
      <c r="I35" s="719">
        <v>1</v>
      </c>
      <c r="J35" s="719">
        <v>1</v>
      </c>
      <c r="K35" s="719">
        <v>1</v>
      </c>
      <c r="L35" s="719">
        <v>1</v>
      </c>
      <c r="M35" s="724"/>
      <c r="N35" s="727"/>
      <c r="O35" s="397"/>
      <c r="P35" s="727"/>
      <c r="Q35" s="397"/>
      <c r="R35" s="720" t="s">
        <v>412</v>
      </c>
      <c r="S35" s="721"/>
      <c r="T35" s="461"/>
      <c r="U35" s="397"/>
      <c r="V35" s="727"/>
      <c r="W35" s="397"/>
      <c r="X35" s="590" t="s">
        <v>612</v>
      </c>
      <c r="Y35" s="425"/>
      <c r="Z35" s="737"/>
      <c r="AB35" s="800"/>
      <c r="AE35" s="937"/>
      <c r="AF35" s="937"/>
      <c r="AG35" s="937"/>
    </row>
    <row r="36" spans="1:33" s="413" customFormat="1">
      <c r="A36" s="722"/>
      <c r="B36" s="723"/>
      <c r="C36" s="717" t="s">
        <v>413</v>
      </c>
      <c r="D36" s="724"/>
      <c r="E36" s="731"/>
      <c r="F36" s="718"/>
      <c r="G36" s="719" t="s">
        <v>10</v>
      </c>
      <c r="H36" s="719" t="s">
        <v>10</v>
      </c>
      <c r="I36" s="719" t="s">
        <v>10</v>
      </c>
      <c r="J36" s="719" t="s">
        <v>10</v>
      </c>
      <c r="K36" s="719" t="s">
        <v>10</v>
      </c>
      <c r="L36" s="719" t="s">
        <v>10</v>
      </c>
      <c r="M36" s="724"/>
      <c r="N36" s="733"/>
      <c r="O36" s="397"/>
      <c r="P36" s="733"/>
      <c r="Q36" s="397"/>
      <c r="R36" s="720" t="s">
        <v>413</v>
      </c>
      <c r="S36" s="721"/>
      <c r="T36" s="735"/>
      <c r="U36" s="397"/>
      <c r="V36" s="733"/>
      <c r="W36" s="397"/>
      <c r="X36" s="590" t="s">
        <v>612</v>
      </c>
      <c r="Y36" s="425"/>
      <c r="Z36" s="738"/>
      <c r="AB36" s="798"/>
      <c r="AE36" s="937"/>
      <c r="AF36" s="937"/>
      <c r="AG36" s="937"/>
    </row>
    <row r="37" spans="1:33" s="413" customFormat="1" ht="82.5" customHeight="1">
      <c r="A37" s="715" t="s">
        <v>490</v>
      </c>
      <c r="B37" s="716" t="s">
        <v>63</v>
      </c>
      <c r="C37" s="717" t="s">
        <v>903</v>
      </c>
      <c r="D37" s="718"/>
      <c r="E37" s="717"/>
      <c r="F37" s="718"/>
      <c r="G37" s="719">
        <v>1</v>
      </c>
      <c r="H37" s="719">
        <v>1</v>
      </c>
      <c r="I37" s="719">
        <v>1</v>
      </c>
      <c r="J37" s="719">
        <v>1</v>
      </c>
      <c r="K37" s="719">
        <v>1</v>
      </c>
      <c r="L37" s="719">
        <v>1</v>
      </c>
      <c r="M37" s="718"/>
      <c r="N37" s="719" t="s">
        <v>192</v>
      </c>
      <c r="O37" s="397"/>
      <c r="P37" s="719" t="s">
        <v>750</v>
      </c>
      <c r="Q37" s="397"/>
      <c r="R37" s="720" t="s">
        <v>904</v>
      </c>
      <c r="S37" s="721"/>
      <c r="T37" s="720" t="s">
        <v>356</v>
      </c>
      <c r="U37" s="397"/>
      <c r="V37" s="732" t="s">
        <v>761</v>
      </c>
      <c r="W37" s="397"/>
      <c r="X37" s="590" t="s">
        <v>612</v>
      </c>
      <c r="Y37" s="425"/>
      <c r="Z37" s="605">
        <f>IF(OR(X37="A"),"",IF(OR(X37="N"),0,1))</f>
        <v>1</v>
      </c>
      <c r="AB37" s="800" t="s">
        <v>741</v>
      </c>
      <c r="AE37" s="937"/>
      <c r="AF37" s="937"/>
      <c r="AG37" s="937"/>
    </row>
    <row r="38" spans="1:33" s="413" customFormat="1" ht="53.25" customHeight="1">
      <c r="A38" s="715" t="s">
        <v>581</v>
      </c>
      <c r="B38" s="716" t="s">
        <v>65</v>
      </c>
      <c r="C38" s="717" t="s">
        <v>872</v>
      </c>
      <c r="D38" s="718"/>
      <c r="E38" s="717"/>
      <c r="F38" s="718"/>
      <c r="G38" s="719">
        <v>2</v>
      </c>
      <c r="H38" s="719">
        <v>2</v>
      </c>
      <c r="I38" s="719">
        <v>2</v>
      </c>
      <c r="J38" s="719">
        <v>2</v>
      </c>
      <c r="K38" s="719">
        <v>3</v>
      </c>
      <c r="L38" s="719">
        <v>3</v>
      </c>
      <c r="M38" s="718"/>
      <c r="N38" s="719" t="s">
        <v>192</v>
      </c>
      <c r="O38" s="397"/>
      <c r="P38" s="719" t="s">
        <v>750</v>
      </c>
      <c r="Q38" s="397"/>
      <c r="R38" s="720" t="s">
        <v>282</v>
      </c>
      <c r="S38" s="721"/>
      <c r="T38" s="720" t="s">
        <v>857</v>
      </c>
      <c r="U38" s="397"/>
      <c r="V38" s="732" t="s">
        <v>761</v>
      </c>
      <c r="W38" s="397"/>
      <c r="X38" s="590" t="s">
        <v>612</v>
      </c>
      <c r="Y38" s="425"/>
      <c r="Z38" s="582">
        <f>IF(OR(X38="A"),"",IF(OR(X38="N"),0,1))</f>
        <v>1</v>
      </c>
      <c r="AB38" s="806" t="s">
        <v>741</v>
      </c>
      <c r="AE38" s="937"/>
      <c r="AF38" s="937"/>
      <c r="AG38" s="937"/>
    </row>
    <row r="39" spans="1:33" s="413" customFormat="1" ht="58.5" customHeight="1">
      <c r="A39" s="715" t="s">
        <v>508</v>
      </c>
      <c r="B39" s="716" t="s">
        <v>66</v>
      </c>
      <c r="C39" s="717" t="s">
        <v>905</v>
      </c>
      <c r="D39" s="718"/>
      <c r="E39" s="717"/>
      <c r="F39" s="718"/>
      <c r="G39" s="719">
        <v>1</v>
      </c>
      <c r="H39" s="719">
        <v>1</v>
      </c>
      <c r="I39" s="719">
        <v>1</v>
      </c>
      <c r="J39" s="719">
        <v>1</v>
      </c>
      <c r="K39" s="719">
        <v>1</v>
      </c>
      <c r="L39" s="719">
        <v>1</v>
      </c>
      <c r="M39" s="718"/>
      <c r="N39" s="719" t="s">
        <v>192</v>
      </c>
      <c r="O39" s="397"/>
      <c r="P39" s="719" t="s">
        <v>750</v>
      </c>
      <c r="Q39" s="397"/>
      <c r="R39" s="720" t="s">
        <v>906</v>
      </c>
      <c r="S39" s="721"/>
      <c r="T39" s="720" t="s">
        <v>356</v>
      </c>
      <c r="U39" s="397"/>
      <c r="V39" s="732" t="s">
        <v>761</v>
      </c>
      <c r="W39" s="397"/>
      <c r="X39" s="590" t="s">
        <v>612</v>
      </c>
      <c r="Y39" s="425"/>
      <c r="Z39" s="582">
        <f>IF(OR(X39="A"),"",IF(OR(X39="N"),0,1))</f>
        <v>1</v>
      </c>
      <c r="AB39" s="834" t="s">
        <v>741</v>
      </c>
      <c r="AE39" s="937"/>
      <c r="AF39" s="937"/>
      <c r="AG39" s="937"/>
    </row>
    <row r="40" spans="1:33" s="1" customFormat="1" ht="69.75" customHeight="1">
      <c r="A40" s="108" t="s">
        <v>64</v>
      </c>
      <c r="B40" s="332" t="s">
        <v>204</v>
      </c>
      <c r="C40" s="288" t="s">
        <v>283</v>
      </c>
      <c r="D40" s="183"/>
      <c r="E40" s="990"/>
      <c r="F40" s="273"/>
      <c r="G40" s="404" t="s">
        <v>10</v>
      </c>
      <c r="H40" s="404" t="s">
        <v>10</v>
      </c>
      <c r="I40" s="404" t="s">
        <v>10</v>
      </c>
      <c r="J40" s="404" t="s">
        <v>10</v>
      </c>
      <c r="K40" s="404" t="s">
        <v>10</v>
      </c>
      <c r="L40" s="404" t="s">
        <v>10</v>
      </c>
      <c r="M40" s="411"/>
      <c r="N40" s="404" t="s">
        <v>192</v>
      </c>
      <c r="P40" s="404" t="s">
        <v>819</v>
      </c>
      <c r="R40" s="362" t="s">
        <v>336</v>
      </c>
      <c r="T40" s="577" t="s">
        <v>657</v>
      </c>
      <c r="V40" s="732" t="s">
        <v>761</v>
      </c>
      <c r="W40" s="346"/>
      <c r="X40" s="611"/>
      <c r="Y40" s="315"/>
      <c r="Z40" s="582">
        <f>IF(OR(new="N",X41="A",X42="A",X43="A"),"",IF(AND(new="Y",OR(X41="N",X42="N",X43="N")),0,1))</f>
        <v>1</v>
      </c>
      <c r="AB40" s="803" t="s">
        <v>639</v>
      </c>
      <c r="AC40" s="315"/>
      <c r="AE40" s="937"/>
      <c r="AF40" s="937"/>
      <c r="AG40" s="937"/>
    </row>
    <row r="41" spans="1:33" s="315" customFormat="1">
      <c r="A41" s="359"/>
      <c r="B41" s="375"/>
      <c r="C41" s="288" t="s">
        <v>414</v>
      </c>
      <c r="D41" s="273"/>
      <c r="E41" s="974"/>
      <c r="F41" s="273"/>
      <c r="G41" s="370"/>
      <c r="H41" s="370"/>
      <c r="I41" s="370"/>
      <c r="J41" s="370"/>
      <c r="K41" s="370"/>
      <c r="L41" s="370"/>
      <c r="M41" s="411"/>
      <c r="N41" s="370"/>
      <c r="P41" s="914"/>
      <c r="R41" s="288" t="s">
        <v>414</v>
      </c>
      <c r="T41" s="363"/>
      <c r="V41" s="370"/>
      <c r="W41" s="346"/>
      <c r="X41" s="590" t="s">
        <v>612</v>
      </c>
      <c r="Z41" s="591"/>
      <c r="AB41" s="800"/>
      <c r="AE41" s="937"/>
      <c r="AF41" s="937"/>
      <c r="AG41" s="937"/>
    </row>
    <row r="42" spans="1:33" s="315" customFormat="1" ht="22.8">
      <c r="A42" s="549"/>
      <c r="B42" s="375"/>
      <c r="C42" s="288" t="s">
        <v>415</v>
      </c>
      <c r="D42" s="273"/>
      <c r="E42" s="974"/>
      <c r="F42" s="273"/>
      <c r="G42" s="370"/>
      <c r="H42" s="370"/>
      <c r="I42" s="370"/>
      <c r="J42" s="370"/>
      <c r="K42" s="370"/>
      <c r="L42" s="370"/>
      <c r="M42" s="411"/>
      <c r="N42" s="370"/>
      <c r="P42" s="914"/>
      <c r="R42" s="288" t="s">
        <v>415</v>
      </c>
      <c r="T42" s="363"/>
      <c r="V42" s="370"/>
      <c r="W42" s="346"/>
      <c r="X42" s="590" t="s">
        <v>612</v>
      </c>
      <c r="Y42" s="346"/>
      <c r="Z42" s="607"/>
      <c r="AB42" s="800"/>
      <c r="AE42" s="937"/>
      <c r="AF42" s="937"/>
      <c r="AG42" s="937"/>
    </row>
    <row r="43" spans="1:33" s="315" customFormat="1" ht="60" customHeight="1">
      <c r="A43" s="359"/>
      <c r="B43" s="375"/>
      <c r="C43" s="578" t="s">
        <v>658</v>
      </c>
      <c r="D43" s="273"/>
      <c r="E43" s="991"/>
      <c r="F43" s="273"/>
      <c r="G43" s="369"/>
      <c r="H43" s="369"/>
      <c r="I43" s="369"/>
      <c r="J43" s="369"/>
      <c r="K43" s="369"/>
      <c r="L43" s="369"/>
      <c r="M43" s="411"/>
      <c r="N43" s="369"/>
      <c r="P43" s="913"/>
      <c r="R43" s="666" t="s">
        <v>656</v>
      </c>
      <c r="T43" s="362"/>
      <c r="V43" s="369"/>
      <c r="W43" s="346"/>
      <c r="X43" s="590" t="s">
        <v>612</v>
      </c>
      <c r="Y43" s="346"/>
      <c r="Z43" s="604"/>
      <c r="AB43" s="798"/>
      <c r="AE43" s="937"/>
      <c r="AF43" s="937"/>
      <c r="AG43" s="937"/>
    </row>
    <row r="44" spans="1:33" s="1" customFormat="1" ht="83.25" customHeight="1">
      <c r="A44" s="364" t="s">
        <v>645</v>
      </c>
      <c r="B44" s="670" t="s">
        <v>217</v>
      </c>
      <c r="C44" s="284" t="s">
        <v>907</v>
      </c>
      <c r="D44" s="182"/>
      <c r="E44" s="284"/>
      <c r="F44" s="182"/>
      <c r="G44" s="233" t="s">
        <v>10</v>
      </c>
      <c r="H44" s="233" t="s">
        <v>10</v>
      </c>
      <c r="I44" s="233" t="s">
        <v>10</v>
      </c>
      <c r="J44" s="233" t="s">
        <v>10</v>
      </c>
      <c r="K44" s="233" t="s">
        <v>10</v>
      </c>
      <c r="L44" s="233" t="s">
        <v>10</v>
      </c>
      <c r="M44" s="190"/>
      <c r="N44" s="667" t="s">
        <v>192</v>
      </c>
      <c r="O44" s="382"/>
      <c r="P44" s="912" t="s">
        <v>10</v>
      </c>
      <c r="R44" s="406" t="s">
        <v>477</v>
      </c>
      <c r="T44" s="824" t="s">
        <v>857</v>
      </c>
      <c r="V44" s="368" t="s">
        <v>245</v>
      </c>
      <c r="W44" s="346"/>
      <c r="X44" s="583" t="s">
        <v>612</v>
      </c>
      <c r="Y44" s="346"/>
      <c r="Z44" s="608">
        <f>IF(OR(X44="A",X45="A",X46="A",X47="A",X48="A",X49="A",X50="A",X51="A",X52="A",X54="A"),"",IF(AND((OR(Size="S",Size="M",Size="L",Size="XL",Size="XXL")),(OR(X44="N",X45="A",X46="N",X47="N",X48="N",X49="N",X50="N",X51="N",X52="N",X54="N"))),0,IF(AND(Size="XS",OR(X44="N",X47="N",X48="N",X49="N",X51="N",X52="N")),0,1)))</f>
        <v>1</v>
      </c>
      <c r="AB44" s="801" t="s">
        <v>639</v>
      </c>
      <c r="AC44" s="315"/>
      <c r="AE44" s="937"/>
      <c r="AF44" s="937"/>
      <c r="AG44" s="937"/>
    </row>
    <row r="45" spans="1:33" s="1" customFormat="1" ht="108.75" customHeight="1">
      <c r="A45" s="365"/>
      <c r="B45" s="652"/>
      <c r="C45" s="816" t="s">
        <v>667</v>
      </c>
      <c r="D45" s="149"/>
      <c r="E45" s="278"/>
      <c r="F45" s="149"/>
      <c r="G45" s="96"/>
      <c r="H45" s="871">
        <v>3</v>
      </c>
      <c r="I45" s="871">
        <v>3</v>
      </c>
      <c r="J45" s="871">
        <v>3</v>
      </c>
      <c r="K45" s="871">
        <v>3</v>
      </c>
      <c r="L45" s="871">
        <v>3</v>
      </c>
      <c r="M45" s="190"/>
      <c r="N45" s="612"/>
      <c r="O45" s="381"/>
      <c r="P45" s="914"/>
      <c r="R45" s="278" t="s">
        <v>466</v>
      </c>
      <c r="T45" s="817" t="s">
        <v>668</v>
      </c>
      <c r="V45" s="370"/>
      <c r="W45" s="346"/>
      <c r="X45" s="583" t="s">
        <v>612</v>
      </c>
      <c r="Y45" s="346"/>
      <c r="Z45" s="604"/>
      <c r="AB45" s="801" t="s">
        <v>639</v>
      </c>
      <c r="AC45" s="315"/>
      <c r="AE45" s="937"/>
      <c r="AF45" s="937"/>
      <c r="AG45" s="937"/>
    </row>
    <row r="46" spans="1:33" s="1" customFormat="1" ht="36" customHeight="1">
      <c r="A46" s="365"/>
      <c r="B46" s="652"/>
      <c r="C46" s="278" t="s">
        <v>601</v>
      </c>
      <c r="D46" s="149"/>
      <c r="E46" s="278"/>
      <c r="F46" s="149"/>
      <c r="G46" s="96"/>
      <c r="H46" s="871">
        <v>1</v>
      </c>
      <c r="I46" s="871">
        <v>1</v>
      </c>
      <c r="J46" s="871">
        <v>1</v>
      </c>
      <c r="K46" s="871">
        <v>1</v>
      </c>
      <c r="L46" s="871">
        <v>1</v>
      </c>
      <c r="M46" s="190"/>
      <c r="N46" s="612"/>
      <c r="O46" s="381"/>
      <c r="P46" s="914"/>
      <c r="R46" s="278" t="s">
        <v>467</v>
      </c>
      <c r="T46" s="406"/>
      <c r="V46" s="370"/>
      <c r="W46" s="346"/>
      <c r="X46" s="583" t="s">
        <v>612</v>
      </c>
      <c r="Y46" s="346"/>
      <c r="Z46" s="604"/>
      <c r="AB46" s="801" t="s">
        <v>639</v>
      </c>
      <c r="AC46" s="315"/>
      <c r="AE46" s="937"/>
      <c r="AF46" s="937"/>
      <c r="AG46" s="937"/>
    </row>
    <row r="47" spans="1:33" s="1" customFormat="1" ht="37.5" customHeight="1">
      <c r="A47" s="365"/>
      <c r="B47" s="652"/>
      <c r="C47" s="278" t="s">
        <v>602</v>
      </c>
      <c r="D47" s="181"/>
      <c r="E47" s="278"/>
      <c r="F47" s="181"/>
      <c r="G47" s="871">
        <v>1</v>
      </c>
      <c r="H47" s="871">
        <v>1</v>
      </c>
      <c r="I47" s="871">
        <v>1</v>
      </c>
      <c r="J47" s="871">
        <v>1</v>
      </c>
      <c r="K47" s="871">
        <v>1</v>
      </c>
      <c r="L47" s="871">
        <v>1</v>
      </c>
      <c r="M47" s="412"/>
      <c r="N47" s="612"/>
      <c r="O47" s="381"/>
      <c r="P47" s="914"/>
      <c r="R47" s="278" t="s">
        <v>468</v>
      </c>
      <c r="T47" s="406"/>
      <c r="V47" s="370"/>
      <c r="W47" s="346"/>
      <c r="X47" s="583" t="s">
        <v>612</v>
      </c>
      <c r="Y47" s="346"/>
      <c r="Z47" s="604"/>
      <c r="AB47" s="801" t="s">
        <v>639</v>
      </c>
      <c r="AC47" s="315"/>
      <c r="AE47" s="937"/>
      <c r="AF47" s="937"/>
      <c r="AG47" s="937"/>
    </row>
    <row r="48" spans="1:33" s="1" customFormat="1" ht="15.75" customHeight="1">
      <c r="A48" s="365"/>
      <c r="B48" s="652"/>
      <c r="C48" s="100" t="s">
        <v>416</v>
      </c>
      <c r="D48" s="149"/>
      <c r="E48" s="278"/>
      <c r="F48" s="149"/>
      <c r="G48" s="871">
        <v>1</v>
      </c>
      <c r="H48" s="871">
        <v>1</v>
      </c>
      <c r="I48" s="871">
        <v>1</v>
      </c>
      <c r="J48" s="871">
        <v>1</v>
      </c>
      <c r="K48" s="871">
        <v>1</v>
      </c>
      <c r="L48" s="871">
        <v>1</v>
      </c>
      <c r="M48" s="190"/>
      <c r="N48" s="612"/>
      <c r="O48" s="381"/>
      <c r="P48" s="914"/>
      <c r="R48" s="278" t="s">
        <v>416</v>
      </c>
      <c r="T48" s="406"/>
      <c r="V48" s="370"/>
      <c r="W48" s="346"/>
      <c r="X48" s="583" t="s">
        <v>612</v>
      </c>
      <c r="Y48" s="346"/>
      <c r="Z48" s="604"/>
      <c r="AB48" s="801" t="s">
        <v>639</v>
      </c>
      <c r="AC48" s="315"/>
      <c r="AE48" s="937"/>
      <c r="AF48" s="937"/>
      <c r="AG48" s="937"/>
    </row>
    <row r="49" spans="1:33" s="1" customFormat="1" ht="15.75" customHeight="1">
      <c r="A49" s="365"/>
      <c r="B49" s="652"/>
      <c r="C49" s="100" t="s">
        <v>417</v>
      </c>
      <c r="D49" s="149"/>
      <c r="E49" s="100"/>
      <c r="F49" s="149"/>
      <c r="G49" s="871">
        <v>1</v>
      </c>
      <c r="H49" s="871">
        <v>1</v>
      </c>
      <c r="I49" s="871">
        <v>1</v>
      </c>
      <c r="J49" s="871">
        <v>1</v>
      </c>
      <c r="K49" s="871">
        <v>1</v>
      </c>
      <c r="L49" s="871">
        <v>1</v>
      </c>
      <c r="M49" s="190"/>
      <c r="N49" s="612"/>
      <c r="O49" s="381"/>
      <c r="P49" s="914"/>
      <c r="R49" s="278" t="s">
        <v>417</v>
      </c>
      <c r="T49" s="406"/>
      <c r="V49" s="370"/>
      <c r="W49" s="346"/>
      <c r="X49" s="583" t="s">
        <v>612</v>
      </c>
      <c r="Y49" s="346"/>
      <c r="Z49" s="604"/>
      <c r="AB49" s="801" t="s">
        <v>639</v>
      </c>
      <c r="AC49" s="315"/>
      <c r="AE49" s="937"/>
      <c r="AF49" s="937"/>
      <c r="AG49" s="937"/>
    </row>
    <row r="50" spans="1:33" s="97" customFormat="1" ht="34.200000000000003">
      <c r="A50" s="365"/>
      <c r="B50" s="652"/>
      <c r="C50" s="283" t="s">
        <v>603</v>
      </c>
      <c r="D50" s="153"/>
      <c r="E50" s="102"/>
      <c r="F50" s="153"/>
      <c r="G50" s="874" t="s">
        <v>509</v>
      </c>
      <c r="H50" s="874">
        <v>1</v>
      </c>
      <c r="I50" s="874">
        <v>1</v>
      </c>
      <c r="J50" s="874">
        <v>1</v>
      </c>
      <c r="K50" s="874">
        <v>1</v>
      </c>
      <c r="L50" s="874">
        <v>1</v>
      </c>
      <c r="M50" s="286"/>
      <c r="N50" s="612"/>
      <c r="O50" s="381"/>
      <c r="P50" s="914"/>
      <c r="R50" s="283" t="s">
        <v>469</v>
      </c>
      <c r="T50" s="363"/>
      <c r="V50" s="370"/>
      <c r="W50" s="346"/>
      <c r="X50" s="583" t="s">
        <v>612</v>
      </c>
      <c r="Y50" s="346"/>
      <c r="Z50" s="604"/>
      <c r="AB50" s="801" t="s">
        <v>639</v>
      </c>
      <c r="AC50" s="315"/>
      <c r="AE50" s="937"/>
      <c r="AF50" s="937"/>
      <c r="AG50" s="937"/>
    </row>
    <row r="51" spans="1:33" s="276" customFormat="1" ht="26.25" customHeight="1">
      <c r="A51" s="365"/>
      <c r="B51" s="652"/>
      <c r="C51" s="100" t="s">
        <v>418</v>
      </c>
      <c r="D51" s="149"/>
      <c r="E51" s="100"/>
      <c r="F51" s="149"/>
      <c r="G51" s="99" t="s">
        <v>10</v>
      </c>
      <c r="H51" s="99" t="s">
        <v>10</v>
      </c>
      <c r="I51" s="99" t="s">
        <v>10</v>
      </c>
      <c r="J51" s="99" t="s">
        <v>10</v>
      </c>
      <c r="K51" s="99" t="s">
        <v>10</v>
      </c>
      <c r="L51" s="99" t="s">
        <v>10</v>
      </c>
      <c r="M51" s="179"/>
      <c r="N51" s="612"/>
      <c r="O51" s="381"/>
      <c r="P51" s="914"/>
      <c r="R51" s="278" t="s">
        <v>418</v>
      </c>
      <c r="T51" s="407"/>
      <c r="V51" s="370"/>
      <c r="W51" s="346"/>
      <c r="X51" s="583" t="s">
        <v>612</v>
      </c>
      <c r="Y51" s="346"/>
      <c r="Z51" s="604"/>
      <c r="AB51" s="801" t="s">
        <v>639</v>
      </c>
      <c r="AC51" s="315"/>
      <c r="AE51" s="937"/>
      <c r="AF51" s="937"/>
      <c r="AG51" s="937"/>
    </row>
    <row r="52" spans="1:33" s="315" customFormat="1" ht="26.25" customHeight="1">
      <c r="A52" s="365"/>
      <c r="B52" s="652"/>
      <c r="C52" s="288" t="s">
        <v>659</v>
      </c>
      <c r="D52" s="149"/>
      <c r="E52" s="278"/>
      <c r="F52" s="149"/>
      <c r="G52" s="321" t="s">
        <v>10</v>
      </c>
      <c r="H52" s="321" t="s">
        <v>10</v>
      </c>
      <c r="I52" s="321" t="s">
        <v>10</v>
      </c>
      <c r="J52" s="321" t="s">
        <v>10</v>
      </c>
      <c r="K52" s="321" t="s">
        <v>10</v>
      </c>
      <c r="L52" s="321" t="s">
        <v>10</v>
      </c>
      <c r="M52" s="179"/>
      <c r="N52" s="669"/>
      <c r="O52" s="381"/>
      <c r="P52" s="914"/>
      <c r="R52" s="288" t="s">
        <v>659</v>
      </c>
      <c r="T52" s="407"/>
      <c r="V52" s="669"/>
      <c r="W52" s="346"/>
      <c r="X52" s="583"/>
      <c r="Y52" s="346"/>
      <c r="Z52" s="604"/>
      <c r="AB52" s="807" t="s">
        <v>639</v>
      </c>
      <c r="AE52" s="937"/>
      <c r="AF52" s="937"/>
      <c r="AG52" s="937"/>
    </row>
    <row r="53" spans="1:33" s="1" customFormat="1" ht="42" customHeight="1">
      <c r="A53" s="365"/>
      <c r="B53" s="652"/>
      <c r="C53" s="817" t="s">
        <v>767</v>
      </c>
      <c r="D53" s="149"/>
      <c r="E53" s="278"/>
      <c r="F53" s="149"/>
      <c r="G53" s="321"/>
      <c r="H53" s="321"/>
      <c r="I53" s="321"/>
      <c r="J53" s="871">
        <v>1</v>
      </c>
      <c r="K53" s="871">
        <v>1</v>
      </c>
      <c r="L53" s="871">
        <v>1</v>
      </c>
      <c r="M53" s="179"/>
      <c r="N53" s="669"/>
      <c r="O53" s="381"/>
      <c r="P53" s="914"/>
      <c r="Q53" s="315"/>
      <c r="R53" s="278" t="s">
        <v>547</v>
      </c>
      <c r="S53" s="315"/>
      <c r="T53" s="407"/>
      <c r="U53" s="315"/>
      <c r="V53" s="669"/>
      <c r="W53" s="346"/>
      <c r="X53" s="583" t="s">
        <v>612</v>
      </c>
      <c r="Y53" s="346"/>
      <c r="Z53" s="609"/>
      <c r="AB53" s="807" t="s">
        <v>741</v>
      </c>
      <c r="AC53" s="315"/>
      <c r="AE53" s="937"/>
      <c r="AF53" s="937"/>
      <c r="AG53" s="937"/>
    </row>
    <row r="54" spans="1:33" s="1" customFormat="1" ht="35.25" customHeight="1">
      <c r="A54" s="365"/>
      <c r="B54" s="652"/>
      <c r="C54" s="278" t="s">
        <v>604</v>
      </c>
      <c r="D54" s="149"/>
      <c r="E54" s="278"/>
      <c r="F54" s="149"/>
      <c r="G54" s="321"/>
      <c r="H54" s="321" t="s">
        <v>10</v>
      </c>
      <c r="I54" s="321" t="s">
        <v>10</v>
      </c>
      <c r="J54" s="321" t="s">
        <v>10</v>
      </c>
      <c r="K54" s="321" t="s">
        <v>10</v>
      </c>
      <c r="L54" s="321" t="s">
        <v>10</v>
      </c>
      <c r="M54" s="179"/>
      <c r="N54" s="669"/>
      <c r="O54" s="381"/>
      <c r="P54" s="914"/>
      <c r="Q54" s="315"/>
      <c r="R54" s="278" t="s">
        <v>548</v>
      </c>
      <c r="S54" s="315"/>
      <c r="T54" s="407"/>
      <c r="U54" s="315"/>
      <c r="V54" s="669"/>
      <c r="W54" s="346"/>
      <c r="X54" s="583" t="s">
        <v>612</v>
      </c>
      <c r="Y54" s="346"/>
      <c r="Z54" s="609"/>
      <c r="AB54" s="807" t="s">
        <v>639</v>
      </c>
      <c r="AC54" s="315"/>
      <c r="AE54" s="937"/>
      <c r="AF54" s="937"/>
      <c r="AG54" s="937"/>
    </row>
    <row r="55" spans="1:33" ht="41.25" customHeight="1">
      <c r="A55" s="365"/>
      <c r="B55" s="652"/>
      <c r="C55" s="817" t="s">
        <v>983</v>
      </c>
      <c r="D55" s="149"/>
      <c r="E55" s="817" t="s">
        <v>984</v>
      </c>
      <c r="F55" s="149"/>
      <c r="G55" s="321">
        <v>1</v>
      </c>
      <c r="H55" s="321">
        <v>1</v>
      </c>
      <c r="I55" s="321">
        <v>1</v>
      </c>
      <c r="J55" s="321">
        <v>1</v>
      </c>
      <c r="K55" s="321">
        <v>1</v>
      </c>
      <c r="L55" s="321">
        <v>1</v>
      </c>
      <c r="M55" s="179"/>
      <c r="N55" s="669"/>
      <c r="O55" s="381"/>
      <c r="P55" s="914"/>
      <c r="Q55" s="315"/>
      <c r="R55" s="278" t="s">
        <v>549</v>
      </c>
      <c r="S55" s="315"/>
      <c r="T55" s="407"/>
      <c r="U55" s="315"/>
      <c r="V55" s="669"/>
      <c r="W55" s="403"/>
      <c r="X55" s="583" t="s">
        <v>612</v>
      </c>
      <c r="Y55" s="403"/>
      <c r="Z55" s="610"/>
      <c r="AB55" s="804" t="s">
        <v>741</v>
      </c>
      <c r="AE55" s="937"/>
      <c r="AF55" s="937"/>
      <c r="AG55" s="937"/>
    </row>
    <row r="56" spans="1:33" s="276" customFormat="1" ht="65.25" customHeight="1">
      <c r="A56" s="356" t="s">
        <v>216</v>
      </c>
      <c r="B56" s="356" t="s">
        <v>241</v>
      </c>
      <c r="C56" s="361" t="s">
        <v>554</v>
      </c>
      <c r="D56" s="273"/>
      <c r="E56" s="399"/>
      <c r="F56" s="273"/>
      <c r="G56" s="322" t="s">
        <v>10</v>
      </c>
      <c r="H56" s="322" t="s">
        <v>10</v>
      </c>
      <c r="I56" s="322" t="s">
        <v>10</v>
      </c>
      <c r="J56" s="322" t="s">
        <v>10</v>
      </c>
      <c r="K56" s="322" t="s">
        <v>10</v>
      </c>
      <c r="L56" s="322" t="s">
        <v>10</v>
      </c>
      <c r="M56" s="410"/>
      <c r="N56" s="404" t="s">
        <v>192</v>
      </c>
      <c r="O56"/>
      <c r="P56" s="404" t="s">
        <v>10</v>
      </c>
      <c r="R56" s="405" t="s">
        <v>284</v>
      </c>
      <c r="T56" s="405"/>
      <c r="V56" s="404" t="s">
        <v>245</v>
      </c>
      <c r="W56" s="346"/>
      <c r="X56" s="611"/>
      <c r="Y56" s="427"/>
      <c r="Z56" s="582">
        <f>IF(OR(X57="A",X58="A",X59="A",X60="A"),"",IF(OR(X57="N",X58="N",X59="N",X60="N"),0,1))</f>
        <v>1</v>
      </c>
      <c r="AB56" s="803" t="s">
        <v>639</v>
      </c>
      <c r="AC56" s="315"/>
      <c r="AE56" s="937"/>
      <c r="AF56" s="937"/>
      <c r="AG56" s="937"/>
    </row>
    <row r="57" spans="1:33" s="315" customFormat="1" ht="81.75" customHeight="1">
      <c r="A57" s="359"/>
      <c r="B57" s="359"/>
      <c r="C57" s="660" t="s">
        <v>419</v>
      </c>
      <c r="D57" s="143"/>
      <c r="E57" s="415"/>
      <c r="F57" s="143"/>
      <c r="G57" s="370"/>
      <c r="H57" s="370"/>
      <c r="I57" s="370"/>
      <c r="J57" s="370"/>
      <c r="K57" s="370"/>
      <c r="L57" s="370"/>
      <c r="M57" s="188"/>
      <c r="N57" s="370"/>
      <c r="O57" s="408"/>
      <c r="P57" s="914"/>
      <c r="Q57" s="416"/>
      <c r="R57" s="358" t="s">
        <v>420</v>
      </c>
      <c r="S57" s="416"/>
      <c r="T57" s="358" t="s">
        <v>421</v>
      </c>
      <c r="U57" s="416"/>
      <c r="V57" s="370"/>
      <c r="W57" s="417"/>
      <c r="X57" s="590" t="s">
        <v>612</v>
      </c>
      <c r="Y57" s="427"/>
      <c r="Z57" s="599"/>
      <c r="AB57" s="800"/>
      <c r="AE57" s="937"/>
      <c r="AF57" s="937"/>
      <c r="AG57" s="937"/>
    </row>
    <row r="58" spans="1:33" s="315" customFormat="1" ht="29.25" customHeight="1">
      <c r="A58" s="359"/>
      <c r="B58" s="359"/>
      <c r="C58" s="660" t="s">
        <v>422</v>
      </c>
      <c r="D58" s="143"/>
      <c r="E58" s="415"/>
      <c r="F58" s="143"/>
      <c r="G58" s="370"/>
      <c r="H58" s="370"/>
      <c r="I58" s="370"/>
      <c r="J58" s="370"/>
      <c r="K58" s="370"/>
      <c r="L58" s="370"/>
      <c r="M58" s="188"/>
      <c r="N58" s="370"/>
      <c r="O58" s="408"/>
      <c r="P58" s="914"/>
      <c r="Q58" s="416"/>
      <c r="R58" s="358" t="s">
        <v>423</v>
      </c>
      <c r="S58" s="416"/>
      <c r="T58" s="358" t="s">
        <v>424</v>
      </c>
      <c r="U58" s="416"/>
      <c r="V58" s="370"/>
      <c r="W58" s="417"/>
      <c r="X58" s="590" t="s">
        <v>612</v>
      </c>
      <c r="Y58" s="427"/>
      <c r="Z58" s="599"/>
      <c r="AB58" s="800"/>
      <c r="AE58" s="937"/>
      <c r="AF58" s="937"/>
      <c r="AG58" s="937"/>
    </row>
    <row r="59" spans="1:33" s="315" customFormat="1" ht="44.25" customHeight="1">
      <c r="A59" s="359"/>
      <c r="B59" s="359"/>
      <c r="C59" s="660" t="s">
        <v>425</v>
      </c>
      <c r="D59" s="143"/>
      <c r="E59" s="415"/>
      <c r="F59" s="143"/>
      <c r="G59" s="370"/>
      <c r="H59" s="370"/>
      <c r="I59" s="370"/>
      <c r="J59" s="370"/>
      <c r="K59" s="370"/>
      <c r="L59" s="370"/>
      <c r="M59" s="188"/>
      <c r="N59" s="370"/>
      <c r="O59" s="408"/>
      <c r="P59" s="914"/>
      <c r="Q59" s="416"/>
      <c r="R59" s="358" t="s">
        <v>426</v>
      </c>
      <c r="S59" s="416"/>
      <c r="T59" s="358" t="s">
        <v>476</v>
      </c>
      <c r="U59" s="416"/>
      <c r="V59" s="370"/>
      <c r="W59" s="417"/>
      <c r="X59" s="590" t="s">
        <v>612</v>
      </c>
      <c r="Y59" s="427"/>
      <c r="Z59" s="599"/>
      <c r="AB59" s="800"/>
      <c r="AE59" s="937"/>
      <c r="AF59" s="937"/>
      <c r="AG59" s="937"/>
    </row>
    <row r="60" spans="1:33" s="315" customFormat="1" ht="69.75" customHeight="1">
      <c r="A60" s="563"/>
      <c r="B60" s="563"/>
      <c r="C60" s="660" t="s">
        <v>427</v>
      </c>
      <c r="D60" s="143"/>
      <c r="E60" s="415"/>
      <c r="F60" s="143"/>
      <c r="G60" s="564"/>
      <c r="H60" s="564"/>
      <c r="I60" s="564"/>
      <c r="J60" s="564"/>
      <c r="K60" s="564"/>
      <c r="L60" s="564"/>
      <c r="M60" s="188"/>
      <c r="N60" s="564"/>
      <c r="O60" s="408"/>
      <c r="P60" s="914"/>
      <c r="Q60" s="416"/>
      <c r="R60" s="561" t="s">
        <v>428</v>
      </c>
      <c r="S60" s="416"/>
      <c r="T60" s="561" t="s">
        <v>429</v>
      </c>
      <c r="U60" s="416"/>
      <c r="V60" s="564"/>
      <c r="W60" s="417"/>
      <c r="X60" s="590" t="s">
        <v>612</v>
      </c>
      <c r="Y60" s="427"/>
      <c r="Z60" s="599"/>
      <c r="AB60" s="800"/>
      <c r="AE60" s="937"/>
      <c r="AF60" s="937"/>
      <c r="AG60" s="937"/>
    </row>
  </sheetData>
  <mergeCells count="14">
    <mergeCell ref="AE1:AE2"/>
    <mergeCell ref="AG1:AG2"/>
    <mergeCell ref="A5:C5"/>
    <mergeCell ref="A4:C4"/>
    <mergeCell ref="AB1:AB2"/>
    <mergeCell ref="Z1:Z2"/>
    <mergeCell ref="G1:L1"/>
    <mergeCell ref="E40:E43"/>
    <mergeCell ref="R1:R2"/>
    <mergeCell ref="T1:T2"/>
    <mergeCell ref="X1:X2"/>
    <mergeCell ref="P1:P2"/>
    <mergeCell ref="N1:N2"/>
    <mergeCell ref="V1:V2"/>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zoomScale="80" zoomScaleNormal="80" workbookViewId="0">
      <pane ySplit="2" topLeftCell="A3" activePane="bottomLeft" state="frozen"/>
      <selection activeCell="Z14" sqref="Z14"/>
      <selection pane="bottomLeft" activeCell="AD1" sqref="AD1:AF1048576"/>
    </sheetView>
  </sheetViews>
  <sheetFormatPr defaultColWidth="11.44140625" defaultRowHeight="14.4"/>
  <cols>
    <col min="1" max="1" width="21.6640625" style="203" customWidth="1"/>
    <col min="2" max="2" width="9.44140625" style="203" customWidth="1"/>
    <col min="3" max="3" width="51.44140625" style="203" customWidth="1"/>
    <col min="4" max="4" width="1.6640625" style="243" customWidth="1"/>
    <col min="5" max="5" width="31.441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39.4414062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0.44140625" style="24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3" t="s">
        <v>68</v>
      </c>
      <c r="B4" s="993"/>
      <c r="C4" s="993"/>
      <c r="AD4" s="3"/>
      <c r="AE4" s="3"/>
      <c r="AF4" s="3"/>
    </row>
    <row r="5" spans="1:32" s="97"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97" customFormat="1" ht="55.5" customHeight="1">
      <c r="A6" s="108" t="s">
        <v>510</v>
      </c>
      <c r="B6" s="240" t="s">
        <v>69</v>
      </c>
      <c r="C6" s="236" t="s">
        <v>511</v>
      </c>
      <c r="D6" s="183"/>
      <c r="E6" s="254"/>
      <c r="F6" s="273"/>
      <c r="G6" s="239" t="s">
        <v>10</v>
      </c>
      <c r="H6" s="239" t="s">
        <v>10</v>
      </c>
      <c r="I6" s="239" t="s">
        <v>10</v>
      </c>
      <c r="J6" s="239" t="s">
        <v>10</v>
      </c>
      <c r="K6" s="239" t="s">
        <v>10</v>
      </c>
      <c r="L6" s="239" t="s">
        <v>10</v>
      </c>
      <c r="M6" s="188"/>
      <c r="N6" s="830" t="s">
        <v>694</v>
      </c>
      <c r="P6" s="914" t="s">
        <v>819</v>
      </c>
      <c r="R6" s="305" t="s">
        <v>512</v>
      </c>
      <c r="S6" s="379"/>
      <c r="T6" s="305" t="s">
        <v>430</v>
      </c>
      <c r="U6" s="315"/>
      <c r="V6" s="314"/>
      <c r="W6" s="315"/>
      <c r="X6" s="590" t="s">
        <v>612</v>
      </c>
      <c r="Y6" s="425"/>
      <c r="Z6" s="600">
        <f>IF(OR(X6="A",X7="A"),"",IF(OR(X6="N",X7="N"),0,1))</f>
        <v>1</v>
      </c>
      <c r="AA6" s="757"/>
      <c r="AB6" s="800" t="s">
        <v>646</v>
      </c>
      <c r="AC6" s="315"/>
      <c r="AD6" s="936"/>
      <c r="AE6" s="936"/>
      <c r="AF6" s="936"/>
    </row>
    <row r="7" spans="1:32" s="97" customFormat="1" ht="33.75" customHeight="1">
      <c r="A7" s="109"/>
      <c r="B7" s="242"/>
      <c r="C7" s="284" t="s">
        <v>817</v>
      </c>
      <c r="D7" s="184"/>
      <c r="E7" s="284"/>
      <c r="F7" s="185"/>
      <c r="G7" s="395"/>
      <c r="H7" s="389"/>
      <c r="I7" s="389"/>
      <c r="J7" s="389"/>
      <c r="K7" s="389"/>
      <c r="L7" s="389"/>
      <c r="M7" s="396"/>
      <c r="N7" s="85" t="s">
        <v>192</v>
      </c>
      <c r="O7" s="287"/>
      <c r="P7" s="389"/>
      <c r="R7" s="300" t="s">
        <v>260</v>
      </c>
      <c r="S7" s="388"/>
      <c r="T7" s="300" t="s">
        <v>431</v>
      </c>
      <c r="U7" s="315"/>
      <c r="V7" s="307" t="s">
        <v>245</v>
      </c>
      <c r="W7" s="397"/>
      <c r="X7" s="590" t="s">
        <v>612</v>
      </c>
      <c r="Y7" s="425"/>
      <c r="Z7" s="601"/>
      <c r="AA7" s="769"/>
      <c r="AB7" s="807" t="s">
        <v>639</v>
      </c>
      <c r="AC7" s="315"/>
      <c r="AD7" s="936"/>
      <c r="AE7" s="936"/>
      <c r="AF7" s="936"/>
    </row>
    <row r="8" spans="1:32" s="97" customFormat="1" ht="156.75" customHeight="1">
      <c r="A8" s="73"/>
      <c r="B8" s="240"/>
      <c r="C8" s="819" t="s">
        <v>723</v>
      </c>
      <c r="D8" s="183"/>
      <c r="E8" s="666" t="s">
        <v>734</v>
      </c>
      <c r="F8" s="273"/>
      <c r="G8" s="238"/>
      <c r="H8" s="238"/>
      <c r="I8" s="238"/>
      <c r="J8" s="238"/>
      <c r="K8" s="238"/>
      <c r="L8" s="238"/>
      <c r="M8" s="176"/>
      <c r="N8" s="264"/>
      <c r="P8" s="913"/>
      <c r="R8" s="302"/>
      <c r="S8" s="379"/>
      <c r="T8" s="302"/>
      <c r="U8" s="315"/>
      <c r="V8" s="307"/>
      <c r="W8" s="315"/>
      <c r="X8" s="307"/>
      <c r="Y8" s="315"/>
      <c r="Z8" s="307"/>
      <c r="AA8" s="262"/>
      <c r="AB8" s="798"/>
      <c r="AC8" s="315"/>
      <c r="AD8" s="936"/>
      <c r="AE8" s="936"/>
      <c r="AF8" s="936"/>
    </row>
    <row r="9" spans="1:32" s="97" customFormat="1" ht="54.75" customHeight="1">
      <c r="A9" s="110" t="s">
        <v>513</v>
      </c>
      <c r="B9" s="74" t="s">
        <v>70</v>
      </c>
      <c r="C9" s="898" t="s">
        <v>911</v>
      </c>
      <c r="D9" s="183"/>
      <c r="E9" s="266"/>
      <c r="F9" s="273"/>
      <c r="G9" s="78" t="s">
        <v>10</v>
      </c>
      <c r="H9" s="78" t="s">
        <v>10</v>
      </c>
      <c r="I9" s="78" t="s">
        <v>10</v>
      </c>
      <c r="J9" s="78" t="s">
        <v>10</v>
      </c>
      <c r="K9" s="78" t="s">
        <v>10</v>
      </c>
      <c r="L9" s="78" t="s">
        <v>10</v>
      </c>
      <c r="M9" s="192"/>
      <c r="N9" s="820" t="s">
        <v>694</v>
      </c>
      <c r="P9" s="820" t="s">
        <v>819</v>
      </c>
      <c r="R9" s="899" t="s">
        <v>818</v>
      </c>
      <c r="S9" s="379"/>
      <c r="T9" s="300"/>
      <c r="U9" s="315"/>
      <c r="V9" s="267"/>
      <c r="W9" s="315"/>
      <c r="X9" s="590" t="s">
        <v>612</v>
      </c>
      <c r="Y9" s="425"/>
      <c r="Z9" s="600">
        <f t="shared" ref="Z9:Z13" si="0">IF(OR(X9="A"),"",IF(OR(X9="N"),0,1))</f>
        <v>1</v>
      </c>
      <c r="AA9" s="770"/>
      <c r="AB9" s="807" t="s">
        <v>647</v>
      </c>
      <c r="AC9" s="315"/>
      <c r="AD9" s="936"/>
      <c r="AE9" s="936"/>
      <c r="AF9" s="936"/>
    </row>
    <row r="10" spans="1:32" s="97" customFormat="1" ht="47.25" customHeight="1">
      <c r="A10" s="110" t="s">
        <v>265</v>
      </c>
      <c r="B10" s="74" t="s">
        <v>213</v>
      </c>
      <c r="C10" s="819" t="s">
        <v>912</v>
      </c>
      <c r="D10" s="183"/>
      <c r="E10" s="266"/>
      <c r="F10" s="273"/>
      <c r="G10" s="78" t="s">
        <v>10</v>
      </c>
      <c r="H10" s="78" t="s">
        <v>10</v>
      </c>
      <c r="I10" s="78" t="s">
        <v>10</v>
      </c>
      <c r="J10" s="78" t="s">
        <v>10</v>
      </c>
      <c r="K10" s="78" t="s">
        <v>10</v>
      </c>
      <c r="L10" s="78" t="s">
        <v>10</v>
      </c>
      <c r="M10" s="192"/>
      <c r="N10" s="820" t="s">
        <v>694</v>
      </c>
      <c r="P10" s="820" t="s">
        <v>819</v>
      </c>
      <c r="R10" s="300" t="s">
        <v>269</v>
      </c>
      <c r="S10" s="379"/>
      <c r="T10" s="300"/>
      <c r="U10" s="315"/>
      <c r="V10" s="267"/>
      <c r="W10" s="315"/>
      <c r="X10" s="590" t="s">
        <v>612</v>
      </c>
      <c r="Y10" s="425"/>
      <c r="Z10" s="600">
        <f t="shared" si="0"/>
        <v>1</v>
      </c>
      <c r="AA10" s="770"/>
      <c r="AB10" s="807" t="s">
        <v>647</v>
      </c>
      <c r="AC10" s="315"/>
      <c r="AD10" s="936"/>
      <c r="AE10" s="936"/>
      <c r="AF10" s="936"/>
    </row>
    <row r="11" spans="1:32" s="97" customFormat="1" ht="68.25" customHeight="1">
      <c r="A11" s="110" t="s">
        <v>266</v>
      </c>
      <c r="B11" s="74" t="s">
        <v>261</v>
      </c>
      <c r="C11" s="819" t="s">
        <v>913</v>
      </c>
      <c r="D11" s="183"/>
      <c r="E11" s="266"/>
      <c r="F11" s="273"/>
      <c r="G11" s="78" t="s">
        <v>10</v>
      </c>
      <c r="H11" s="78" t="s">
        <v>10</v>
      </c>
      <c r="I11" s="78" t="s">
        <v>10</v>
      </c>
      <c r="J11" s="78" t="s">
        <v>10</v>
      </c>
      <c r="K11" s="78" t="s">
        <v>10</v>
      </c>
      <c r="L11" s="78" t="s">
        <v>10</v>
      </c>
      <c r="M11" s="192"/>
      <c r="N11" s="820" t="s">
        <v>694</v>
      </c>
      <c r="P11" s="820" t="s">
        <v>819</v>
      </c>
      <c r="R11" s="828" t="s">
        <v>733</v>
      </c>
      <c r="S11" s="379"/>
      <c r="T11" s="300" t="s">
        <v>432</v>
      </c>
      <c r="U11" s="315"/>
      <c r="V11" s="267"/>
      <c r="W11" s="315"/>
      <c r="X11" s="590" t="s">
        <v>612</v>
      </c>
      <c r="Y11" s="425"/>
      <c r="Z11" s="600">
        <f t="shared" si="0"/>
        <v>1</v>
      </c>
      <c r="AA11" s="770"/>
      <c r="AB11" s="807" t="s">
        <v>647</v>
      </c>
      <c r="AC11" s="315"/>
      <c r="AD11" s="936"/>
      <c r="AE11" s="936"/>
      <c r="AF11" s="936"/>
    </row>
    <row r="12" spans="1:32" s="97" customFormat="1" ht="48" customHeight="1">
      <c r="A12" s="110" t="s">
        <v>267</v>
      </c>
      <c r="B12" s="74" t="s">
        <v>262</v>
      </c>
      <c r="C12" s="288" t="s">
        <v>605</v>
      </c>
      <c r="D12" s="183"/>
      <c r="E12" s="266"/>
      <c r="F12" s="273"/>
      <c r="G12" s="78" t="s">
        <v>10</v>
      </c>
      <c r="H12" s="78" t="s">
        <v>10</v>
      </c>
      <c r="I12" s="78" t="s">
        <v>10</v>
      </c>
      <c r="J12" s="78" t="s">
        <v>10</v>
      </c>
      <c r="K12" s="78" t="s">
        <v>10</v>
      </c>
      <c r="L12" s="78" t="s">
        <v>10</v>
      </c>
      <c r="M12" s="176"/>
      <c r="N12" s="831" t="s">
        <v>694</v>
      </c>
      <c r="P12" s="913" t="s">
        <v>819</v>
      </c>
      <c r="R12" s="302" t="s">
        <v>277</v>
      </c>
      <c r="S12" s="379"/>
      <c r="T12" s="302"/>
      <c r="U12" s="315"/>
      <c r="V12" s="307"/>
      <c r="W12" s="315"/>
      <c r="X12" s="590" t="s">
        <v>612</v>
      </c>
      <c r="Y12" s="425"/>
      <c r="Z12" s="600">
        <f t="shared" si="0"/>
        <v>1</v>
      </c>
      <c r="AA12" s="770"/>
      <c r="AB12" s="807" t="s">
        <v>647</v>
      </c>
      <c r="AC12" s="315"/>
      <c r="AD12" s="936"/>
      <c r="AE12" s="936"/>
      <c r="AF12" s="936"/>
    </row>
    <row r="13" spans="1:32" s="97" customFormat="1" ht="52.5" customHeight="1">
      <c r="A13" s="116" t="s">
        <v>268</v>
      </c>
      <c r="B13" s="814" t="s">
        <v>263</v>
      </c>
      <c r="C13" s="229" t="s">
        <v>514</v>
      </c>
      <c r="D13" s="191"/>
      <c r="E13" s="252"/>
      <c r="F13" s="191"/>
      <c r="G13" s="29" t="s">
        <v>10</v>
      </c>
      <c r="H13" s="29" t="s">
        <v>10</v>
      </c>
      <c r="I13" s="29" t="s">
        <v>10</v>
      </c>
      <c r="J13" s="29" t="s">
        <v>10</v>
      </c>
      <c r="K13" s="29" t="s">
        <v>10</v>
      </c>
      <c r="L13" s="29" t="s">
        <v>10</v>
      </c>
      <c r="M13" s="166"/>
      <c r="N13" s="836" t="s">
        <v>694</v>
      </c>
      <c r="P13" s="29" t="s">
        <v>819</v>
      </c>
      <c r="R13" s="398" t="s">
        <v>636</v>
      </c>
      <c r="S13" s="379"/>
      <c r="T13" s="394"/>
      <c r="U13" s="315"/>
      <c r="V13" s="29"/>
      <c r="W13" s="315"/>
      <c r="X13" s="590" t="s">
        <v>612</v>
      </c>
      <c r="Y13" s="425"/>
      <c r="Z13" s="600">
        <f t="shared" si="0"/>
        <v>1</v>
      </c>
      <c r="AA13" s="770"/>
      <c r="AB13" s="807" t="s">
        <v>647</v>
      </c>
      <c r="AC13" s="315"/>
      <c r="AD13" s="936"/>
      <c r="AE13" s="936"/>
      <c r="AF13" s="936"/>
    </row>
    <row r="14" spans="1:32" s="97" customFormat="1" ht="112.5" customHeight="1">
      <c r="A14" s="663" t="s">
        <v>71</v>
      </c>
      <c r="B14" s="664" t="s">
        <v>264</v>
      </c>
      <c r="C14" s="821" t="s">
        <v>704</v>
      </c>
      <c r="D14" s="273"/>
      <c r="E14" s="821" t="s">
        <v>722</v>
      </c>
      <c r="F14" s="273"/>
      <c r="G14" s="667" t="s">
        <v>10</v>
      </c>
      <c r="H14" s="667" t="s">
        <v>10</v>
      </c>
      <c r="I14" s="667" t="s">
        <v>10</v>
      </c>
      <c r="J14" s="667" t="s">
        <v>10</v>
      </c>
      <c r="K14" s="667" t="s">
        <v>10</v>
      </c>
      <c r="L14" s="667" t="s">
        <v>10</v>
      </c>
      <c r="M14" s="186"/>
      <c r="N14" s="829" t="s">
        <v>694</v>
      </c>
      <c r="P14" s="912" t="s">
        <v>10</v>
      </c>
      <c r="R14" s="300" t="s">
        <v>637</v>
      </c>
      <c r="S14" s="379"/>
      <c r="T14" s="300"/>
      <c r="U14" s="315"/>
      <c r="V14" s="306"/>
      <c r="W14" s="315"/>
      <c r="X14" s="590" t="s">
        <v>612</v>
      </c>
      <c r="Y14" s="425"/>
      <c r="Z14" s="600">
        <f>IF(OR(X14="A"),"",IF(AND(X14="N"),0,1))</f>
        <v>1</v>
      </c>
      <c r="AA14" s="770"/>
      <c r="AB14" s="801" t="s">
        <v>639</v>
      </c>
      <c r="AC14" s="315"/>
      <c r="AD14" s="936"/>
      <c r="AE14" s="936"/>
      <c r="AF14" s="936"/>
    </row>
    <row r="15" spans="1:32" ht="13.8">
      <c r="AD15" s="203"/>
      <c r="AE15" s="203"/>
      <c r="AF15" s="203"/>
    </row>
    <row r="16" spans="1:32" ht="13.8">
      <c r="AD16" s="203"/>
      <c r="AE16" s="203"/>
      <c r="AF16" s="203"/>
    </row>
    <row r="17" spans="30:32" ht="13.8">
      <c r="AD17" s="203"/>
      <c r="AE17" s="203"/>
      <c r="AF17" s="203"/>
    </row>
    <row r="18" spans="30:32" ht="13.8">
      <c r="AD18" s="203"/>
      <c r="AE18" s="203"/>
      <c r="AF18" s="203"/>
    </row>
    <row r="19" spans="30:32" ht="13.8">
      <c r="AD19" s="203"/>
      <c r="AE19" s="203"/>
      <c r="AF19" s="203"/>
    </row>
    <row r="20" spans="30:32" ht="13.8">
      <c r="AD20" s="203"/>
      <c r="AE20" s="203"/>
      <c r="AF20" s="203"/>
    </row>
    <row r="21" spans="30:32" ht="13.8">
      <c r="AD21" s="203"/>
      <c r="AE21" s="203"/>
      <c r="AF21" s="203"/>
    </row>
    <row r="22" spans="30:32" ht="13.8">
      <c r="AD22" s="203"/>
      <c r="AE22" s="203"/>
      <c r="AF22" s="203"/>
    </row>
    <row r="23" spans="30:32" ht="13.8">
      <c r="AD23" s="203"/>
      <c r="AE23" s="203"/>
      <c r="AF23" s="203"/>
    </row>
    <row r="24" spans="30:32" ht="13.8">
      <c r="AD24" s="203"/>
      <c r="AE24" s="203"/>
      <c r="AF24" s="203"/>
    </row>
    <row r="25" spans="30:32" ht="13.8">
      <c r="AD25" s="203"/>
      <c r="AE25" s="203"/>
      <c r="AF25" s="203"/>
    </row>
    <row r="26" spans="30:32" ht="13.8">
      <c r="AD26" s="203"/>
      <c r="AE26" s="203"/>
      <c r="AF26" s="203"/>
    </row>
    <row r="27" spans="30:32" ht="13.8">
      <c r="AD27" s="203"/>
      <c r="AE27" s="203"/>
      <c r="AF27" s="203"/>
    </row>
    <row r="28" spans="30:32" ht="13.8">
      <c r="AD28" s="203"/>
      <c r="AE28" s="203"/>
      <c r="AF28" s="203"/>
    </row>
    <row r="29" spans="30:32" ht="13.8">
      <c r="AD29" s="203"/>
      <c r="AE29" s="203"/>
      <c r="AF29" s="203"/>
    </row>
    <row r="30" spans="30:32" ht="13.8">
      <c r="AD30" s="203"/>
      <c r="AE30" s="203"/>
      <c r="AF30" s="203"/>
    </row>
    <row r="31" spans="30:32" ht="13.8">
      <c r="AD31" s="203"/>
      <c r="AE31" s="203"/>
      <c r="AF31" s="203"/>
    </row>
    <row r="32" spans="30: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zoomScaleNormal="100" workbookViewId="0">
      <pane ySplit="2" topLeftCell="A9" activePane="bottomLeft" state="frozen"/>
      <selection activeCell="Z14" sqref="Z14"/>
      <selection pane="bottomLeft" activeCell="A13" sqref="A13"/>
    </sheetView>
  </sheetViews>
  <sheetFormatPr defaultColWidth="11.44140625" defaultRowHeight="14.4"/>
  <cols>
    <col min="1" max="1" width="21.6640625" customWidth="1"/>
    <col min="2" max="2" width="8.88671875" customWidth="1"/>
    <col min="3" max="3" width="57.33203125" customWidth="1"/>
    <col min="4" max="4" width="1.6640625" style="92" customWidth="1"/>
    <col min="5" max="5" width="37" style="269" customWidth="1"/>
    <col min="6" max="6" width="1.109375" style="269" customWidth="1"/>
    <col min="7" max="7" width="6" customWidth="1"/>
    <col min="8" max="12" width="6.88671875" customWidth="1"/>
    <col min="13" max="13" width="1.6640625" style="92"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3" t="s">
        <v>72</v>
      </c>
      <c r="B4" s="993"/>
      <c r="AD4" s="3"/>
      <c r="AE4" s="3"/>
      <c r="AF4" s="3"/>
    </row>
    <row r="5" spans="1:32" s="1"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1" customFormat="1" ht="138.75" customHeight="1">
      <c r="A6" s="79" t="s">
        <v>73</v>
      </c>
      <c r="B6" s="80" t="s">
        <v>74</v>
      </c>
      <c r="C6" s="821" t="s">
        <v>785</v>
      </c>
      <c r="D6" s="183"/>
      <c r="E6" s="821"/>
      <c r="F6" s="273"/>
      <c r="G6" s="70" t="s">
        <v>10</v>
      </c>
      <c r="H6" s="70" t="s">
        <v>10</v>
      </c>
      <c r="I6" s="70" t="s">
        <v>10</v>
      </c>
      <c r="J6" s="70" t="s">
        <v>10</v>
      </c>
      <c r="K6" s="70" t="s">
        <v>10</v>
      </c>
      <c r="L6" s="70" t="s">
        <v>10</v>
      </c>
      <c r="M6" s="188"/>
      <c r="N6" s="830" t="s">
        <v>694</v>
      </c>
      <c r="P6" s="914" t="s">
        <v>819</v>
      </c>
      <c r="R6" s="909" t="s">
        <v>914</v>
      </c>
      <c r="S6" s="379"/>
      <c r="T6" s="305" t="s">
        <v>435</v>
      </c>
      <c r="U6" s="315"/>
      <c r="V6" s="314"/>
      <c r="W6" s="315"/>
      <c r="X6" s="590" t="s">
        <v>612</v>
      </c>
      <c r="Y6" s="425"/>
      <c r="Z6" s="600">
        <f>IF(OR(X6="A",X7="A"),"",IF(OR(X6="N",X7="N"),0,1))</f>
        <v>1</v>
      </c>
      <c r="AA6" s="757"/>
      <c r="AB6" s="800" t="s">
        <v>639</v>
      </c>
      <c r="AC6" s="465"/>
      <c r="AD6" s="936"/>
      <c r="AE6" s="936"/>
      <c r="AF6" s="936"/>
    </row>
    <row r="7" spans="1:32" s="315" customFormat="1" ht="30.75" customHeight="1">
      <c r="A7" s="380"/>
      <c r="B7" s="312"/>
      <c r="C7" s="81"/>
      <c r="D7" s="273"/>
      <c r="E7" s="81"/>
      <c r="F7" s="273"/>
      <c r="G7" s="314"/>
      <c r="H7" s="314"/>
      <c r="I7" s="314"/>
      <c r="J7" s="314"/>
      <c r="K7" s="314"/>
      <c r="L7" s="314"/>
      <c r="M7" s="188"/>
      <c r="N7" s="314"/>
      <c r="P7" s="914"/>
      <c r="R7" s="300" t="s">
        <v>257</v>
      </c>
      <c r="S7" s="379"/>
      <c r="T7" s="300"/>
      <c r="V7" s="314"/>
      <c r="X7" s="590" t="s">
        <v>612</v>
      </c>
      <c r="Y7" s="425"/>
      <c r="Z7" s="601"/>
      <c r="AA7" s="769"/>
      <c r="AB7" s="800"/>
      <c r="AC7" s="465"/>
      <c r="AD7" s="936"/>
      <c r="AE7" s="936"/>
      <c r="AF7" s="936"/>
    </row>
    <row r="8" spans="1:32" s="1" customFormat="1" ht="104.25" customHeight="1">
      <c r="A8" s="573" t="s">
        <v>833</v>
      </c>
      <c r="B8" s="47" t="s">
        <v>75</v>
      </c>
      <c r="C8" s="821" t="s">
        <v>977</v>
      </c>
      <c r="D8" s="183"/>
      <c r="E8" s="821"/>
      <c r="F8" s="273"/>
      <c r="G8" s="66" t="s">
        <v>10</v>
      </c>
      <c r="H8" s="66" t="s">
        <v>10</v>
      </c>
      <c r="I8" s="66" t="s">
        <v>10</v>
      </c>
      <c r="J8" s="66" t="s">
        <v>10</v>
      </c>
      <c r="K8" s="66" t="s">
        <v>10</v>
      </c>
      <c r="L8" s="66" t="s">
        <v>10</v>
      </c>
      <c r="M8" s="186"/>
      <c r="N8" s="829" t="s">
        <v>694</v>
      </c>
      <c r="P8" s="912" t="s">
        <v>819</v>
      </c>
      <c r="R8" s="903" t="s">
        <v>834</v>
      </c>
      <c r="S8" s="379"/>
      <c r="T8" s="890" t="s">
        <v>786</v>
      </c>
      <c r="U8" s="315"/>
      <c r="V8" s="306"/>
      <c r="W8" s="315"/>
      <c r="X8" s="590" t="s">
        <v>612</v>
      </c>
      <c r="Y8" s="425"/>
      <c r="Z8" s="600">
        <f>IF(OR(X8="A",X9="A",X10="A"),"",IF(OR(X8="N",X9="N",X10="N"),0,1))</f>
        <v>1</v>
      </c>
      <c r="AA8" s="770"/>
      <c r="AB8" s="801" t="s">
        <v>648</v>
      </c>
      <c r="AC8" s="465"/>
      <c r="AD8" s="936"/>
      <c r="AE8" s="936"/>
      <c r="AF8" s="936"/>
    </row>
    <row r="9" spans="1:32" s="1" customFormat="1" ht="42.75" customHeight="1">
      <c r="A9" s="58"/>
      <c r="B9" s="71"/>
      <c r="C9" s="81"/>
      <c r="D9" s="183"/>
      <c r="E9" s="81"/>
      <c r="F9" s="273"/>
      <c r="G9" s="70"/>
      <c r="H9" s="70"/>
      <c r="I9" s="70"/>
      <c r="J9" s="70"/>
      <c r="K9" s="70"/>
      <c r="L9" s="70"/>
      <c r="M9" s="188"/>
      <c r="N9" s="256"/>
      <c r="P9" s="914"/>
      <c r="R9" s="890" t="s">
        <v>787</v>
      </c>
      <c r="S9" s="379"/>
      <c r="T9" s="300"/>
      <c r="U9" s="315"/>
      <c r="V9" s="314"/>
      <c r="W9" s="315"/>
      <c r="X9" s="590" t="s">
        <v>612</v>
      </c>
      <c r="Y9" s="425"/>
      <c r="Z9" s="601"/>
      <c r="AA9" s="769"/>
      <c r="AB9" s="800"/>
      <c r="AC9" s="465"/>
      <c r="AD9" s="936"/>
      <c r="AE9" s="936"/>
      <c r="AF9" s="936"/>
    </row>
    <row r="10" spans="1:32" s="1" customFormat="1" ht="47.25" customHeight="1">
      <c r="A10" s="77"/>
      <c r="B10" s="72"/>
      <c r="C10" s="578"/>
      <c r="D10" s="183"/>
      <c r="E10" s="309"/>
      <c r="F10" s="273"/>
      <c r="G10" s="54"/>
      <c r="H10" s="54"/>
      <c r="I10" s="54"/>
      <c r="J10" s="54"/>
      <c r="K10" s="54"/>
      <c r="L10" s="54"/>
      <c r="M10" s="176"/>
      <c r="N10" s="264"/>
      <c r="P10" s="913"/>
      <c r="R10" s="300" t="s">
        <v>258</v>
      </c>
      <c r="S10" s="379"/>
      <c r="T10" s="300" t="s">
        <v>259</v>
      </c>
      <c r="U10" s="315"/>
      <c r="V10" s="307"/>
      <c r="W10" s="315"/>
      <c r="X10" s="590" t="s">
        <v>612</v>
      </c>
      <c r="Y10" s="315"/>
      <c r="Z10" s="602"/>
      <c r="AA10" s="262"/>
      <c r="AB10" s="798"/>
      <c r="AC10" s="465"/>
      <c r="AD10" s="936"/>
      <c r="AE10" s="936"/>
      <c r="AF10" s="936"/>
    </row>
    <row r="11" spans="1:32" s="1" customFormat="1" ht="60.75" customHeight="1">
      <c r="A11" s="108" t="s">
        <v>76</v>
      </c>
      <c r="B11" s="670" t="s">
        <v>77</v>
      </c>
      <c r="C11" s="821" t="s">
        <v>915</v>
      </c>
      <c r="D11" s="273"/>
      <c r="E11" s="665"/>
      <c r="F11" s="273"/>
      <c r="G11" s="667" t="s">
        <v>10</v>
      </c>
      <c r="H11" s="667" t="s">
        <v>10</v>
      </c>
      <c r="I11" s="667" t="s">
        <v>10</v>
      </c>
      <c r="J11" s="667" t="s">
        <v>10</v>
      </c>
      <c r="K11" s="818" t="s">
        <v>10</v>
      </c>
      <c r="L11" s="667" t="s">
        <v>10</v>
      </c>
      <c r="M11" s="186"/>
      <c r="N11" s="667" t="s">
        <v>192</v>
      </c>
      <c r="O11" s="315"/>
      <c r="P11" s="912" t="s">
        <v>750</v>
      </c>
      <c r="Q11" s="315"/>
      <c r="R11" s="910" t="s">
        <v>916</v>
      </c>
      <c r="S11" s="379"/>
      <c r="T11" s="660" t="s">
        <v>433</v>
      </c>
      <c r="U11" s="315"/>
      <c r="V11" s="667"/>
      <c r="W11" s="315"/>
      <c r="X11" s="590" t="s">
        <v>612</v>
      </c>
      <c r="Y11" s="425"/>
      <c r="Z11" s="600">
        <f>IF(OR(X11="A"),"",IF(OR(X11="N"),0,1))</f>
        <v>1</v>
      </c>
      <c r="AA11" s="757"/>
      <c r="AB11" s="798" t="s">
        <v>741</v>
      </c>
      <c r="AC11" s="465"/>
      <c r="AD11" s="936"/>
      <c r="AE11" s="936"/>
      <c r="AF11" s="936"/>
    </row>
    <row r="12" spans="1:32" ht="70.5" customHeight="1">
      <c r="A12" s="108" t="s">
        <v>538</v>
      </c>
      <c r="B12" s="670" t="s">
        <v>158</v>
      </c>
      <c r="C12" s="821" t="s">
        <v>917</v>
      </c>
      <c r="D12" s="273"/>
      <c r="E12" s="665"/>
      <c r="F12" s="273"/>
      <c r="G12" s="667" t="s">
        <v>10</v>
      </c>
      <c r="H12" s="667" t="s">
        <v>10</v>
      </c>
      <c r="I12" s="667" t="s">
        <v>10</v>
      </c>
      <c r="J12" s="667" t="s">
        <v>10</v>
      </c>
      <c r="K12" s="667" t="s">
        <v>10</v>
      </c>
      <c r="L12" s="667" t="s">
        <v>10</v>
      </c>
      <c r="M12" s="186"/>
      <c r="N12" s="667" t="s">
        <v>192</v>
      </c>
      <c r="O12" s="315"/>
      <c r="P12" s="912" t="s">
        <v>750</v>
      </c>
      <c r="Q12" s="315"/>
      <c r="R12" s="910" t="s">
        <v>918</v>
      </c>
      <c r="S12" s="379"/>
      <c r="T12" s="660" t="s">
        <v>433</v>
      </c>
      <c r="U12" s="315"/>
      <c r="V12" s="667" t="s">
        <v>250</v>
      </c>
      <c r="W12" s="315"/>
      <c r="X12" s="590" t="s">
        <v>612</v>
      </c>
      <c r="Y12" s="425"/>
      <c r="Z12" s="600">
        <f>IF(OR(X12="A"),"",IF(OR(X12="N"),0,1))</f>
        <v>1</v>
      </c>
      <c r="AA12" s="757"/>
      <c r="AB12" s="798" t="s">
        <v>741</v>
      </c>
      <c r="AC12" s="678"/>
      <c r="AD12" s="936"/>
      <c r="AE12" s="936"/>
      <c r="AF12" s="936"/>
    </row>
    <row r="13" spans="1:32" s="315" customFormat="1" ht="63" customHeight="1">
      <c r="A13" s="108" t="s">
        <v>665</v>
      </c>
      <c r="B13" s="547" t="s">
        <v>346</v>
      </c>
      <c r="C13" s="821" t="s">
        <v>1016</v>
      </c>
      <c r="D13" s="273"/>
      <c r="E13" s="543"/>
      <c r="F13" s="273"/>
      <c r="G13" s="545" t="s">
        <v>10</v>
      </c>
      <c r="H13" s="545" t="s">
        <v>10</v>
      </c>
      <c r="I13" s="545" t="s">
        <v>10</v>
      </c>
      <c r="J13" s="545" t="s">
        <v>10</v>
      </c>
      <c r="K13" s="545" t="s">
        <v>10</v>
      </c>
      <c r="L13" s="545" t="s">
        <v>10</v>
      </c>
      <c r="M13" s="186"/>
      <c r="N13" s="545" t="s">
        <v>993</v>
      </c>
      <c r="P13" s="912" t="s">
        <v>10</v>
      </c>
      <c r="R13" s="542" t="s">
        <v>247</v>
      </c>
      <c r="S13" s="379"/>
      <c r="T13" s="542" t="s">
        <v>434</v>
      </c>
      <c r="V13" s="545" t="s">
        <v>245</v>
      </c>
      <c r="X13" s="590" t="s">
        <v>612</v>
      </c>
      <c r="Y13" s="425"/>
      <c r="Z13" s="600">
        <f>IF(OR(X13="A",X14="A"),"",IF(OR(X13="N",X14="N"),0,1))</f>
        <v>1</v>
      </c>
      <c r="AA13" s="770"/>
      <c r="AB13" s="801" t="s">
        <v>639</v>
      </c>
      <c r="AC13" s="465"/>
      <c r="AD13" s="936"/>
      <c r="AE13" s="936"/>
      <c r="AF13" s="936"/>
    </row>
    <row r="14" spans="1:32" s="315" customFormat="1" ht="64.5" customHeight="1">
      <c r="A14" s="109"/>
      <c r="B14" s="548"/>
      <c r="C14" s="544"/>
      <c r="D14" s="273"/>
      <c r="E14" s="544"/>
      <c r="F14" s="273"/>
      <c r="G14" s="546"/>
      <c r="H14" s="546"/>
      <c r="I14" s="546"/>
      <c r="J14" s="546"/>
      <c r="K14" s="546"/>
      <c r="L14" s="546"/>
      <c r="M14" s="262"/>
      <c r="N14" s="546"/>
      <c r="O14" s="381"/>
      <c r="P14" s="913"/>
      <c r="R14" s="828" t="s">
        <v>705</v>
      </c>
      <c r="S14" s="379"/>
      <c r="T14" s="828" t="s">
        <v>724</v>
      </c>
      <c r="V14" s="546"/>
      <c r="X14" s="590" t="s">
        <v>612</v>
      </c>
      <c r="Y14" s="425"/>
      <c r="Z14" s="601"/>
      <c r="AA14" s="769"/>
      <c r="AB14" s="798"/>
      <c r="AC14" s="465"/>
      <c r="AD14" s="936"/>
      <c r="AE14" s="936"/>
      <c r="AF14" s="936"/>
    </row>
    <row r="15" spans="1:32">
      <c r="AD15" s="203"/>
      <c r="AE15" s="203"/>
      <c r="AF15" s="203"/>
    </row>
    <row r="16" spans="1:32">
      <c r="AD16" s="203"/>
      <c r="AE16" s="203"/>
      <c r="AF16" s="203"/>
    </row>
    <row r="17" spans="30:32">
      <c r="AD17" s="203"/>
      <c r="AE17" s="203"/>
      <c r="AF17" s="203"/>
    </row>
    <row r="18" spans="30:32">
      <c r="AD18" s="203"/>
      <c r="AE18" s="203"/>
      <c r="AF18" s="203"/>
    </row>
    <row r="19" spans="30:32">
      <c r="AD19" s="203"/>
      <c r="AE19" s="203"/>
      <c r="AF19" s="203"/>
    </row>
    <row r="20" spans="30:32">
      <c r="AD20" s="203"/>
      <c r="AE20" s="203"/>
      <c r="AF20" s="203"/>
    </row>
    <row r="21" spans="30:32">
      <c r="AD21" s="203"/>
      <c r="AE21" s="203"/>
      <c r="AF21" s="203"/>
    </row>
    <row r="22" spans="30:32">
      <c r="AD22" s="203"/>
      <c r="AE22" s="203"/>
      <c r="AF22" s="203"/>
    </row>
    <row r="23" spans="30:32">
      <c r="AD23" s="203"/>
      <c r="AE23" s="203"/>
      <c r="AF23" s="203"/>
    </row>
    <row r="24" spans="30:32">
      <c r="AD24" s="203"/>
      <c r="AE24" s="203"/>
      <c r="AF24" s="203"/>
    </row>
    <row r="25" spans="30:32">
      <c r="AD25" s="203"/>
      <c r="AE25" s="203"/>
      <c r="AF25" s="203"/>
    </row>
    <row r="26" spans="30:32">
      <c r="AD26" s="203"/>
      <c r="AE26" s="203"/>
      <c r="AF26" s="203"/>
    </row>
    <row r="27" spans="30:32">
      <c r="AD27" s="203"/>
      <c r="AE27" s="203"/>
      <c r="AF27" s="203"/>
    </row>
    <row r="28" spans="30:32">
      <c r="AD28" s="203"/>
      <c r="AE28" s="203"/>
      <c r="AF28" s="203"/>
    </row>
    <row r="29" spans="30:32">
      <c r="AD29" s="203"/>
      <c r="AE29" s="203"/>
      <c r="AF29" s="203"/>
    </row>
    <row r="30" spans="30:32">
      <c r="AD30" s="203"/>
      <c r="AE30" s="203"/>
      <c r="AF30" s="203"/>
    </row>
    <row r="31" spans="30:32">
      <c r="AD31" s="203"/>
      <c r="AE31" s="203"/>
      <c r="AF31" s="203"/>
    </row>
    <row r="32" spans="30:32">
      <c r="AD32" s="203"/>
      <c r="AE32" s="203"/>
      <c r="AF32" s="203"/>
    </row>
    <row r="33" spans="30:32">
      <c r="AD33" s="203"/>
      <c r="AE33" s="203"/>
      <c r="AF33" s="203"/>
    </row>
    <row r="34" spans="30:32">
      <c r="AD34" s="203"/>
      <c r="AE34" s="203"/>
      <c r="AF34" s="203"/>
    </row>
    <row r="35" spans="30:32">
      <c r="AD35" s="203"/>
      <c r="AE35" s="203"/>
      <c r="AF35" s="203"/>
    </row>
    <row r="36" spans="30:32">
      <c r="AD36" s="203"/>
      <c r="AE36" s="203"/>
      <c r="AF36" s="203"/>
    </row>
    <row r="37" spans="30:32">
      <c r="AD37" s="203"/>
      <c r="AE37" s="203"/>
      <c r="AF37" s="203"/>
    </row>
    <row r="38" spans="30:32">
      <c r="AD38" s="203"/>
      <c r="AE38" s="203"/>
      <c r="AF38" s="203"/>
    </row>
    <row r="39" spans="30:32">
      <c r="AD39" s="203"/>
      <c r="AE39" s="203"/>
      <c r="AF39" s="203"/>
    </row>
    <row r="40" spans="30:32">
      <c r="AD40" s="203"/>
      <c r="AE40" s="203"/>
      <c r="AF40" s="203"/>
    </row>
    <row r="41" spans="30:32">
      <c r="AD41" s="203"/>
      <c r="AE41" s="203"/>
      <c r="AF41" s="203"/>
    </row>
    <row r="42" spans="30:32">
      <c r="AD42" s="203"/>
      <c r="AE42" s="203"/>
      <c r="AF42" s="203"/>
    </row>
    <row r="43" spans="30:32">
      <c r="AD43" s="203"/>
      <c r="AE43" s="203"/>
      <c r="AF43" s="203"/>
    </row>
    <row r="44" spans="30:32">
      <c r="AD44" s="203"/>
      <c r="AE44" s="203"/>
      <c r="AF44" s="203"/>
    </row>
    <row r="45" spans="30:32">
      <c r="AD45" s="203"/>
      <c r="AE45" s="203"/>
      <c r="AF45" s="203"/>
    </row>
    <row r="46" spans="30:32">
      <c r="AD46" s="203"/>
      <c r="AE46" s="203"/>
      <c r="AF46" s="203"/>
    </row>
    <row r="47" spans="30:32">
      <c r="AD47" s="203"/>
      <c r="AE47" s="203"/>
      <c r="AF47" s="203"/>
    </row>
    <row r="48" spans="30:32">
      <c r="AD48" s="203"/>
      <c r="AE48" s="203"/>
      <c r="AF48" s="203"/>
    </row>
    <row r="49" spans="30:32">
      <c r="AD49" s="203"/>
      <c r="AE49" s="203"/>
      <c r="AF49" s="203"/>
    </row>
    <row r="50" spans="30:32">
      <c r="AD50" s="203"/>
      <c r="AE50" s="203"/>
      <c r="AF50" s="203"/>
    </row>
    <row r="51" spans="30:32">
      <c r="AD51" s="203"/>
      <c r="AE51" s="203"/>
      <c r="AF51" s="203"/>
    </row>
    <row r="52" spans="30:32">
      <c r="AD52" s="203"/>
      <c r="AE52" s="203"/>
      <c r="AF52" s="203"/>
    </row>
    <row r="53" spans="30:32">
      <c r="AD53" s="203"/>
      <c r="AE53" s="203"/>
      <c r="AF53" s="203"/>
    </row>
    <row r="54" spans="30:32">
      <c r="AD54" s="203"/>
      <c r="AE54" s="203"/>
      <c r="AF54" s="203"/>
    </row>
    <row r="55" spans="30:32">
      <c r="AD55" s="203"/>
      <c r="AE55" s="203"/>
      <c r="AF55" s="203"/>
    </row>
    <row r="56" spans="30:32">
      <c r="AD56" s="203"/>
      <c r="AE56" s="203"/>
      <c r="AF56" s="203"/>
    </row>
    <row r="57" spans="30:32">
      <c r="AD57" s="203"/>
      <c r="AE57" s="203"/>
      <c r="AF57" s="203"/>
    </row>
    <row r="58" spans="30:32">
      <c r="AD58" s="203"/>
      <c r="AE58" s="203"/>
      <c r="AF58" s="203"/>
    </row>
    <row r="59" spans="30:32">
      <c r="AD59" s="203"/>
      <c r="AE59" s="203"/>
      <c r="AF59" s="203"/>
    </row>
    <row r="60" spans="30:32">
      <c r="AD60" s="203"/>
      <c r="AE60" s="203"/>
      <c r="AF60" s="203"/>
    </row>
    <row r="61" spans="30:32">
      <c r="AD61" s="203"/>
      <c r="AE61" s="203"/>
      <c r="AF61" s="20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2017-09-21T13:53:46Z</dcterms:modified>
</cp:coreProperties>
</file>