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mk\DarkDice\DarkDice\Assets\Scritable\Excel\"/>
    </mc:Choice>
  </mc:AlternateContent>
  <xr:revisionPtr revIDLastSave="0" documentId="13_ncr:1_{76466D5B-0ABD-4BA7-8F46-C7F36FB88D14}" xr6:coauthVersionLast="47" xr6:coauthVersionMax="47" xr10:uidLastSave="{00000000-0000-0000-0000-000000000000}"/>
  <bookViews>
    <workbookView xWindow="11856" yWindow="2316" windowWidth="29592" windowHeight="16284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G38" i="1"/>
  <c r="F38" i="1"/>
  <c r="D2" i="7"/>
  <c r="D3" i="7"/>
  <c r="E3" i="7"/>
  <c r="D4" i="7"/>
  <c r="C3" i="7"/>
  <c r="B9" i="1"/>
  <c r="B18" i="1" s="1"/>
  <c r="B17" i="1"/>
  <c r="B16" i="1"/>
  <c r="B5" i="4"/>
  <c r="E5" i="7" s="1"/>
  <c r="C5" i="7" s="1"/>
  <c r="C4" i="7"/>
  <c r="B3" i="4"/>
  <c r="B4" i="4"/>
  <c r="B6" i="4"/>
  <c r="F6" i="7" s="1"/>
  <c r="C6" i="7" s="1"/>
  <c r="B7" i="4"/>
  <c r="F7" i="4" s="1"/>
  <c r="B2" i="4"/>
  <c r="D5" i="7" s="1"/>
  <c r="E6" i="7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E7" i="4" l="1"/>
  <c r="E6" i="4"/>
  <c r="G6" i="4"/>
  <c r="G5" i="4"/>
  <c r="F5" i="4"/>
  <c r="E5" i="4"/>
  <c r="G7" i="4"/>
  <c r="G2" i="4"/>
  <c r="F6" i="4"/>
  <c r="D6" i="7"/>
  <c r="F2" i="4"/>
</calcChain>
</file>

<file path=xl/sharedStrings.xml><?xml version="1.0" encoding="utf-8"?>
<sst xmlns="http://schemas.openxmlformats.org/spreadsheetml/2006/main" count="266" uniqueCount="217">
  <si>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</si>
  <si>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</si>
  <si>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</si>
  <si>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</si>
  <si>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</si>
  <si>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</si>
  <si>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</si>
  <si>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</si>
  <si>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</si>
  <si>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</si>
  <si>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</si>
  <si>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</si>
  <si>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</si>
  <si>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</si>
  <si>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</si>
  <si>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</si>
  <si>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</si>
  <si>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</si>
  <si>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</si>
  <si>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</si>
  <si>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</si>
  <si>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</si>
  <si>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</si>
  <si>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</si>
  <si>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</si>
  <si>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</si>
  <si>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</si>
  <si>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</si>
  <si>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</si>
  <si>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</si>
  <si>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</si>
  <si>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</si>
  <si>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</si>
  <si>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</si>
  <si>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</si>
  <si>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</si>
  <si>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</si>
  <si>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</si>
  <si>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</si>
  <si>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</si>
  <si>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</si>
  <si>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</si>
  <si>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</si>
  <si>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</si>
  <si>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</si>
  <si>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</si>
  <si>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</si>
  <si>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</si>
  <si>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</si>
  <si>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</si>
  <si>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</si>
  <si>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</si>
  <si>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</si>
  <si>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</si>
  <si>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</si>
  <si>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</si>
  <si>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</si>
  <si>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</si>
  <si>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</si>
  <si>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</si>
  <si>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</si>
  <si>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</si>
  <si>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</si>
  <si>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</si>
  <si>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</si>
  <si>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</si>
  <si>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</si>
  <si>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</si>
  <si>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</si>
  <si>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</si>
  <si>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</si>
  <si>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</si>
  <si>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</si>
  <si>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</si>
  <si>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</si>
  <si>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</si>
  <si>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</si>
  <si>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</si>
  <si>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</si>
  <si>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</si>
  <si>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</si>
  <si>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</si>
  <si>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</si>
  <si>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</si>
  <si>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</si>
  <si>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</si>
  <si>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</si>
  <si>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</si>
  <si>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</si>
  <si>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</si>
  <si>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</si>
  <si>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</si>
  <si>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</si>
  <si>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</si>
  <si>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</si>
  <si>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</si>
  <si>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</si>
  <si>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</si>
  <si>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</si>
  <si>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</si>
  <si>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</si>
  <si>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</si>
  <si>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</si>
  <si>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</si>
  <si>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</si>
  <si>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</si>
  <si>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</si>
  <si>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</si>
  <si>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</si>
  <si>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</si>
  <si>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</si>
  <si>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</si>
  <si>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</si>
  <si>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</si>
  <si>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</si>
  <si>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</si>
  <si>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</si>
  <si>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</si>
  <si>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</si>
  <si>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</si>
  <si>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</si>
  <si>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</si>
  <si>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</si>
  <si>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</si>
  <si>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</si>
  <si>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</si>
  <si>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</si>
  <si>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</si>
  <si>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</si>
  <si>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</si>
  <si>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</si>
  <si>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</si>
  <si>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</si>
  <si>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</si>
  <si>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</si>
  <si>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</si>
  <si>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</si>
  <si>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</si>
  <si>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</si>
  <si>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</si>
  <si>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</si>
  <si>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</si>
  <si>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</si>
  <si>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</si>
  <si>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</si>
  <si>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</si>
  <si>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</si>
  <si>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</si>
  <si>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</si>
  <si>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</si>
  <si>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</si>
  <si>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</si>
  <si>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</si>
  <si>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</si>
  <si>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</si>
  <si>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</si>
  <si>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</si>
  <si>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</si>
  <si>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</si>
  <si>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</si>
  <si>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</si>
  <si>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</si>
  <si>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</si>
  <si>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</si>
  <si>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</si>
  <si>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</si>
  <si>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</si>
  <si>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</si>
  <si>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</si>
  <si>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</si>
  <si>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</si>
  <si>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</si>
  <si>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</si>
  <si>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</si>
  <si>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</si>
  <si>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</si>
  <si>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</si>
  <si>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</si>
  <si>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</si>
  <si>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</si>
  <si>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</si>
  <si>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</si>
  <si>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</si>
  <si>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</si>
  <si>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주술사에 의해 영원한 안식에 들지 못하고 말단 병사로 부려지는 몬스터. 몬스터들 중에 최약체로 꼽힌다.</t>
    <phoneticPr fontId="2" type="noConversion"/>
  </si>
  <si>
    <t>스톤피스트가 얼음원소와 결합해 탄생한 정예 몬스터. 얼음과 바위가 결합해 더욱 단단한 주먹과 외피를 가진다.</t>
    <phoneticPr fontId="2" type="noConversion"/>
  </si>
  <si>
    <t>유난히 단단한 바위에서 탄생하는 바위형 몬스터. 온몸을 구성하는 바위 덕분에 방어에 특화되어 있다.</t>
    <phoneticPr fontId="2" type="noConversion"/>
  </si>
  <si>
    <t>크고 날카로운 낫을 주무기로 삼는 정예 몬스터. 특유의 날렵함을 바탕으로한 강력한 공격 덕분에 보스 바로 다음의 지위를 가진다.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</si>
  <si>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</si>
  <si>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</si>
  <si>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</si>
  <si>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</si>
  <si>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</si>
  <si>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</si>
  <si>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</si>
  <si>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</si>
  <si>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</si>
  <si>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</si>
  <si>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</si>
  <si>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</si>
  <si>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</si>
  <si>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</si>
  <si>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</si>
  <si>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</si>
  <si>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</si>
  <si>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</si>
  <si>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</si>
  <si>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</si>
  <si>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</si>
  <si>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</si>
  <si>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얼떨결에 용사의 길을 걷게된 당신. 두려운 마음이 크지만 용기를 내 여정을 떠나기로 결심합니다. 결심한지 얼마 지나지 않아 몬스터를 마주치게 되는데..</t>
    <phoneticPr fontId="2" type="noConversion"/>
  </si>
  <si>
    <t xml:space="preserve">첫 전투에서 승리하고 성을 향해 다시 나아갑니다. 하지만 성까지 가는 길에는 수많은 몬스터들이 당신을 기다리고 있었습니다. </t>
    <phoneticPr fontId="2" type="noConversion"/>
  </si>
  <si>
    <t>겨우 도착한 목적지에 보이는 것은 굳게 닫힌 문과 이를 지키는 강력한 몬스터입니다. 이전과 다른 분위기에 긴장되지만 왠지 이길 수 있을 것만 같다는 생각이 듭니다.</t>
    <phoneticPr fontId="2" type="noConversion"/>
  </si>
  <si>
    <t>무사히 성 안에 들어온 당신. 성 안은 어둡고 적막만이 가득합니다. 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</si>
  <si>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 주사위와 함께 강해진 당신은 보스를 마주해도 더 이상 두렵지 않습니다. </t>
    <phoneticPr fontId="2" type="noConversion"/>
  </si>
  <si>
    <t>힘겨운 전진</t>
    <phoneticPr fontId="2" type="noConversion"/>
  </si>
  <si>
    <t>모든 몬스터들의 위에 군림하는 왕.      파괴자란 이름에 걸맞게 그 검에 닿는 모든 것을 파괴하는 강력한 힘을 가졌다.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</si>
</sst>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50"/>
    <tableColumn id="7" xr3:uid="{08FE4F30-2D1A-48D4-B845-F2EF9F32375F}" name="reward_hp" dataDxfId="49"/>
    <tableColumn id="8" xr3:uid="{09318C06-AB06-4E71-AAD3-53C176D856D4}" name="reward_point" dataDxfId="48"/>
    <tableColumn id="9" xr3:uid="{DC5BC79E-8C2D-4FB9-BF6E-051A19757C96}" name="reward_coin" dataDxfId="47"/>
    <tableColumn id="10" xr3:uid="{9ACB5939-E1BD-48F3-8490-09A8DF246598}" name="open_item" dataDxfId="46"/>
    <tableColumn id="11" xr3:uid="{6988D6FA-4BE7-4E74-B798-7FF44AD473F7}" name="image" dataDxfId="45"/>
    <tableColumn id="12" xr3:uid="{08CE1504-5F64-4F38-8E02-BA3C4A127ACB}" name="sound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1" dataDxfId="40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12" headerRowBorderDxfId="11" tableBorderDxfId="10" totalsRowBorderDxfId="9">
  <autoFilter ref="B3:D9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49" t="s">
        <v>35</v>
      </c>
      <c r="C2" s="49" t="s">
        <v>152</v>
      </c>
      <c r="D2" s="49" t="s">
        <v>153</v>
      </c>
      <c r="E2" s="49" t="s">
        <v>154</v>
      </c>
    </row>
    <row r="3" spans="2:5" s="11" customFormat="1" ht="19.2" x14ac:dyDescent="0.4">
      <c r="B3" s="50">
        <v>1</v>
      </c>
      <c r="C3" s="28" t="s">
        <v>97</v>
      </c>
      <c r="D3" s="28" t="s">
        <v>106</v>
      </c>
      <c r="E3" s="18" t="s">
        <v>155</v>
      </c>
    </row>
    <row r="4" spans="2:5" ht="19.2" x14ac:dyDescent="0.4">
      <c r="B4" s="50">
        <v>2</v>
      </c>
      <c r="C4" s="28" t="s">
        <v>98</v>
      </c>
      <c r="D4" s="28" t="s">
        <v>107</v>
      </c>
      <c r="E4" s="18" t="s">
        <v>156</v>
      </c>
    </row>
    <row r="5" spans="2:5" ht="19.2" x14ac:dyDescent="0.4">
      <c r="B5" s="50">
        <v>3</v>
      </c>
      <c r="C5" s="28" t="s">
        <v>99</v>
      </c>
      <c r="D5" s="28" t="s">
        <v>108</v>
      </c>
      <c r="E5" s="18" t="s">
        <v>157</v>
      </c>
    </row>
    <row r="6" spans="2:5" ht="19.2" x14ac:dyDescent="0.4">
      <c r="B6" s="50">
        <v>4</v>
      </c>
      <c r="C6" s="28" t="s">
        <v>100</v>
      </c>
      <c r="D6" s="28" t="s">
        <v>109</v>
      </c>
      <c r="E6" s="18" t="s">
        <v>158</v>
      </c>
    </row>
    <row r="7" spans="2:5" ht="19.2" x14ac:dyDescent="0.4">
      <c r="B7" s="50">
        <v>5</v>
      </c>
      <c r="C7" s="28" t="s">
        <v>101</v>
      </c>
      <c r="D7" s="28" t="s">
        <v>178</v>
      </c>
      <c r="E7" s="18" t="s">
        <v>159</v>
      </c>
    </row>
    <row r="8" spans="2:5" ht="19.2" x14ac:dyDescent="0.4">
      <c r="B8" s="50">
        <v>6</v>
      </c>
      <c r="C8" s="28" t="s">
        <v>102</v>
      </c>
      <c r="D8" s="28" t="s">
        <v>110</v>
      </c>
      <c r="E8" s="18" t="s">
        <v>160</v>
      </c>
    </row>
    <row r="9" spans="2:5" ht="19.2" x14ac:dyDescent="0.4">
      <c r="B9" s="50">
        <v>7</v>
      </c>
      <c r="C9" s="28" t="s">
        <v>103</v>
      </c>
      <c r="D9" s="28" t="s">
        <v>111</v>
      </c>
      <c r="E9" s="18" t="s">
        <v>161</v>
      </c>
    </row>
    <row r="10" spans="2:5" ht="19.2" x14ac:dyDescent="0.4">
      <c r="B10" s="50">
        <v>8</v>
      </c>
      <c r="C10" s="28" t="s">
        <v>104</v>
      </c>
      <c r="D10" s="28" t="s">
        <v>112</v>
      </c>
      <c r="E10" s="18" t="s">
        <v>162</v>
      </c>
    </row>
    <row r="11" spans="2:5" ht="19.2" x14ac:dyDescent="0.4">
      <c r="B11" s="50">
        <v>9</v>
      </c>
      <c r="C11" s="28" t="s">
        <v>105</v>
      </c>
      <c r="D11" s="28" t="s">
        <v>113</v>
      </c>
      <c r="E11" s="18" t="s">
        <v>163</v>
      </c>
    </row>
    <row r="12" spans="2:5" ht="19.2" x14ac:dyDescent="0.4">
      <c r="B12" s="50">
        <v>10</v>
      </c>
      <c r="C12" s="28" t="s">
        <v>22</v>
      </c>
      <c r="D12" s="28" t="s">
        <v>132</v>
      </c>
      <c r="E12" s="18" t="s">
        <v>164</v>
      </c>
    </row>
    <row r="13" spans="2:5" ht="19.2" x14ac:dyDescent="0.4">
      <c r="B13" s="50">
        <v>11</v>
      </c>
      <c r="C13" s="28" t="s">
        <v>165</v>
      </c>
      <c r="D13" s="28" t="s">
        <v>166</v>
      </c>
      <c r="E13" s="18" t="s">
        <v>167</v>
      </c>
    </row>
    <row r="14" spans="2:5" ht="19.2" x14ac:dyDescent="0.4">
      <c r="B14" s="50">
        <v>12</v>
      </c>
      <c r="C14" s="28" t="s">
        <v>151</v>
      </c>
      <c r="D14" s="28" t="s">
        <v>177</v>
      </c>
      <c r="E14" s="18" t="s">
        <v>168</v>
      </c>
    </row>
    <row r="15" spans="2:5" ht="19.2" x14ac:dyDescent="0.4">
      <c r="B15" s="50">
        <v>13</v>
      </c>
      <c r="C15" s="28" t="s">
        <v>143</v>
      </c>
      <c r="D15" s="28" t="s">
        <v>144</v>
      </c>
      <c r="E15" s="18" t="s">
        <v>169</v>
      </c>
    </row>
    <row r="16" spans="2:5" ht="19.2" x14ac:dyDescent="0.4">
      <c r="B16" s="50">
        <v>14</v>
      </c>
      <c r="C16" s="28" t="s">
        <v>126</v>
      </c>
      <c r="D16" s="28" t="s">
        <v>188</v>
      </c>
      <c r="E16" s="18" t="s">
        <v>170</v>
      </c>
    </row>
    <row r="17" spans="2:5" ht="19.2" x14ac:dyDescent="0.4">
      <c r="B17" s="50">
        <v>15</v>
      </c>
      <c r="C17" s="28" t="s">
        <v>147</v>
      </c>
      <c r="D17" s="28" t="s">
        <v>148</v>
      </c>
      <c r="E17" s="18" t="s">
        <v>171</v>
      </c>
    </row>
    <row r="18" spans="2:5" ht="19.2" x14ac:dyDescent="0.4">
      <c r="B18" s="50">
        <v>16</v>
      </c>
      <c r="C18" s="28" t="s">
        <v>120</v>
      </c>
      <c r="D18" s="28" t="s">
        <v>134</v>
      </c>
      <c r="E18" s="18" t="s">
        <v>172</v>
      </c>
    </row>
    <row r="19" spans="2:5" ht="19.2" x14ac:dyDescent="0.4">
      <c r="B19" s="50">
        <v>17</v>
      </c>
      <c r="C19" s="28" t="s">
        <v>136</v>
      </c>
      <c r="D19" s="28" t="s">
        <v>137</v>
      </c>
      <c r="E19" s="18" t="s">
        <v>173</v>
      </c>
    </row>
    <row r="20" spans="2:5" ht="19.2" x14ac:dyDescent="0.4">
      <c r="B20" s="50">
        <v>18</v>
      </c>
      <c r="C20" s="28" t="s">
        <v>174</v>
      </c>
      <c r="D20" s="28" t="s">
        <v>133</v>
      </c>
      <c r="E20" s="18" t="s">
        <v>175</v>
      </c>
    </row>
    <row r="22" spans="2:5" ht="19.2" x14ac:dyDescent="0.4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5" t="s">
        <v>149</v>
      </c>
      <c r="C2" s="55"/>
      <c r="D2" s="55"/>
      <c r="E2" s="55"/>
      <c r="F2" s="55"/>
    </row>
    <row r="3" spans="2:9" ht="18" thickBot="1" x14ac:dyDescent="0.45"/>
    <row r="4" spans="2:9" ht="19.8" thickBot="1" x14ac:dyDescent="0.45">
      <c r="B4" s="53" t="s">
        <v>52</v>
      </c>
      <c r="C4" s="53"/>
      <c r="D4" s="18"/>
      <c r="E4" s="53" t="s">
        <v>23</v>
      </c>
      <c r="F4" s="53"/>
      <c r="G4" s="18"/>
      <c r="H4" s="53" t="s">
        <v>52</v>
      </c>
      <c r="I4" s="53"/>
    </row>
    <row r="5" spans="2:9" ht="19.8" thickBot="1" x14ac:dyDescent="0.45">
      <c r="B5" s="12" t="s">
        <v>32</v>
      </c>
      <c r="C5" s="13" t="s">
        <v>35</v>
      </c>
      <c r="D5" s="18"/>
      <c r="E5" s="32" t="s">
        <v>54</v>
      </c>
      <c r="F5" s="33" t="s">
        <v>35</v>
      </c>
      <c r="G5" s="18"/>
      <c r="H5" s="12" t="s">
        <v>21</v>
      </c>
      <c r="I5" s="13" t="s">
        <v>61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4">
        <v>10</v>
      </c>
      <c r="G6" s="18"/>
      <c r="H6" s="14" t="s">
        <v>66</v>
      </c>
      <c r="I6" s="15" t="s">
        <v>62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5">
        <v>11</v>
      </c>
      <c r="G7" s="18"/>
      <c r="H7" s="14" t="s">
        <v>67</v>
      </c>
      <c r="I7" s="15" t="s">
        <v>63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5">
        <v>12</v>
      </c>
      <c r="G8" s="18"/>
      <c r="H8" s="14" t="s">
        <v>68</v>
      </c>
      <c r="I8" s="15" t="s">
        <v>65</v>
      </c>
    </row>
    <row r="9" spans="2:9" ht="19.8" thickBot="1" x14ac:dyDescent="0.45">
      <c r="B9" s="18"/>
      <c r="C9" s="18"/>
      <c r="D9" s="18"/>
      <c r="E9" s="14" t="s">
        <v>14</v>
      </c>
      <c r="F9" s="35">
        <v>13</v>
      </c>
      <c r="G9" s="18"/>
      <c r="H9" s="14" t="s">
        <v>69</v>
      </c>
      <c r="I9" s="15" t="s">
        <v>64</v>
      </c>
    </row>
    <row r="10" spans="2:9" ht="19.8" thickBot="1" x14ac:dyDescent="0.45">
      <c r="B10" s="53" t="s">
        <v>28</v>
      </c>
      <c r="C10" s="53"/>
      <c r="D10" s="18"/>
      <c r="E10" s="14" t="s">
        <v>16</v>
      </c>
      <c r="F10" s="35">
        <v>14</v>
      </c>
      <c r="G10" s="18"/>
      <c r="H10" s="16" t="s">
        <v>70</v>
      </c>
      <c r="I10" s="17" t="s">
        <v>135</v>
      </c>
    </row>
    <row r="11" spans="2:9" ht="19.8" thickBot="1" x14ac:dyDescent="0.45">
      <c r="B11" s="36" t="s">
        <v>29</v>
      </c>
      <c r="C11" s="37" t="s">
        <v>35</v>
      </c>
      <c r="D11" s="18"/>
      <c r="E11" s="16" t="s">
        <v>17</v>
      </c>
      <c r="F11" s="38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3" t="s">
        <v>78</v>
      </c>
      <c r="F13" s="53"/>
      <c r="G13" s="18"/>
    </row>
    <row r="14" spans="2:9" ht="19.8" thickBot="1" x14ac:dyDescent="0.45">
      <c r="B14" s="16" t="s">
        <v>31</v>
      </c>
      <c r="C14" s="20">
        <v>3</v>
      </c>
      <c r="D14" s="18"/>
      <c r="E14" s="36" t="s">
        <v>54</v>
      </c>
      <c r="F14" s="37" t="s">
        <v>35</v>
      </c>
      <c r="G14" s="18"/>
    </row>
    <row r="15" spans="2:9" ht="19.8" thickBot="1" x14ac:dyDescent="0.45">
      <c r="B15" s="18"/>
      <c r="C15" s="18"/>
      <c r="D15" s="18"/>
      <c r="E15" s="36" t="s">
        <v>53</v>
      </c>
      <c r="F15" s="37">
        <v>24</v>
      </c>
      <c r="G15" s="18"/>
    </row>
    <row r="16" spans="2:9" ht="19.8" thickBot="1" x14ac:dyDescent="0.45">
      <c r="B16" s="54" t="s">
        <v>58</v>
      </c>
      <c r="C16" s="54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3" t="s">
        <v>79</v>
      </c>
      <c r="F17" s="53"/>
      <c r="G17" s="18"/>
      <c r="H17" s="18"/>
      <c r="I17" s="18"/>
    </row>
    <row r="18" spans="2:9" ht="19.8" thickBot="1" x14ac:dyDescent="0.45">
      <c r="B18" s="36" t="s">
        <v>59</v>
      </c>
      <c r="C18" s="37">
        <v>7</v>
      </c>
      <c r="D18" s="18"/>
      <c r="E18" s="36" t="s">
        <v>54</v>
      </c>
      <c r="F18" s="37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3" t="s">
        <v>60</v>
      </c>
      <c r="C20" s="53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6" t="s">
        <v>29</v>
      </c>
      <c r="C21" s="37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49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50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51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:F2"/>
    <mergeCell ref="B4:C4"/>
    <mergeCell ref="E4:F4"/>
    <mergeCell ref="H4:I4"/>
    <mergeCell ref="E17:F17"/>
    <mergeCell ref="B16:C16"/>
    <mergeCell ref="B10:C10"/>
    <mergeCell ref="B20:C20"/>
    <mergeCell ref="E13:F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Normal="100" workbookViewId="0">
      <selection activeCell="H11" sqref="H11"/>
    </sheetView>
  </sheetViews>
  <sheetFormatPr defaultRowHeight="17.399999999999999" x14ac:dyDescent="0.4"/>
  <cols>
    <col min="1" max="1" width="8.09765625" bestFit="1" customWidth="1"/>
    <col min="2" max="2" width="11.5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7.3984375" bestFit="1" customWidth="1"/>
    <col min="8" max="8" width="15.3984375" bestFit="1" customWidth="1"/>
    <col min="9" max="9" width="17.8984375" bestFit="1" customWidth="1"/>
    <col min="10" max="10" width="15.69921875" bestFit="1" customWidth="1"/>
    <col min="11" max="11" width="7" bestFit="1" customWidth="1"/>
    <col min="13" max="13" width="15.8984375" bestFit="1" customWidth="1"/>
    <col min="14" max="14" width="147.3984375" bestFit="1" customWidth="1"/>
  </cols>
  <sheetData>
    <row r="1" spans="1:14" ht="19.2" x14ac:dyDescent="0.4">
      <c r="A1" s="11" t="s">
        <v>131</v>
      </c>
      <c r="B1" s="11" t="s">
        <v>132</v>
      </c>
      <c r="C1" s="47" t="s">
        <v>179</v>
      </c>
      <c r="D1" s="47" t="s">
        <v>140</v>
      </c>
      <c r="E1" s="47" t="s">
        <v>141</v>
      </c>
      <c r="F1" s="47" t="s">
        <v>142</v>
      </c>
      <c r="G1" s="47" t="s">
        <v>177</v>
      </c>
      <c r="H1" s="47" t="s">
        <v>144</v>
      </c>
      <c r="I1" s="47" t="s">
        <v>176</v>
      </c>
      <c r="J1" s="47" t="s">
        <v>148</v>
      </c>
      <c r="K1" s="47" t="s">
        <v>138</v>
      </c>
      <c r="L1" s="47" t="s">
        <v>139</v>
      </c>
      <c r="M1" s="47" t="s">
        <v>204</v>
      </c>
      <c r="N1" s="47" t="s">
        <v>207</v>
      </c>
    </row>
    <row r="2" spans="1:14" x14ac:dyDescent="0.4">
      <c r="A2" s="11">
        <v>1</v>
      </c>
      <c r="B2" s="11" t="s">
        <v>0</v>
      </c>
      <c r="C2" s="11">
        <f>COUNTA(표14[[#This Row],[enemy_unit1]:[enemy_unit3]])</f>
        <v>1</v>
      </c>
      <c r="D2" s="11" t="str">
        <f>monster_ref!$B$4</f>
        <v>스켈레톤</v>
      </c>
      <c r="E2" s="11"/>
      <c r="F2" s="51"/>
      <c r="G2" s="48">
        <v>0</v>
      </c>
      <c r="H2" s="11">
        <v>3</v>
      </c>
      <c r="I2" s="46">
        <v>100</v>
      </c>
      <c r="J2" s="46"/>
      <c r="K2" s="11"/>
      <c r="L2" s="11"/>
      <c r="M2" s="11" t="s">
        <v>205</v>
      </c>
      <c r="N2" s="11" t="s">
        <v>210</v>
      </c>
    </row>
    <row r="3" spans="1:14" x14ac:dyDescent="0.4">
      <c r="A3" s="11">
        <v>2</v>
      </c>
      <c r="B3" s="11" t="s">
        <v>115</v>
      </c>
      <c r="C3" s="11">
        <f>COUNTA(표14[[#This Row],[enemy_unit1]:[enemy_unit3]])</f>
        <v>2</v>
      </c>
      <c r="D3" s="11" t="str">
        <f>monster_ref!B4</f>
        <v>스켈레톤</v>
      </c>
      <c r="E3" s="11" t="str">
        <f>표3[[#This Row],[name]]</f>
        <v>스톤피스트</v>
      </c>
      <c r="F3" s="51"/>
      <c r="G3" s="48">
        <v>2</v>
      </c>
      <c r="H3" s="11">
        <v>3</v>
      </c>
      <c r="I3" s="46">
        <v>110</v>
      </c>
      <c r="J3" s="46" t="s">
        <v>202</v>
      </c>
      <c r="K3" s="11"/>
      <c r="L3" s="11"/>
      <c r="M3" s="11" t="s">
        <v>215</v>
      </c>
      <c r="N3" s="52" t="s">
        <v>211</v>
      </c>
    </row>
    <row r="4" spans="1:14" x14ac:dyDescent="0.4">
      <c r="A4" s="11">
        <v>3</v>
      </c>
      <c r="B4" s="11" t="s">
        <v>116</v>
      </c>
      <c r="C4" s="11">
        <f>COUNTA(표14[[#This Row],[enemy_unit1]:[enemy_unit3]])</f>
        <v>1</v>
      </c>
      <c r="D4" s="11" t="str">
        <f>표3[[#This Row],[name]]</f>
        <v>아이스골렘</v>
      </c>
      <c r="E4" s="11"/>
      <c r="F4" s="51"/>
      <c r="G4" s="48">
        <v>0</v>
      </c>
      <c r="H4" s="11">
        <v>3</v>
      </c>
      <c r="I4" s="46">
        <v>120</v>
      </c>
      <c r="J4" s="46" t="s">
        <v>145</v>
      </c>
      <c r="K4" s="11"/>
      <c r="L4" s="11"/>
      <c r="M4" s="11" t="s">
        <v>206</v>
      </c>
      <c r="N4" s="11" t="s">
        <v>212</v>
      </c>
    </row>
    <row r="5" spans="1:14" x14ac:dyDescent="0.4">
      <c r="A5" s="11">
        <v>4</v>
      </c>
      <c r="B5" s="11" t="s">
        <v>117</v>
      </c>
      <c r="C5" s="11">
        <f>COUNTA(표14[[#This Row],[enemy_unit1]:[enemy_unit3]])</f>
        <v>2</v>
      </c>
      <c r="D5" s="11" t="str">
        <f>monster_Data!B2</f>
        <v>스켈레톤</v>
      </c>
      <c r="E5" s="11" t="str">
        <f>표3[[#This Row],[name]]</f>
        <v>그림 리퍼</v>
      </c>
      <c r="F5" s="51"/>
      <c r="G5" s="48">
        <v>2</v>
      </c>
      <c r="H5" s="11">
        <v>4</v>
      </c>
      <c r="I5" s="46">
        <v>140</v>
      </c>
      <c r="J5" s="46" t="s">
        <v>146</v>
      </c>
      <c r="K5" s="11"/>
      <c r="L5" s="11"/>
      <c r="M5" s="11" t="s">
        <v>208</v>
      </c>
      <c r="N5" s="11" t="s">
        <v>213</v>
      </c>
    </row>
    <row r="6" spans="1:14" x14ac:dyDescent="0.4">
      <c r="A6" s="11">
        <v>5</v>
      </c>
      <c r="B6" s="11" t="s">
        <v>118</v>
      </c>
      <c r="C6" s="11">
        <f>COUNTA(표14[[#This Row],[enemy_unit1]:[enemy_unit3]])</f>
        <v>3</v>
      </c>
      <c r="D6" s="11" t="str">
        <f>monster_Data!B2</f>
        <v>스켈레톤</v>
      </c>
      <c r="E6" s="11" t="str">
        <f>monster_Data!B3</f>
        <v>스톤피스트</v>
      </c>
      <c r="F6" s="51" t="str">
        <f>표3[[#This Row],[name]]</f>
        <v>파괴자 모로스</v>
      </c>
      <c r="G6" s="48">
        <v>0</v>
      </c>
      <c r="H6" s="11">
        <v>4</v>
      </c>
      <c r="I6" s="46">
        <v>160</v>
      </c>
      <c r="J6" s="46"/>
      <c r="K6" s="11"/>
      <c r="L6" s="11"/>
      <c r="M6" s="11" t="s">
        <v>209</v>
      </c>
      <c r="N6" s="11" t="s">
        <v>214</v>
      </c>
    </row>
    <row r="10" spans="1:14" ht="19.2" x14ac:dyDescent="0.4">
      <c r="I10" s="45"/>
    </row>
    <row r="11" spans="1:14" ht="19.2" x14ac:dyDescent="0.4">
      <c r="I11" s="45"/>
    </row>
    <row r="12" spans="1:14" ht="19.2" x14ac:dyDescent="0.4">
      <c r="I12" s="45"/>
    </row>
  </sheetData>
  <phoneticPr fontId="2" type="noConversion"/>
  <pageMargins left="0.7" right="0.7" top="0.75" bottom="0.75" header="0.3" footer="0.3"/>
  <ignoredErrors>
    <ignoredError sqref="J3:J5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zoomScaleNormal="100" workbookViewId="0">
      <selection activeCell="J7" sqref="J7"/>
    </sheetView>
  </sheetViews>
  <sheetFormatPr defaultRowHeight="17.399999999999999" x14ac:dyDescent="0.4"/>
  <cols>
    <col min="1" max="1" width="6.19921875" bestFit="1" customWidth="1"/>
    <col min="2" max="2" width="17.09765625" bestFit="1" customWidth="1"/>
    <col min="3" max="3" width="17" bestFit="1" customWidth="1"/>
    <col min="4" max="4" width="13.5" bestFit="1" customWidth="1"/>
    <col min="5" max="5" width="11.19921875" customWidth="1"/>
    <col min="7" max="7" width="10" bestFit="1" customWidth="1"/>
    <col min="8" max="8" width="12.59765625" bestFit="1" customWidth="1"/>
    <col min="9" max="9" width="10.5" bestFit="1" customWidth="1"/>
    <col min="10" max="10" width="131.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 x14ac:dyDescent="0.4">
      <c r="A1" s="28" t="s">
        <v>106</v>
      </c>
      <c r="B1" s="28" t="s">
        <v>107</v>
      </c>
      <c r="C1" s="28" t="s">
        <v>108</v>
      </c>
      <c r="D1" s="28" t="s">
        <v>109</v>
      </c>
      <c r="E1" s="28" t="s">
        <v>178</v>
      </c>
      <c r="F1" s="28" t="s">
        <v>110</v>
      </c>
      <c r="G1" s="28" t="s">
        <v>111</v>
      </c>
      <c r="H1" s="28" t="s">
        <v>112</v>
      </c>
      <c r="I1" s="28" t="s">
        <v>113</v>
      </c>
      <c r="J1" s="28" t="s">
        <v>183</v>
      </c>
    </row>
    <row r="2" spans="1:10" ht="19.2" x14ac:dyDescent="0.4">
      <c r="A2" s="18">
        <v>2110</v>
      </c>
      <c r="B2" s="18" t="str">
        <f>monster_ref!B4</f>
        <v>스켈레톤</v>
      </c>
      <c r="C2" s="18" t="s">
        <v>190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/>
      <c r="I2" s="18"/>
      <c r="J2" s="18" t="s">
        <v>184</v>
      </c>
    </row>
    <row r="3" spans="1:10" ht="19.2" x14ac:dyDescent="0.4">
      <c r="A3" s="18">
        <v>2111</v>
      </c>
      <c r="B3" s="18" t="str">
        <f>monster_ref!B5</f>
        <v>스톤피스트</v>
      </c>
      <c r="C3" s="18" t="s">
        <v>191</v>
      </c>
      <c r="D3" s="28" t="s">
        <v>114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/>
      <c r="I3" s="18"/>
      <c r="J3" s="18" t="s">
        <v>186</v>
      </c>
    </row>
    <row r="4" spans="1:10" ht="19.2" x14ac:dyDescent="0.4">
      <c r="A4" s="18">
        <v>2212</v>
      </c>
      <c r="B4" s="18" t="str">
        <f>monster_ref!B6</f>
        <v>아이스골렘</v>
      </c>
      <c r="C4" s="18" t="s">
        <v>192</v>
      </c>
      <c r="D4" s="28" t="s">
        <v>114</v>
      </c>
      <c r="E4" s="18">
        <f>VLOOKUP(표3[[#This Row],[name]],monster_ref!$B$12:$C$18,2,FALSE)</f>
        <v>5</v>
      </c>
      <c r="F4" s="18">
        <f>VLOOKUP(표3[[#This Row],[name]],표1_8[#All],2,)</f>
        <v>20</v>
      </c>
      <c r="G4" s="18">
        <f>VLOOKUP(표3[[#This Row],[name]],표1_8[#All],3,)</f>
        <v>20</v>
      </c>
      <c r="H4" s="18"/>
      <c r="I4" s="18"/>
      <c r="J4" s="18" t="s">
        <v>185</v>
      </c>
    </row>
    <row r="5" spans="1:10" ht="19.2" x14ac:dyDescent="0.4">
      <c r="A5" s="18">
        <v>2213</v>
      </c>
      <c r="B5" s="18" t="str">
        <f>monster_ref!B7</f>
        <v>그림 리퍼</v>
      </c>
      <c r="C5" s="18" t="s">
        <v>193</v>
      </c>
      <c r="D5" s="28" t="s">
        <v>114</v>
      </c>
      <c r="E5" s="18">
        <f>VLOOKUP(표3[[#This Row],[name]],monster_ref!$B$12:$C$18,2,FALSE)</f>
        <v>5</v>
      </c>
      <c r="F5" s="18">
        <f>VLOOKUP(표3[[#This Row],[name]],표1_8[#All],2,)</f>
        <v>25</v>
      </c>
      <c r="G5" s="18">
        <f>VLOOKUP(표3[[#This Row],[name]],표1_8[#All],3,)</f>
        <v>20</v>
      </c>
      <c r="H5" s="18"/>
      <c r="I5" s="18"/>
      <c r="J5" s="18" t="s">
        <v>187</v>
      </c>
    </row>
    <row r="6" spans="1:10" ht="19.2" x14ac:dyDescent="0.4">
      <c r="A6" s="18">
        <v>2314</v>
      </c>
      <c r="B6" s="18" t="str">
        <f>monster_ref!B8</f>
        <v>파괴자 모로스</v>
      </c>
      <c r="C6" s="18" t="s">
        <v>203</v>
      </c>
      <c r="D6" s="28" t="s">
        <v>114</v>
      </c>
      <c r="E6" s="18">
        <f>VLOOKUP(표3[[#This Row],[name]],monster_ref!$B$12:$C$18,2,FALSE)</f>
        <v>7</v>
      </c>
      <c r="F6" s="18">
        <f>VLOOKUP(표3[[#This Row],[name]],표1_8[#All],2,)</f>
        <v>30</v>
      </c>
      <c r="G6" s="18">
        <f>VLOOKUP(표3[[#This Row],[name]],표1_8[#All],3,)</f>
        <v>30</v>
      </c>
      <c r="H6" s="18"/>
      <c r="I6" s="18"/>
      <c r="J6" s="18" t="s">
        <v>216</v>
      </c>
    </row>
    <row r="7" spans="1:10" ht="19.2" x14ac:dyDescent="0.4">
      <c r="A7" s="18">
        <v>2315</v>
      </c>
      <c r="B7" s="18" t="str">
        <f>monster_ref!B9</f>
        <v>파괴자 모로스</v>
      </c>
      <c r="C7" s="18" t="s">
        <v>203</v>
      </c>
      <c r="D7" s="28" t="s">
        <v>114</v>
      </c>
      <c r="E7" s="18">
        <f>VLOOKUP(표3[[#This Row],[name]],monster_ref!$B$12:$C$18,2,FALSE)</f>
        <v>7</v>
      </c>
      <c r="F7" s="18">
        <f>VLOOKUP(표3[[#This Row],[name]],표1_8[#All],2,)</f>
        <v>30</v>
      </c>
      <c r="G7" s="18">
        <f>VLOOKUP(표3[[#This Row],[name]],표1_8[#All],3,)</f>
        <v>30</v>
      </c>
      <c r="H7" s="18"/>
      <c r="I7" s="18"/>
      <c r="J7" s="18" t="s">
        <v>216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C11" sqref="C11"/>
    </sheetView>
  </sheetViews>
  <sheetFormatPr defaultRowHeight="17.399999999999999" x14ac:dyDescent="0.4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 x14ac:dyDescent="0.4">
      <c r="A1" s="28" t="s">
        <v>57</v>
      </c>
      <c r="B1" s="28" t="s">
        <v>55</v>
      </c>
      <c r="C1" s="28" t="s">
        <v>71</v>
      </c>
      <c r="D1" s="28" t="s">
        <v>56</v>
      </c>
      <c r="E1" s="28" t="s">
        <v>134</v>
      </c>
      <c r="F1" s="28" t="s">
        <v>137</v>
      </c>
      <c r="G1" s="28" t="s">
        <v>125</v>
      </c>
      <c r="H1" s="28" t="s">
        <v>133</v>
      </c>
      <c r="I1" s="28" t="s">
        <v>138</v>
      </c>
      <c r="J1" s="28" t="s">
        <v>139</v>
      </c>
    </row>
    <row r="2" spans="1:10" ht="19.2" x14ac:dyDescent="0.4">
      <c r="A2" s="28">
        <v>3616</v>
      </c>
      <c r="B2" s="39" t="s">
        <v>47</v>
      </c>
      <c r="C2" s="39" t="s">
        <v>72</v>
      </c>
      <c r="D2" s="28" t="str">
        <f>ID_code!I10</f>
        <v>C</v>
      </c>
      <c r="E2" s="28" t="s">
        <v>121</v>
      </c>
      <c r="F2" s="18"/>
      <c r="G2" s="18"/>
      <c r="H2" s="42"/>
      <c r="I2" s="18"/>
      <c r="J2" s="18"/>
    </row>
    <row r="3" spans="1:10" ht="19.2" x14ac:dyDescent="0.4">
      <c r="A3" s="28">
        <v>3417</v>
      </c>
      <c r="B3" s="40" t="s">
        <v>39</v>
      </c>
      <c r="C3" s="40" t="s">
        <v>200</v>
      </c>
      <c r="D3" s="28" t="str">
        <f>ID_code!I8</f>
        <v>E</v>
      </c>
      <c r="E3" s="28" t="s">
        <v>122</v>
      </c>
      <c r="F3" s="18">
        <v>15</v>
      </c>
      <c r="G3" s="18"/>
      <c r="H3" s="42">
        <v>2</v>
      </c>
      <c r="I3" s="18"/>
      <c r="J3" s="18"/>
    </row>
    <row r="4" spans="1:10" ht="19.2" x14ac:dyDescent="0.4">
      <c r="A4" s="28">
        <v>3418</v>
      </c>
      <c r="B4" s="40" t="s">
        <v>41</v>
      </c>
      <c r="C4" s="40" t="s">
        <v>123</v>
      </c>
      <c r="D4" s="28" t="str">
        <f>ID_code!I8</f>
        <v>E</v>
      </c>
      <c r="E4" s="28" t="s">
        <v>122</v>
      </c>
      <c r="F4" s="18">
        <v>30</v>
      </c>
      <c r="G4" s="18"/>
      <c r="H4" s="42">
        <v>3</v>
      </c>
      <c r="I4" s="18"/>
      <c r="J4" s="18"/>
    </row>
    <row r="5" spans="1:10" ht="19.2" x14ac:dyDescent="0.4">
      <c r="A5" s="28">
        <v>3419</v>
      </c>
      <c r="B5" s="40" t="s">
        <v>43</v>
      </c>
      <c r="C5" s="40" t="s">
        <v>124</v>
      </c>
      <c r="D5" s="28" t="str">
        <f>ID_code!I8</f>
        <v>E</v>
      </c>
      <c r="E5" s="28" t="s">
        <v>122</v>
      </c>
      <c r="F5" s="18">
        <v>30</v>
      </c>
      <c r="G5" s="18"/>
      <c r="H5" s="42">
        <v>3</v>
      </c>
      <c r="I5" s="18"/>
      <c r="J5" s="18"/>
    </row>
    <row r="6" spans="1:10" ht="19.2" x14ac:dyDescent="0.4">
      <c r="A6" s="28">
        <v>3420</v>
      </c>
      <c r="B6" s="40" t="s">
        <v>45</v>
      </c>
      <c r="C6" s="40" t="s">
        <v>73</v>
      </c>
      <c r="D6" s="28" t="str">
        <f>ID_code!I8</f>
        <v>E</v>
      </c>
      <c r="E6" s="28" t="s">
        <v>122</v>
      </c>
      <c r="F6" s="18">
        <v>20</v>
      </c>
      <c r="G6" s="18"/>
      <c r="H6" s="42">
        <v>2</v>
      </c>
      <c r="I6" s="18"/>
      <c r="J6" s="18"/>
    </row>
    <row r="7" spans="1:10" ht="19.2" x14ac:dyDescent="0.4">
      <c r="A7" s="28">
        <v>3521</v>
      </c>
      <c r="B7" s="40" t="s">
        <v>194</v>
      </c>
      <c r="C7" s="40" t="s">
        <v>197</v>
      </c>
      <c r="D7" s="28" t="str">
        <f>ID_code!I9</f>
        <v>A</v>
      </c>
      <c r="E7" s="28" t="s">
        <v>122</v>
      </c>
      <c r="F7" s="18">
        <v>15</v>
      </c>
      <c r="G7" s="44">
        <v>1</v>
      </c>
      <c r="H7" s="42">
        <v>2</v>
      </c>
      <c r="I7" s="18"/>
      <c r="J7" s="18"/>
    </row>
    <row r="8" spans="1:10" ht="19.2" x14ac:dyDescent="0.4">
      <c r="A8" s="28">
        <v>3522</v>
      </c>
      <c r="B8" s="40" t="s">
        <v>195</v>
      </c>
      <c r="C8" s="40" t="s">
        <v>198</v>
      </c>
      <c r="D8" s="28" t="str">
        <f>ID_code!I9</f>
        <v>A</v>
      </c>
      <c r="E8" s="28" t="s">
        <v>122</v>
      </c>
      <c r="F8" s="18">
        <v>20</v>
      </c>
      <c r="G8" s="44">
        <v>3</v>
      </c>
      <c r="H8" s="42">
        <v>3</v>
      </c>
      <c r="I8" s="18"/>
      <c r="J8" s="18"/>
    </row>
    <row r="9" spans="1:10" ht="19.2" x14ac:dyDescent="0.4">
      <c r="A9" s="28">
        <v>3523</v>
      </c>
      <c r="B9" s="41" t="s">
        <v>196</v>
      </c>
      <c r="C9" s="41" t="s">
        <v>199</v>
      </c>
      <c r="D9" s="28" t="str">
        <f>ID_code!I9</f>
        <v>A</v>
      </c>
      <c r="E9" s="28" t="s">
        <v>122</v>
      </c>
      <c r="F9" s="18">
        <v>25</v>
      </c>
      <c r="G9" s="44">
        <v>4</v>
      </c>
      <c r="H9" s="42">
        <v>4</v>
      </c>
      <c r="I9" s="18"/>
      <c r="J9" s="18"/>
    </row>
    <row r="11" spans="1:10" ht="19.2" x14ac:dyDescent="0.4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4">
      <c r="B12" s="30"/>
      <c r="C12" s="43"/>
      <c r="D12" s="43"/>
      <c r="E12" s="43"/>
      <c r="F12" s="43"/>
      <c r="G12" s="18"/>
      <c r="H12" s="18"/>
      <c r="I12" s="18"/>
    </row>
    <row r="13" spans="1:10" ht="19.2" x14ac:dyDescent="0.4">
      <c r="B13" s="31"/>
      <c r="C13" s="18"/>
      <c r="D13" s="18"/>
    </row>
    <row r="14" spans="1:10" ht="19.2" x14ac:dyDescent="0.4">
      <c r="B14" s="18"/>
      <c r="C14" s="18"/>
      <c r="D14" s="18"/>
    </row>
    <row r="15" spans="1:10" ht="19.2" x14ac:dyDescent="0.4">
      <c r="B15" s="18"/>
      <c r="C15" s="18"/>
      <c r="D15" s="18"/>
    </row>
    <row r="16" spans="1:10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topLeftCell="A4" zoomScaleNormal="100" workbookViewId="0">
      <selection activeCell="G40" sqref="G40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6" t="s">
        <v>80</v>
      </c>
      <c r="C2" s="56"/>
      <c r="D2" s="56"/>
      <c r="E2" s="56"/>
      <c r="G2" s="56" t="s">
        <v>81</v>
      </c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2:17" x14ac:dyDescent="0.4">
      <c r="B3" s="21" t="s">
        <v>119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180</v>
      </c>
      <c r="C4" s="1">
        <v>10</v>
      </c>
      <c r="D4" s="7">
        <v>10</v>
      </c>
      <c r="E4" s="7"/>
      <c r="G4" s="9" t="s">
        <v>9</v>
      </c>
      <c r="H4" s="3" t="s">
        <v>76</v>
      </c>
      <c r="I4" s="4" t="s">
        <v>92</v>
      </c>
      <c r="J4" s="4" t="s">
        <v>77</v>
      </c>
      <c r="K4" s="4" t="s">
        <v>82</v>
      </c>
      <c r="L4" s="4" t="s">
        <v>130</v>
      </c>
      <c r="M4" s="4"/>
      <c r="N4" s="4"/>
      <c r="O4" s="4"/>
      <c r="P4" s="4" t="s">
        <v>127</v>
      </c>
    </row>
    <row r="5" spans="2:17" x14ac:dyDescent="0.4">
      <c r="B5" s="5" t="s">
        <v>182</v>
      </c>
      <c r="C5" s="1">
        <v>10</v>
      </c>
      <c r="D5" s="7">
        <v>13</v>
      </c>
      <c r="E5" s="7" t="s">
        <v>83</v>
      </c>
      <c r="G5" s="10" t="s">
        <v>74</v>
      </c>
      <c r="H5" s="24">
        <f>$C$4</f>
        <v>10</v>
      </c>
      <c r="I5" s="24" t="s">
        <v>93</v>
      </c>
      <c r="J5" s="24">
        <f>C6</f>
        <v>20</v>
      </c>
      <c r="K5" s="24" t="s">
        <v>94</v>
      </c>
      <c r="L5" s="24" t="s">
        <v>128</v>
      </c>
      <c r="M5" s="24"/>
      <c r="N5" s="24"/>
      <c r="O5" s="24"/>
      <c r="P5" s="24"/>
    </row>
    <row r="6" spans="2:17" x14ac:dyDescent="0.4">
      <c r="B6" s="5" t="s">
        <v>181</v>
      </c>
      <c r="C6" s="1">
        <v>20</v>
      </c>
      <c r="D6" s="7">
        <v>20</v>
      </c>
      <c r="E6" s="7"/>
      <c r="G6" s="10" t="s">
        <v>75</v>
      </c>
      <c r="H6" s="1">
        <f>D4</f>
        <v>10</v>
      </c>
      <c r="I6" s="24" t="s">
        <v>95</v>
      </c>
      <c r="J6" s="1">
        <f>D6</f>
        <v>20</v>
      </c>
      <c r="K6" s="24" t="s">
        <v>84</v>
      </c>
      <c r="L6" s="24" t="s">
        <v>129</v>
      </c>
      <c r="M6" s="24"/>
      <c r="N6" s="24"/>
      <c r="O6" s="24"/>
      <c r="P6" s="24"/>
    </row>
    <row r="7" spans="2:17" x14ac:dyDescent="0.4">
      <c r="B7" s="5" t="s">
        <v>189</v>
      </c>
      <c r="C7" s="1">
        <v>25</v>
      </c>
      <c r="D7" s="7">
        <v>20</v>
      </c>
      <c r="E7" s="7" t="s">
        <v>85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201</v>
      </c>
      <c r="C8" s="1">
        <v>30</v>
      </c>
      <c r="D8" s="7">
        <v>30</v>
      </c>
      <c r="E8" s="7" t="s">
        <v>96</v>
      </c>
    </row>
    <row r="9" spans="2:17" x14ac:dyDescent="0.4">
      <c r="B9" s="25" t="str">
        <f>B8</f>
        <v>파괴자 모로스</v>
      </c>
      <c r="C9" s="26">
        <v>55</v>
      </c>
      <c r="D9" s="27">
        <v>55</v>
      </c>
      <c r="E9" s="7" t="s">
        <v>12</v>
      </c>
    </row>
    <row r="11" spans="2:17" ht="21" x14ac:dyDescent="0.4">
      <c r="B11" s="56" t="s">
        <v>24</v>
      </c>
      <c r="C11" s="56"/>
    </row>
    <row r="12" spans="2:17" x14ac:dyDescent="0.4">
      <c r="B12" s="21" t="s">
        <v>119</v>
      </c>
      <c r="C12" s="23" t="s">
        <v>18</v>
      </c>
    </row>
    <row r="13" spans="2:17" x14ac:dyDescent="0.4">
      <c r="B13" s="5" t="s">
        <v>180</v>
      </c>
      <c r="C13" s="7">
        <v>1</v>
      </c>
    </row>
    <row r="14" spans="2:17" x14ac:dyDescent="0.4">
      <c r="B14" s="5" t="s">
        <v>182</v>
      </c>
      <c r="C14" s="7">
        <v>2</v>
      </c>
    </row>
    <row r="15" spans="2:17" x14ac:dyDescent="0.4">
      <c r="B15" s="5" t="s">
        <v>181</v>
      </c>
      <c r="C15" s="7">
        <v>5</v>
      </c>
    </row>
    <row r="16" spans="2:17" ht="19.2" x14ac:dyDescent="0.4">
      <c r="B16" s="5" t="str">
        <f>B7</f>
        <v>그림 리퍼</v>
      </c>
      <c r="C16" s="7">
        <v>5</v>
      </c>
      <c r="P16" s="29"/>
      <c r="Q16" s="29"/>
    </row>
    <row r="17" spans="2:3" x14ac:dyDescent="0.4">
      <c r="B17" s="5" t="str">
        <f>B8</f>
        <v>파괴자 모로스</v>
      </c>
      <c r="C17" s="7">
        <v>7</v>
      </c>
    </row>
    <row r="18" spans="2:3" x14ac:dyDescent="0.4">
      <c r="B18" s="25" t="str">
        <f>B9</f>
        <v>파괴자 모로스</v>
      </c>
      <c r="C18" s="27">
        <v>10</v>
      </c>
    </row>
    <row r="37" spans="2:7" x14ac:dyDescent="0.4">
      <c r="B37" t="s">
        <v>86</v>
      </c>
      <c r="C37" t="s">
        <v>87</v>
      </c>
      <c r="D37" t="s">
        <v>88</v>
      </c>
      <c r="E37" t="s">
        <v>89</v>
      </c>
      <c r="F37" t="s">
        <v>90</v>
      </c>
      <c r="G37" t="s">
        <v>150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91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2023-12-02T06:05:36Z</dcterms:modified>
</cp:coreProperties>
</file>