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xr:revisionPtr revIDLastSave="0" documentId="13_ncr:1_{9BE94049-ADF5-4D6F-BD60-3F47A474F51B}" xr6:coauthVersionLast="47" xr6:coauthVersionMax="47" xr10:uidLastSave="{00000000-0000-0000-0000-000000000000}"/>
  <bookViews>
    <workbookView xWindow="-108" yWindow="-108" windowWidth="46296" windowHeight="18816" tabRatio="855" activeTab="3" xr2:uid="{DC7D0983-50F2-4F61-969D-F2D36E7CA138}"/>
  </bookViews>
  <sheets>
    <sheet name="description" sheetId="8" r:id="rId1"/>
    <sheet name="ID_code" sheetId="6" r:id="rId2"/>
    <sheet name="stage_Data" sheetId="7" r:id="rId3"/>
    <sheet name="monster_Data" sheetId="4" r:id="rId4"/>
    <sheet name="item_Data" sheetId="3" r:id="rId5"/>
    <sheet name="monster_ref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F38" i="1"/>
  <c r="D2" i="7"/>
  <c r="D3" i="7"/>
  <c r="E3" i="7"/>
  <c r="D4" i="7"/>
  <c r="C3" i="7"/>
  <c r="B9" i="1"/>
  <c r="B18" i="1" s="1"/>
  <c r="B17" i="1"/>
  <c r="B16" i="1"/>
  <c r="B5" i="4"/>
  <c r="E5" i="7" s="1"/>
  <c r="C5" i="7" s="1"/>
  <c r="C4" i="7"/>
  <c r="C2" i="7"/>
  <c r="B3" i="4"/>
  <c r="B4" i="4"/>
  <c r="B6" i="4"/>
  <c r="F6" i="7" s="1"/>
  <c r="C6" i="7" s="1"/>
  <c r="B7" i="4"/>
  <c r="F7" i="4" s="1"/>
  <c r="B2" i="4"/>
  <c r="D5" i="7" s="1"/>
  <c r="E6" i="7"/>
  <c r="L7" i="1"/>
  <c r="K7" i="1"/>
  <c r="J7" i="1"/>
  <c r="D9" i="3"/>
  <c r="D8" i="3"/>
  <c r="D7" i="3"/>
  <c r="D6" i="3"/>
  <c r="D5" i="3"/>
  <c r="D4" i="3"/>
  <c r="D3" i="3"/>
  <c r="D2" i="3"/>
  <c r="G3" i="4"/>
  <c r="G4" i="4"/>
  <c r="F3" i="4"/>
  <c r="F4" i="4"/>
  <c r="E4" i="4"/>
  <c r="E3" i="4"/>
  <c r="E2" i="4"/>
  <c r="D2" i="4"/>
  <c r="J6" i="1"/>
  <c r="H6" i="1"/>
  <c r="J5" i="1"/>
  <c r="H5" i="1"/>
  <c r="E7" i="4" l="1"/>
  <c r="E6" i="4"/>
  <c r="G6" i="4"/>
  <c r="G5" i="4"/>
  <c r="F5" i="4"/>
  <c r="E5" i="4"/>
  <c r="G7" i="4"/>
  <c r="G2" i="4"/>
  <c r="F6" i="4"/>
  <c r="D6" i="7"/>
  <c r="F2" i="4"/>
</calcChain>
</file>

<file path=xl/sharedStrings.xml><?xml version="1.0" encoding="utf-8"?>
<sst xmlns="http://schemas.openxmlformats.org/spreadsheetml/2006/main" count="266" uniqueCount="217">
  <si>
    <t>stage1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</si>
  <si>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</si>
  <si>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</si>
  <si>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</si>
  <si>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</si>
  <si>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</si>
  <si>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</si>
  <si>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</si>
  <si>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</si>
  <si>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몬스터수(전체10일경우)</t>
    <phoneticPr fontId="2" type="noConversion"/>
  </si>
  <si>
    <t>일반1</t>
    <phoneticPr fontId="2" type="noConversion"/>
  </si>
  <si>
    <t>일반2</t>
    <phoneticPr fontId="2" type="noConversion"/>
  </si>
  <si>
    <t>최종보스</t>
    <phoneticPr fontId="2" type="noConversion"/>
  </si>
  <si>
    <t>정예1</t>
    <phoneticPr fontId="2" type="noConversion"/>
  </si>
  <si>
    <t>정예2</t>
    <phoneticPr fontId="2" type="noConversion"/>
  </si>
  <si>
    <t>방어력</t>
    <phoneticPr fontId="2" type="noConversion"/>
  </si>
  <si>
    <t>보스1</t>
    <phoneticPr fontId="2" type="noConversion"/>
  </si>
  <si>
    <t>보스2</t>
    <phoneticPr fontId="2" type="noConversion"/>
  </si>
  <si>
    <t>체력</t>
    <phoneticPr fontId="2" type="noConversion"/>
  </si>
  <si>
    <t>공격력</t>
    <phoneticPr fontId="2" type="noConversion"/>
  </si>
  <si>
    <t>몬스터</t>
    <phoneticPr fontId="2" type="noConversion"/>
  </si>
  <si>
    <t>종류</t>
    <phoneticPr fontId="2" type="noConversion"/>
  </si>
  <si>
    <t>스테이지명</t>
    <phoneticPr fontId="2" type="noConversion"/>
  </si>
  <si>
    <t>몬스터 종류</t>
    <phoneticPr fontId="2" type="noConversion"/>
  </si>
  <si>
    <t>몬스터별 체력</t>
    <phoneticPr fontId="2" type="noConversion"/>
  </si>
  <si>
    <t>총체력</t>
    <phoneticPr fontId="2" type="noConversion"/>
  </si>
  <si>
    <t>비고</t>
    <phoneticPr fontId="2" type="noConversion"/>
  </si>
  <si>
    <t>일반</t>
    <phoneticPr fontId="2" type="noConversion"/>
  </si>
  <si>
    <t>몬스터등급</t>
    <phoneticPr fontId="2" type="noConversion"/>
  </si>
  <si>
    <t>등급</t>
    <phoneticPr fontId="2" type="noConversion"/>
  </si>
  <si>
    <t>정예</t>
    <phoneticPr fontId="2" type="noConversion"/>
  </si>
  <si>
    <t>보스</t>
    <phoneticPr fontId="2" type="noConversion"/>
  </si>
  <si>
    <t>분류</t>
    <phoneticPr fontId="2" type="noConversion"/>
  </si>
  <si>
    <t>플레이어캐릭터</t>
    <phoneticPr fontId="2" type="noConversion"/>
  </si>
  <si>
    <t>오브젝트</t>
    <phoneticPr fontId="2" type="noConversion"/>
  </si>
  <si>
    <t>번호</t>
    <phoneticPr fontId="2" type="noConversion"/>
  </si>
  <si>
    <t>소모아이템</t>
    <phoneticPr fontId="2" type="noConversion"/>
  </si>
  <si>
    <t>장비</t>
    <phoneticPr fontId="2" type="noConversion"/>
  </si>
  <si>
    <t>재화</t>
    <phoneticPr fontId="2" type="noConversion"/>
  </si>
  <si>
    <t>다시던지기</t>
  </si>
  <si>
    <t>다시던지기</t>
    <phoneticPr fontId="2" type="noConversion"/>
  </si>
  <si>
    <t>ATK 2배</t>
  </si>
  <si>
    <t>ATK 2배</t>
    <phoneticPr fontId="2" type="noConversion"/>
  </si>
  <si>
    <t>DEF 2배</t>
  </si>
  <si>
    <t>DEF 2배</t>
    <phoneticPr fontId="2" type="noConversion"/>
  </si>
  <si>
    <t>체력회복</t>
  </si>
  <si>
    <t>체력회복</t>
    <phoneticPr fontId="2" type="noConversion"/>
  </si>
  <si>
    <t>골드</t>
  </si>
  <si>
    <t>골드</t>
    <phoneticPr fontId="2" type="noConversion"/>
  </si>
  <si>
    <t>검1</t>
    <phoneticPr fontId="2" type="noConversion"/>
  </si>
  <si>
    <t>검2</t>
    <phoneticPr fontId="2" type="noConversion"/>
  </si>
  <si>
    <t>검3</t>
    <phoneticPr fontId="2" type="noConversion"/>
  </si>
  <si>
    <t>개체분류</t>
    <phoneticPr fontId="2" type="noConversion"/>
  </si>
  <si>
    <t>용사1</t>
    <phoneticPr fontId="2" type="noConversion"/>
  </si>
  <si>
    <t>이름</t>
    <phoneticPr fontId="2" type="noConversion"/>
  </si>
  <si>
    <t>name</t>
    <phoneticPr fontId="2" type="noConversion"/>
  </si>
  <si>
    <t>type</t>
    <phoneticPr fontId="2" type="noConversion"/>
  </si>
  <si>
    <t>id</t>
    <phoneticPr fontId="2" type="noConversion"/>
  </si>
  <si>
    <t>용사등급</t>
    <phoneticPr fontId="2" type="noConversion"/>
  </si>
  <si>
    <t>기사</t>
    <phoneticPr fontId="2" type="noConversion"/>
  </si>
  <si>
    <t>오브젝트등급</t>
    <phoneticPr fontId="2" type="noConversion"/>
  </si>
  <si>
    <t>기호</t>
    <phoneticPr fontId="2" type="noConversion"/>
  </si>
  <si>
    <t>P</t>
    <phoneticPr fontId="2" type="noConversion"/>
  </si>
  <si>
    <t>M</t>
    <phoneticPr fontId="2" type="noConversion"/>
  </si>
  <si>
    <t>A</t>
    <phoneticPr fontId="2" type="noConversion"/>
  </si>
  <si>
    <t>E</t>
    <phoneticPr fontId="2" type="noConversion"/>
  </si>
  <si>
    <t>플레이어(PLAYER)</t>
    <phoneticPr fontId="2" type="noConversion"/>
  </si>
  <si>
    <t>몬스터(MONSTER)</t>
    <phoneticPr fontId="2" type="noConversion"/>
  </si>
  <si>
    <t>소모아이템(EXPANDABLE ITEM)</t>
    <phoneticPr fontId="2" type="noConversion"/>
  </si>
  <si>
    <t>장비(ARMOR)</t>
    <phoneticPr fontId="2" type="noConversion"/>
  </si>
  <si>
    <t>재화(GOODS)</t>
    <phoneticPr fontId="2" type="noConversion"/>
  </si>
  <si>
    <t>name_en</t>
    <phoneticPr fontId="2" type="noConversion"/>
  </si>
  <si>
    <t>gold</t>
    <phoneticPr fontId="2" type="noConversion"/>
  </si>
  <si>
    <t>heal</t>
    <phoneticPr fontId="2" type="noConversion"/>
  </si>
  <si>
    <t>개별공격력</t>
    <phoneticPr fontId="2" type="noConversion"/>
  </si>
  <si>
    <t>개별방어력</t>
    <phoneticPr fontId="2" type="noConversion"/>
  </si>
  <si>
    <t>병사1</t>
    <phoneticPr fontId="2" type="noConversion"/>
  </si>
  <si>
    <t>장군1</t>
    <phoneticPr fontId="2" type="noConversion"/>
  </si>
  <si>
    <t>플레이어 종류</t>
    <phoneticPr fontId="2" type="noConversion"/>
  </si>
  <si>
    <t>아이템 종류</t>
    <phoneticPr fontId="2" type="noConversion"/>
  </si>
  <si>
    <t>몬스터별 공격력 및 방어력</t>
    <phoneticPr fontId="2" type="noConversion"/>
  </si>
  <si>
    <t>스테이지별 몬스터수 및 수치</t>
    <phoneticPr fontId="2" type="noConversion"/>
  </si>
  <si>
    <t>병사1,장군2</t>
    <phoneticPr fontId="2" type="noConversion"/>
  </si>
  <si>
    <t xml:space="preserve">방어에 특화 </t>
    <phoneticPr fontId="2" type="noConversion"/>
  </si>
  <si>
    <t>10/20</t>
    <phoneticPr fontId="2" type="noConversion"/>
  </si>
  <si>
    <t>공격에 특화</t>
    <phoneticPr fontId="2" type="noConversion"/>
  </si>
  <si>
    <t>단계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</si>
  <si>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</si>
  <si>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</si>
  <si>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</si>
  <si>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</si>
  <si>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캐릭터 체력</t>
    <phoneticPr fontId="2" type="noConversion"/>
  </si>
  <si>
    <t>병사2,병사1</t>
    <phoneticPr fontId="2" type="noConversion"/>
  </si>
  <si>
    <t>10/10</t>
    <phoneticPr fontId="2" type="noConversion"/>
  </si>
  <si>
    <t>10/22</t>
    <phoneticPr fontId="2" type="noConversion"/>
  </si>
  <si>
    <t>10/12</t>
    <phoneticPr fontId="2" type="noConversion"/>
  </si>
  <si>
    <t>보스(후퇴)</t>
    <phoneticPr fontId="2" type="noConversion"/>
  </si>
  <si>
    <t>ID</t>
  </si>
  <si>
    <t>이름</t>
  </si>
  <si>
    <t>영문이름</t>
  </si>
  <si>
    <t>분류</t>
  </si>
  <si>
    <t>체력</t>
  </si>
  <si>
    <t>공격력</t>
  </si>
  <si>
    <t>방어력</t>
  </si>
  <si>
    <t>이미지</t>
  </si>
  <si>
    <t>사운드</t>
  </si>
  <si>
    <t>id</t>
  </si>
  <si>
    <t>name</t>
  </si>
  <si>
    <t>name_en</t>
  </si>
  <si>
    <t>type</t>
  </si>
  <si>
    <t>atk</t>
  </si>
  <si>
    <t>def</t>
  </si>
  <si>
    <t>image</t>
  </si>
  <si>
    <t>sound</t>
  </si>
  <si>
    <t>M</t>
  </si>
  <si>
    <t>stage2</t>
    <phoneticPr fontId="2" type="noConversion"/>
  </si>
  <si>
    <t>stage3</t>
    <phoneticPr fontId="2" type="noConversion"/>
  </si>
  <si>
    <t>stage4</t>
    <phoneticPr fontId="2" type="noConversion"/>
  </si>
  <si>
    <t>stage5</t>
    <phoneticPr fontId="2" type="noConversion"/>
  </si>
  <si>
    <t>몬스터유닛</t>
    <phoneticPr fontId="2" type="noConversion"/>
  </si>
  <si>
    <t>재화유무</t>
    <phoneticPr fontId="2" type="noConversion"/>
  </si>
  <si>
    <t>T</t>
    <phoneticPr fontId="2" type="noConversion"/>
  </si>
  <si>
    <t>F</t>
    <phoneticPr fontId="2" type="noConversion"/>
  </si>
  <si>
    <t>atk double</t>
    <phoneticPr fontId="2" type="noConversion"/>
  </si>
  <si>
    <t>def double</t>
    <phoneticPr fontId="2" type="noConversion"/>
  </si>
  <si>
    <t>atk</t>
    <phoneticPr fontId="2" type="noConversion"/>
  </si>
  <si>
    <t>보상골드</t>
    <phoneticPr fontId="2" type="noConversion"/>
  </si>
  <si>
    <t>왕2</t>
    <phoneticPr fontId="2" type="noConversion"/>
  </si>
  <si>
    <t>10/30</t>
    <phoneticPr fontId="2" type="noConversion"/>
  </si>
  <si>
    <t>12/30</t>
    <phoneticPr fontId="2" type="noConversion"/>
  </si>
  <si>
    <t>병사1,병사2, 왕1</t>
    <phoneticPr fontId="2" type="noConversion"/>
  </si>
  <si>
    <t>number</t>
  </si>
  <si>
    <t>stage_name</t>
  </si>
  <si>
    <t>openLv</t>
    <phoneticPr fontId="2" type="noConversion"/>
  </si>
  <si>
    <t>currency_t/f</t>
    <phoneticPr fontId="2" type="noConversion"/>
  </si>
  <si>
    <t>C</t>
    <phoneticPr fontId="2" type="noConversion"/>
  </si>
  <si>
    <t>금액</t>
    <phoneticPr fontId="2" type="noConversion"/>
  </si>
  <si>
    <t>cost</t>
    <phoneticPr fontId="2" type="noConversion"/>
  </si>
  <si>
    <t>image</t>
    <phoneticPr fontId="2" type="noConversion"/>
  </si>
  <si>
    <t>sound</t>
    <phoneticPr fontId="2" type="noConversion"/>
  </si>
  <si>
    <t>enemy_unit1</t>
  </si>
  <si>
    <t>enemy_unit2</t>
  </si>
  <si>
    <t>enemy_unit3</t>
  </si>
  <si>
    <t>보상포인트</t>
    <phoneticPr fontId="2" type="noConversion"/>
  </si>
  <si>
    <t>reward_point</t>
    <phoneticPr fontId="2" type="noConversion"/>
  </si>
  <si>
    <t>(3418,3419,3522)</t>
    <phoneticPr fontId="2" type="noConversion"/>
  </si>
  <si>
    <t>(3523)</t>
    <phoneticPr fontId="2" type="noConversion"/>
  </si>
  <si>
    <t>오픈아이템</t>
    <phoneticPr fontId="2" type="noConversion"/>
  </si>
  <si>
    <t>open_item</t>
    <phoneticPr fontId="2" type="noConversion"/>
  </si>
  <si>
    <t>고유id설정방법(분류/등급/종류)</t>
    <phoneticPr fontId="2" type="noConversion"/>
  </si>
  <si>
    <t>5단계</t>
    <phoneticPr fontId="2" type="noConversion"/>
  </si>
  <si>
    <t>보상체력</t>
    <phoneticPr fontId="2" type="noConversion"/>
  </si>
  <si>
    <t>명칭</t>
    <phoneticPr fontId="2" type="noConversion"/>
  </si>
  <si>
    <t>영문명칭</t>
    <phoneticPr fontId="2" type="noConversion"/>
  </si>
  <si>
    <t>설명</t>
    <phoneticPr fontId="2" type="noConversion"/>
  </si>
  <si>
    <t>게임내 모든 개체가 가지는 고유한 번호. 번호의 생성은 ID생성표를 참고한다.</t>
    <phoneticPr fontId="2" type="noConversion"/>
  </si>
  <si>
    <t>게임내 개체가 갖는 고유한 명칭.</t>
    <phoneticPr fontId="2" type="noConversion"/>
  </si>
  <si>
    <t>게임내 개체가 갖는 고유한 영문명칭.</t>
    <phoneticPr fontId="2" type="noConversion"/>
  </si>
  <si>
    <t>게임내 개체의 종류를 구분한다. ID생성표의 분류표를 참고한다.</t>
    <phoneticPr fontId="2" type="noConversion"/>
  </si>
  <si>
    <t>플레이어캐릭터 및 몬스터의 목숨을 의미한다.</t>
    <phoneticPr fontId="2" type="noConversion"/>
  </si>
  <si>
    <t>플레이어캐릭터 및 몬스터가 공격할 수 있는 정도의 크기.</t>
    <phoneticPr fontId="2" type="noConversion"/>
  </si>
  <si>
    <t>플레이어캐릭터 및 몬스터가 방어할 수 있는 정도의 크기.</t>
    <phoneticPr fontId="2" type="noConversion"/>
  </si>
  <si>
    <t>게임화면에서 나타나는 해당 개체의 기본 외형 이미지.</t>
    <phoneticPr fontId="2" type="noConversion"/>
  </si>
  <si>
    <t>게임에서 나타나는 해당 개체의 기본 사운드</t>
    <phoneticPr fontId="2" type="noConversion"/>
  </si>
  <si>
    <t>각각의 스테이지가 갖는 고유한 명칭.</t>
    <phoneticPr fontId="2" type="noConversion"/>
  </si>
  <si>
    <t>적유닛</t>
    <phoneticPr fontId="2" type="noConversion"/>
  </si>
  <si>
    <t>enemy_unit</t>
    <phoneticPr fontId="2" type="noConversion"/>
  </si>
  <si>
    <t>적 개체(몬스터) 1개체를 나타낸다.</t>
    <phoneticPr fontId="2" type="noConversion"/>
  </si>
  <si>
    <t>스테이지 클리어 보상으로 증가하는 체력개수</t>
    <phoneticPr fontId="2" type="noConversion"/>
  </si>
  <si>
    <t>스테이지 클리어 보상으로 지급되는 스탯포인트.</t>
    <phoneticPr fontId="2" type="noConversion"/>
  </si>
  <si>
    <t>스테이지 클리어 보상으로 지급되는 재화.</t>
    <phoneticPr fontId="2" type="noConversion"/>
  </si>
  <si>
    <t>스테이지 클리어 시 사용제한이 해제되는 아이템.</t>
    <phoneticPr fontId="2" type="noConversion"/>
  </si>
  <si>
    <t>해당 아이템이 재화인지 아닌지를 T/F로 도출.</t>
    <phoneticPr fontId="2" type="noConversion"/>
  </si>
  <si>
    <t>상점에서 판매되는 아이탬의 고정가격.</t>
    <phoneticPr fontId="2" type="noConversion"/>
  </si>
  <si>
    <t>오픈레벨</t>
    <phoneticPr fontId="2" type="noConversion"/>
  </si>
  <si>
    <t>상점에서 아이템이 구매가능한 상태로 바뀌는 레벨(스테이지).</t>
    <phoneticPr fontId="2" type="noConversion"/>
  </si>
  <si>
    <t>reward_coin</t>
    <phoneticPr fontId="2" type="noConversion"/>
  </si>
  <si>
    <t>reward_hp</t>
    <phoneticPr fontId="2" type="noConversion"/>
  </si>
  <si>
    <t>hp</t>
    <phoneticPr fontId="2" type="noConversion"/>
  </si>
  <si>
    <t>enemy_count</t>
    <phoneticPr fontId="2" type="noConversion"/>
  </si>
  <si>
    <t>스켈레톤</t>
    <phoneticPr fontId="2" type="noConversion"/>
  </si>
  <si>
    <t>아이스골렘</t>
    <phoneticPr fontId="2" type="noConversion"/>
  </si>
  <si>
    <t>스톤피스트</t>
    <phoneticPr fontId="2" type="noConversion"/>
  </si>
  <si>
    <t>enemy_info</t>
    <phoneticPr fontId="2" type="noConversion"/>
  </si>
  <si>
    <t>주술사에 의해 영원한 안식에 들지 못하고 말단 병사로 부려지는 몬스터. 몬스터들 중에 최약체로 꼽힌다.</t>
    <phoneticPr fontId="2" type="noConversion"/>
  </si>
  <si>
    <t>스톤피스트가 얼음원소와 결합해 탄생한 정예 몬스터. 얼음과 바위가 결합해 더욱 단단한 주먹과 외피를 가진다.</t>
    <phoneticPr fontId="2" type="noConversion"/>
  </si>
  <si>
    <t>유난히 단단한 바위에서 탄생하는 바위형 몬스터. 온몸을 구성하는 바위 덕분에 방어에 특화되어 있다.</t>
    <phoneticPr fontId="2" type="noConversion"/>
  </si>
  <si>
    <t>크고 날카로운 낫을 주무기로 삼는 정예 몬스터. 특유의 날렵함을 바탕으로한 강력한 공격 덕분에 보스 바로 다음의 지위를 가진다.</t>
    <phoneticPr fontId="2" type="noConversion"/>
  </si>
  <si>
    <t>reward-coin</t>
    <phoneticPr fontId="2" type="noConversion"/>
  </si>
  <si>
    <t>그림 리퍼</t>
    <phoneticPr fontId="2" type="noConversion"/>
  </si>
  <si>
    <t>skeleton</t>
    <phoneticPr fontId="2" type="noConversion"/>
  </si>
  <si>
    <t>stonefist</t>
    <phoneticPr fontId="2" type="noConversion"/>
  </si>
  <si>
    <t>icegolem</t>
    <phoneticPr fontId="2" type="noConversion"/>
  </si>
  <si>
    <t>grime reaper</t>
    <phoneticPr fontId="2" type="noConversion"/>
  </si>
  <si>
    <t>평범한 검</t>
    <phoneticPr fontId="2" type="noConversion"/>
  </si>
  <si>
    <t>강력한 검</t>
    <phoneticPr fontId="2" type="noConversion"/>
  </si>
  <si>
    <t>각성자의 검</t>
    <phoneticPr fontId="2" type="noConversion"/>
  </si>
  <si>
    <t>normal sword</t>
    <phoneticPr fontId="2" type="noConversion"/>
  </si>
  <si>
    <t>powerful sword</t>
    <phoneticPr fontId="2" type="noConversion"/>
  </si>
  <si>
    <t>sword of awakener</t>
    <phoneticPr fontId="2" type="noConversion"/>
  </si>
  <si>
    <t>again dice</t>
    <phoneticPr fontId="2" type="noConversion"/>
  </si>
  <si>
    <t>파괴자 모로스</t>
    <phoneticPr fontId="2" type="noConversion"/>
  </si>
  <si>
    <t>(3417,3420,3521)</t>
    <phoneticPr fontId="2" type="noConversion"/>
  </si>
  <si>
    <t>destroyer moros</t>
    <phoneticPr fontId="2" type="noConversion"/>
  </si>
  <si>
    <t>stage_fullname</t>
    <phoneticPr fontId="2" type="noConversion"/>
  </si>
  <si>
    <t>성을 향해</t>
    <phoneticPr fontId="2" type="noConversion"/>
  </si>
  <si>
    <t>성문을 열어라</t>
    <phoneticPr fontId="2" type="noConversion"/>
  </si>
  <si>
    <t>stage_info</t>
    <phoneticPr fontId="2" type="noConversion"/>
  </si>
  <si>
    <t>보스는 어디에</t>
    <phoneticPr fontId="2" type="noConversion"/>
  </si>
  <si>
    <t>최후의 전투</t>
    <phoneticPr fontId="2" type="noConversion"/>
  </si>
  <si>
    <t>얼떨결에 용사의 길을 걷게된 당신. 두려운 마음이 크지만 용기를 내 여정을 떠나기로 결심합니다. 결심한지 얼마 지나지 않아 몬스터를 마주치게 되는데..</t>
    <phoneticPr fontId="2" type="noConversion"/>
  </si>
  <si>
    <t xml:space="preserve">첫 전투에서 승리하고 성을 향해 다시 나아갑니다. 하지만 성까지 가는 길에는 수많은 몬스터들이 당신을 기다리고 있었습니다. </t>
    <phoneticPr fontId="2" type="noConversion"/>
  </si>
  <si>
    <t>겨우 도착한 목적지에 보이는 것은 굳게 닫힌 문과 이를 지키는 강력한 몬스터입니다. 이전과 다른 분위기에 긴장되지만 왠지 이길 수 있을 것만 같다는 생각이 듭니다.</t>
    <phoneticPr fontId="2" type="noConversion"/>
  </si>
  <si>
    <t>무사히 성 안에 들어온 당신. 성 안은 어둡고 적막만이 가득합니다. 빨리 전쟁을 끝내기 위해 보스를 찾아보지만 그 길목에서 마주친건 또다른 몬스터 무리였습니다.</t>
    <phoneticPr fontId="2" type="noConversion"/>
  </si>
  <si>
    <t xml:space="preserve">이제는 정말 모든 것을 끝낼 시간입니다. 주사위와 함께 강해진 당신은 보스를 마주해도 더 이상 두렵지 않습니다. </t>
    <phoneticPr fontId="2" type="noConversion"/>
  </si>
  <si>
    <t>힘겨운 전진</t>
    <phoneticPr fontId="2" type="noConversion"/>
  </si>
  <si>
    <t>모든 몬스터들의 위에 군림하는 왕.      파괴자란 이름에 걸맞게 그 검에 닿는 모든 것을 파괴하는 강력한 힘을 가졌다.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</si>
</sst>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/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4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7" xfId="0" applyFont="1" applyBorder="1">
      <alignment vertical="center"/>
    </xf>
    <xf numFmtId="0" fontId="8" fillId="0" borderId="9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28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12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 applyFill="1">
      <alignment vertical="center"/>
    </xf>
    <xf numFmtId="0" fontId="8" fillId="0" borderId="3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6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right style="medium">
          <color theme="0" tint="-0.34998626667073579"/>
        </right>
      </border>
    </dxf>
    <dxf>
      <border>
        <top style="medium">
          <color theme="1" tint="0.24994659260841701"/>
        </top>
        <bottom style="medium">
          <color theme="1" tint="0.24994659260841701"/>
        </bottom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데이터테이블스타일" pivot="0" count="3" xr9:uid="{B3EBF722-353D-409F-A4C9-54CDB66DDBC2}">
      <tableStyleElement type="wholeTable" dxfId="67"/>
      <tableStyleElement type="firstRowStripe" dxfId="66"/>
      <tableStyleElement type="firstColumnStripe" dxfId="65"/>
    </tableStyle>
    <tableStyle name="표 스타일 1" pivot="0" count="2" xr9:uid="{BE48765A-397C-4010-A2B3-AA04167E1655}">
      <tableStyleElement type="wholeTable" dxfId="64"/>
      <tableStyleElement type="headerRow" dxfId="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r>
              <a:rPr lang="ko-KR"/>
              <a:t>몬스터 등급별 스테이터스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[1]몬스터!$C$3</c:f>
              <c:strCache>
                <c:ptCount val="1"/>
                <c:pt idx="0">
                  <c:v>공격력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[1]몬스터!$C$4:$C$9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A4B-BE77-9CBEDD9E0716}"/>
            </c:ext>
          </c:extLst>
        </c:ser>
        <c:ser>
          <c:idx val="1"/>
          <c:order val="1"/>
          <c:tx>
            <c:strRef>
              <c:f>[1]몬스터!$D$3</c:f>
              <c:strCache>
                <c:ptCount val="1"/>
                <c:pt idx="0">
                  <c:v>방어력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[1]몬스터!$D$4:$D$9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F-4A4B-BE77-9CBEDD9E0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23040"/>
        <c:axId val="1355135520"/>
      </c:lineChart>
      <c:catAx>
        <c:axId val="13551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35520"/>
        <c:crosses val="autoZero"/>
        <c:auto val="1"/>
        <c:lblAlgn val="ctr"/>
        <c:lblOffset val="100"/>
        <c:noMultiLvlLbl val="0"/>
      </c:catAx>
      <c:valAx>
        <c:axId val="135513552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2304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스테이지별 몬스터</a:t>
            </a:r>
            <a:r>
              <a:rPr lang="en-US" altLang="ko-KR" baseline="0"/>
              <a:t>/</a:t>
            </a:r>
            <a:r>
              <a:rPr lang="ko-KR" altLang="en-US" baseline="0"/>
              <a:t>캐릭터</a:t>
            </a:r>
            <a:r>
              <a:rPr lang="ko-KR" altLang="en-US"/>
              <a:t> 총체력 추이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[1]몬스터!$G$12</c:f>
              <c:strCache>
                <c:ptCount val="1"/>
                <c:pt idx="0">
                  <c:v>총체력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[1]몬스터!$H$12:$L$12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F-4878-9070-2F7732648E85}"/>
            </c:ext>
          </c:extLst>
        </c:ser>
        <c:ser>
          <c:idx val="1"/>
          <c:order val="1"/>
          <c:tx>
            <c:strRef>
              <c:f>[1]몬스터!$G$13</c:f>
              <c:strCache>
                <c:ptCount val="1"/>
                <c:pt idx="0">
                  <c:v>캐릭터 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[1]몬스터!$H$13:$L$13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F-4878-9070-2F773264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18464"/>
        <c:axId val="1355120544"/>
      </c:lineChart>
      <c:catAx>
        <c:axId val="13551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20544"/>
        <c:crosses val="autoZero"/>
        <c:auto val="1"/>
        <c:lblAlgn val="ctr"/>
        <c:lblOffset val="100"/>
        <c:noMultiLvlLbl val="0"/>
      </c:catAx>
      <c:valAx>
        <c:axId val="135512054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19</xdr:row>
      <xdr:rowOff>4480</xdr:rowOff>
    </xdr:from>
    <xdr:to>
      <xdr:col>4</xdr:col>
      <xdr:colOff>538683</xdr:colOff>
      <xdr:row>34</xdr:row>
      <xdr:rowOff>83322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A12785-5CE6-4A22-97AC-CC3ADE2B3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309521</xdr:colOff>
      <xdr:row>40</xdr:row>
      <xdr:rowOff>13606</xdr:rowOff>
    </xdr:from>
    <xdr:to>
      <xdr:col>4</xdr:col>
      <xdr:colOff>526916</xdr:colOff>
      <xdr:row>55</xdr:row>
      <xdr:rowOff>144394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5E79C-7465-4ECF-AF26-711113376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47588;&#53356;&#47196;&#49324;&#50857;&#45936;&#51060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몬스터"/>
      <sheetName val="전체분류코드"/>
      <sheetName val="ID생성표"/>
    </sheetNames>
    <sheetDataSet>
      <sheetData sheetId="0">
        <row r="3">
          <cell r="C3" t="str">
            <v>공격력</v>
          </cell>
          <cell r="D3" t="str">
            <v>방어력</v>
          </cell>
        </row>
        <row r="4">
          <cell r="B4" t="str">
            <v>병사1</v>
          </cell>
          <cell r="C4">
            <v>10</v>
          </cell>
          <cell r="D4">
            <v>10</v>
          </cell>
        </row>
        <row r="5">
          <cell r="B5" t="str">
            <v>병사2</v>
          </cell>
          <cell r="C5">
            <v>10</v>
          </cell>
          <cell r="D5">
            <v>13</v>
          </cell>
        </row>
        <row r="6">
          <cell r="B6" t="str">
            <v>장군1</v>
          </cell>
          <cell r="C6">
            <v>20</v>
          </cell>
          <cell r="D6">
            <v>20</v>
          </cell>
        </row>
        <row r="7">
          <cell r="B7" t="str">
            <v>장군2</v>
          </cell>
          <cell r="C7">
            <v>25</v>
          </cell>
          <cell r="D7">
            <v>20</v>
          </cell>
        </row>
        <row r="8">
          <cell r="B8" t="str">
            <v>왕1</v>
          </cell>
          <cell r="C8">
            <v>30</v>
          </cell>
          <cell r="D8">
            <v>30</v>
          </cell>
        </row>
        <row r="9">
          <cell r="B9" t="str">
            <v>왕2</v>
          </cell>
          <cell r="C9">
            <v>55</v>
          </cell>
          <cell r="D9">
            <v>55</v>
          </cell>
        </row>
        <row r="11">
          <cell r="H11" t="str">
            <v>1단계</v>
          </cell>
          <cell r="I11" t="str">
            <v>2단계</v>
          </cell>
          <cell r="J11" t="str">
            <v>3단계</v>
          </cell>
          <cell r="K11" t="str">
            <v>4단계</v>
          </cell>
          <cell r="L11" t="str">
            <v>5스테이지</v>
          </cell>
        </row>
        <row r="12">
          <cell r="G12" t="str">
            <v>총체력</v>
          </cell>
          <cell r="H12">
            <v>1</v>
          </cell>
          <cell r="I12">
            <v>2</v>
          </cell>
          <cell r="J12">
            <v>4</v>
          </cell>
          <cell r="K12">
            <v>7</v>
          </cell>
          <cell r="L12">
            <v>11</v>
          </cell>
        </row>
        <row r="13">
          <cell r="G13" t="str">
            <v>캐릭터 체력</v>
          </cell>
          <cell r="H13">
            <v>2</v>
          </cell>
          <cell r="I13">
            <v>2</v>
          </cell>
          <cell r="J13">
            <v>4</v>
          </cell>
          <cell r="K13">
            <v>6</v>
          </cell>
          <cell r="L13">
            <v>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32760-9EDB-4F23-895C-9FA7829DE472}" name="표2" displayName="표2" ref="B2:E20" totalsRowShown="0" headerRowDxfId="62" dataDxfId="61">
  <autoFilter ref="B2:E20" xr:uid="{C3C32760-9EDB-4F23-895C-9FA7829DE472}">
    <filterColumn colId="0" hiddenButton="1"/>
    <filterColumn colId="1" hiddenButton="1"/>
    <filterColumn colId="2" hiddenButton="1"/>
    <filterColumn colId="3" hiddenButton="1"/>
  </autoFilter>
  <tableColumns count="4">
    <tableColumn id="1" xr3:uid="{E37825D9-D100-4FC3-B081-25AECFAE74A7}" name="번호" dataDxfId="60"/>
    <tableColumn id="2" xr3:uid="{D0DDB258-6A30-40B3-B531-DD8944229BDE}" name="명칭" dataDxfId="59"/>
    <tableColumn id="3" xr3:uid="{3B28FDFC-804E-43A7-9799-6894E09D6C47}" name="영문명칭" dataDxfId="58"/>
    <tableColumn id="4" xr3:uid="{42E0662E-1BBB-4CF5-AC08-318CDA4B1079}" name="설명" dataDxfId="57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2EE18-3450-4E8B-9F19-9B88EA906D85}" name="표14" displayName="표14" ref="A1:N6" totalsRowShown="0" headerRowDxfId="56">
  <autoFilter ref="A1:N6" xr:uid="{4352EE18-3450-4E8B-9F19-9B88EA906D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995BC3CB-DE28-4E03-A75F-24F2B9E2DDD9}" name="number" dataDxfId="55"/>
    <tableColumn id="2" xr3:uid="{397B5DEA-1726-4F8B-8452-0F85CCCA2E53}" name="stage_name" dataDxfId="54"/>
    <tableColumn id="3" xr3:uid="{8BAEBE59-7DB8-455C-8895-85D16A326CDA}" name="enemy_count" dataDxfId="53">
      <calculatedColumnFormula>COUNTA(표14[[#This Row],[enemy_unit1]:[enemy_unit3]])</calculatedColumnFormula>
    </tableColumn>
    <tableColumn id="4" xr3:uid="{56F412A6-1D1C-4DD8-8F9F-A9D6D5CB1F01}" name="enemy_unit1" dataDxfId="52"/>
    <tableColumn id="5" xr3:uid="{E89A1493-B142-49A1-9C5F-0140455DF9CD}" name="enemy_unit2" dataDxfId="51"/>
    <tableColumn id="6" xr3:uid="{822F2BAA-16F4-4BC6-9BCB-01758A14B4CF}" name="enemy_unit3" dataDxfId="50"/>
    <tableColumn id="7" xr3:uid="{08FE4F30-2D1A-48D4-B845-F2EF9F32375F}" name="reward_hp" dataDxfId="49"/>
    <tableColumn id="8" xr3:uid="{09318C06-AB06-4E71-AAD3-53C176D856D4}" name="reward_point" dataDxfId="48"/>
    <tableColumn id="9" xr3:uid="{DC5BC79E-8C2D-4FB9-BF6E-051A19757C96}" name="reward_coin" dataDxfId="47"/>
    <tableColumn id="10" xr3:uid="{9ACB5939-E1BD-48F3-8490-09A8DF246598}" name="open_item" dataDxfId="46"/>
    <tableColumn id="11" xr3:uid="{6988D6FA-4BE7-4E74-B798-7FF44AD473F7}" name="image" dataDxfId="45"/>
    <tableColumn id="12" xr3:uid="{08CE1504-5F64-4F38-8E02-BA3C4A127ACB}" name="sound" dataDxfId="44"/>
    <tableColumn id="13" xr3:uid="{16AC2542-0BB8-4573-B0D6-E7FC48FC2FF0}" name="stage_fullname" dataDxfId="43"/>
    <tableColumn id="14" xr3:uid="{CC2A6C46-331D-4AA2-B4BA-67EC194D8A2F}" name="stage_info" dataDxfId="42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5F455-C004-4A3D-BF7D-328FF88528E7}" name="표3" displayName="표3" ref="A1:J7" headerRowDxfId="41" dataDxfId="40">
  <autoFilter ref="A1:J7" xr:uid="{E2E5F455-C004-4A3D-BF7D-328FF88528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8E8F74F-24B3-44C3-8D51-9ED44863F676}" name="id" totalsRowLabel="요약" dataDxfId="39" totalsRowDxfId="38"/>
    <tableColumn id="2" xr3:uid="{E272DE11-2CFA-438A-8C30-4093EEBAAD4D}" name="name" dataDxfId="37" totalsRowDxfId="36"/>
    <tableColumn id="3" xr3:uid="{2CF08806-9622-4698-9F29-63005B4ACF6B}" name="name_en" dataDxfId="35" totalsRowDxfId="34"/>
    <tableColumn id="4" xr3:uid="{494873D0-DE71-4A7C-A5C1-1CD13F2D633F}" name="type" dataDxfId="33" totalsRowDxfId="32"/>
    <tableColumn id="6" xr3:uid="{354215F0-D267-44D0-B417-9824FD6469DC}" name="hp" dataDxfId="31"/>
    <tableColumn id="7" xr3:uid="{B4511A73-E29D-4385-AE5F-8C007E1D956D}" name="atk" dataDxfId="30"/>
    <tableColumn id="8" xr3:uid="{C37631EF-1FE2-449B-8ADB-3FC65C48BB02}" name="def" dataDxfId="29"/>
    <tableColumn id="9" xr3:uid="{47878641-5549-4C24-8792-3F626D6AFFF8}" name="image" dataDxfId="28"/>
    <tableColumn id="10" xr3:uid="{2DFA05EF-9697-418B-B5C7-E4A0E66783E9}" name="sound" dataDxfId="27" totalsRowDxfId="26"/>
    <tableColumn id="12" xr3:uid="{105408C5-D9C0-44F0-A870-D9BE4782B17F}" name="enemy_info" dataDxfId="25"/>
  </tableColumns>
  <tableStyleInfo name="표 스타일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2CF929-9BAE-487E-AA59-E59A097DB6ED}" name="표16" displayName="표16" ref="A1:J9" totalsRowShown="0" headerRowDxfId="24" dataDxfId="23">
  <autoFilter ref="A1:J9" xr:uid="{A32CF929-9BAE-487E-AA59-E59A097DB6ED}"/>
  <tableColumns count="10">
    <tableColumn id="1" xr3:uid="{D11EFD70-6973-4140-97D4-CD2907E8D93F}" name="id" dataDxfId="22"/>
    <tableColumn id="2" xr3:uid="{96652DA7-C7A3-4D7A-AF4E-3D809758DBDF}" name="name" dataDxfId="21"/>
    <tableColumn id="3" xr3:uid="{D27CAD10-0AF2-45E2-A350-0DCB9D7368C8}" name="name_en" dataDxfId="20"/>
    <tableColumn id="4" xr3:uid="{64BCAD89-5438-44B8-8B69-14C0D0BEF66B}" name="type" dataDxfId="19"/>
    <tableColumn id="5" xr3:uid="{C19525A1-B8C2-4874-A15B-672574DD61B5}" name="currency_t/f" dataDxfId="18"/>
    <tableColumn id="6" xr3:uid="{A479A586-07FB-4AA2-B0B5-C03AB75D9E36}" name="cost" dataDxfId="17"/>
    <tableColumn id="7" xr3:uid="{F9281021-C49C-42D1-82CE-05029A330282}" name="atk" dataDxfId="16"/>
    <tableColumn id="8" xr3:uid="{6C43432D-E0D5-4413-9A53-FB2C421A4757}" name="openLv" dataDxfId="15"/>
    <tableColumn id="9" xr3:uid="{21EF1B20-EBAC-4C89-96B6-F5772A012BF6}" name="image" dataDxfId="14"/>
    <tableColumn id="10" xr3:uid="{A6B16ED6-B5B5-411B-806E-9C7E67E71A47}" name="sound" dataDxfId="13"/>
  </tableColumns>
  <tableStyleInfo name="표 스타일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A4F24-5C72-4BAC-95D6-FA90FEDAFDFB}" name="표1_8" displayName="표1_8" ref="B3:D9" totalsRowShown="0" headerRowDxfId="12" headerRowBorderDxfId="11" tableBorderDxfId="10" totalsRowBorderDxfId="9">
  <autoFilter ref="B3:D9" xr:uid="{DCDA4F24-5C72-4BAC-95D6-FA90FEDAFDFB}"/>
  <tableColumns count="3">
    <tableColumn id="1" xr3:uid="{067AA415-18DF-4E25-B1E4-702E5A434479}" name="몬스터유닛" dataDxfId="8"/>
    <tableColumn id="2" xr3:uid="{C2EAD120-8106-48D6-A4BE-6B50127A292A}" name="공격력" dataDxfId="7"/>
    <tableColumn id="3" xr3:uid="{4EA097C8-2E33-4349-95B8-AF57FD207D06}" name="방어력" dataDxfId="6"/>
  </tableColumns>
  <tableStyleInfo name="표 스타일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3587F6-55C2-4C46-86DD-9CD922E67225}" name="표6_9" displayName="표6_9" ref="B37:G39" totalsRowShown="0">
  <autoFilter ref="B37:G39" xr:uid="{FC3587F6-55C2-4C46-86DD-9CD922E67225}"/>
  <tableColumns count="6">
    <tableColumn id="1" xr3:uid="{80CF068D-7DE7-4091-876A-F4844F212EBB}" name="단계"/>
    <tableColumn id="2" xr3:uid="{536AC1D7-968B-4639-95CA-DF43BBA117BB}" name="1단계"/>
    <tableColumn id="3" xr3:uid="{0936F1E5-4EC4-46E7-8AD5-0C170817AED9}" name="2단계"/>
    <tableColumn id="4" xr3:uid="{57CDC63B-4825-432D-A146-391323DA4939}" name="3단계"/>
    <tableColumn id="5" xr3:uid="{F78E1554-1156-49CD-93AA-8FBABF8C5BB4}" name="4단계">
      <calculatedColumnFormula>C13+C16</calculatedColumnFormula>
    </tableColumn>
    <tableColumn id="6" xr3:uid="{CFFC0613-2F25-4FAE-BFEA-ED89D9D67B8F}" name="5단계">
      <calculatedColumnFormula>C13+C14+C17</calculatedColumnFormula>
    </tableColumn>
  </tableColumns>
  <tableStyleInfo name="표 스타일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2D02D-1F9D-4FC7-B9FA-62D4EA30C842}" name="표1" displayName="표1" ref="B12:C18" totalsRowShown="0" headerRowDxfId="5" headerRowBorderDxfId="4" tableBorderDxfId="3" totalsRowBorderDxfId="2">
  <autoFilter ref="B12:C18" xr:uid="{2AA2D02D-1F9D-4FC7-B9FA-62D4EA30C842}"/>
  <tableColumns count="2">
    <tableColumn id="1" xr3:uid="{63ACFE6B-8148-4D1A-8EE5-804402BB2ABE}" name="몬스터유닛" dataDxfId="1"/>
    <tableColumn id="2" xr3:uid="{E32E1503-E62F-4EA7-9DB3-CD6644E25D73}" name="체력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490F8E-D1DF-4204-BD1A-128AA72927CC}">
  <we:reference id="wa200005271" version="2.0.0.0" store="ko-KR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B159-90B3-41BA-9BDE-8816EB2087AA}">
  <sheetPr codeName="Sheet1"/>
  <dimension ref="B2:E22"/>
  <sheetViews>
    <sheetView zoomScaleNormal="100" workbookViewId="0">
      <selection activeCell="D13" sqref="D13"/>
    </sheetView>
  </sheetViews>
  <sheetFormatPr defaultRowHeight="17.399999999999999" x14ac:dyDescent="0.4"/>
  <cols>
    <col min="1" max="1" width="2.8984375" customWidth="1"/>
    <col min="2" max="2" width="14.09765625" bestFit="1" customWidth="1"/>
    <col min="3" max="3" width="14.19921875" bestFit="1" customWidth="1"/>
    <col min="4" max="4" width="15.09765625" bestFit="1" customWidth="1"/>
    <col min="5" max="5" width="78" bestFit="1" customWidth="1"/>
  </cols>
  <sheetData>
    <row r="2" spans="2:5" x14ac:dyDescent="0.4">
      <c r="B2" s="49" t="s">
        <v>35</v>
      </c>
      <c r="C2" s="49" t="s">
        <v>152</v>
      </c>
      <c r="D2" s="49" t="s">
        <v>153</v>
      </c>
      <c r="E2" s="49" t="s">
        <v>154</v>
      </c>
    </row>
    <row r="3" spans="2:5" s="11" customFormat="1" ht="19.2" x14ac:dyDescent="0.4">
      <c r="B3" s="50">
        <v>1</v>
      </c>
      <c r="C3" s="28" t="s">
        <v>97</v>
      </c>
      <c r="D3" s="28" t="s">
        <v>106</v>
      </c>
      <c r="E3" s="18" t="s">
        <v>155</v>
      </c>
    </row>
    <row r="4" spans="2:5" ht="19.2" x14ac:dyDescent="0.4">
      <c r="B4" s="50">
        <v>2</v>
      </c>
      <c r="C4" s="28" t="s">
        <v>98</v>
      </c>
      <c r="D4" s="28" t="s">
        <v>107</v>
      </c>
      <c r="E4" s="18" t="s">
        <v>156</v>
      </c>
    </row>
    <row r="5" spans="2:5" ht="19.2" x14ac:dyDescent="0.4">
      <c r="B5" s="50">
        <v>3</v>
      </c>
      <c r="C5" s="28" t="s">
        <v>99</v>
      </c>
      <c r="D5" s="28" t="s">
        <v>108</v>
      </c>
      <c r="E5" s="18" t="s">
        <v>157</v>
      </c>
    </row>
    <row r="6" spans="2:5" ht="19.2" x14ac:dyDescent="0.4">
      <c r="B6" s="50">
        <v>4</v>
      </c>
      <c r="C6" s="28" t="s">
        <v>100</v>
      </c>
      <c r="D6" s="28" t="s">
        <v>109</v>
      </c>
      <c r="E6" s="18" t="s">
        <v>158</v>
      </c>
    </row>
    <row r="7" spans="2:5" ht="19.2" x14ac:dyDescent="0.4">
      <c r="B7" s="50">
        <v>5</v>
      </c>
      <c r="C7" s="28" t="s">
        <v>101</v>
      </c>
      <c r="D7" s="28" t="s">
        <v>178</v>
      </c>
      <c r="E7" s="18" t="s">
        <v>159</v>
      </c>
    </row>
    <row r="8" spans="2:5" ht="19.2" x14ac:dyDescent="0.4">
      <c r="B8" s="50">
        <v>6</v>
      </c>
      <c r="C8" s="28" t="s">
        <v>102</v>
      </c>
      <c r="D8" s="28" t="s">
        <v>110</v>
      </c>
      <c r="E8" s="18" t="s">
        <v>160</v>
      </c>
    </row>
    <row r="9" spans="2:5" ht="19.2" x14ac:dyDescent="0.4">
      <c r="B9" s="50">
        <v>7</v>
      </c>
      <c r="C9" s="28" t="s">
        <v>103</v>
      </c>
      <c r="D9" s="28" t="s">
        <v>111</v>
      </c>
      <c r="E9" s="18" t="s">
        <v>161</v>
      </c>
    </row>
    <row r="10" spans="2:5" ht="19.2" x14ac:dyDescent="0.4">
      <c r="B10" s="50">
        <v>8</v>
      </c>
      <c r="C10" s="28" t="s">
        <v>104</v>
      </c>
      <c r="D10" s="28" t="s">
        <v>112</v>
      </c>
      <c r="E10" s="18" t="s">
        <v>162</v>
      </c>
    </row>
    <row r="11" spans="2:5" ht="19.2" x14ac:dyDescent="0.4">
      <c r="B11" s="50">
        <v>9</v>
      </c>
      <c r="C11" s="28" t="s">
        <v>105</v>
      </c>
      <c r="D11" s="28" t="s">
        <v>113</v>
      </c>
      <c r="E11" s="18" t="s">
        <v>163</v>
      </c>
    </row>
    <row r="12" spans="2:5" ht="19.2" x14ac:dyDescent="0.4">
      <c r="B12" s="50">
        <v>10</v>
      </c>
      <c r="C12" s="28" t="s">
        <v>22</v>
      </c>
      <c r="D12" s="28" t="s">
        <v>132</v>
      </c>
      <c r="E12" s="18" t="s">
        <v>164</v>
      </c>
    </row>
    <row r="13" spans="2:5" ht="19.2" x14ac:dyDescent="0.4">
      <c r="B13" s="50">
        <v>11</v>
      </c>
      <c r="C13" s="28" t="s">
        <v>165</v>
      </c>
      <c r="D13" s="28" t="s">
        <v>166</v>
      </c>
      <c r="E13" s="18" t="s">
        <v>167</v>
      </c>
    </row>
    <row r="14" spans="2:5" ht="19.2" x14ac:dyDescent="0.4">
      <c r="B14" s="50">
        <v>12</v>
      </c>
      <c r="C14" s="28" t="s">
        <v>151</v>
      </c>
      <c r="D14" s="28" t="s">
        <v>177</v>
      </c>
      <c r="E14" s="18" t="s">
        <v>168</v>
      </c>
    </row>
    <row r="15" spans="2:5" ht="19.2" x14ac:dyDescent="0.4">
      <c r="B15" s="50">
        <v>13</v>
      </c>
      <c r="C15" s="28" t="s">
        <v>143</v>
      </c>
      <c r="D15" s="28" t="s">
        <v>144</v>
      </c>
      <c r="E15" s="18" t="s">
        <v>169</v>
      </c>
    </row>
    <row r="16" spans="2:5" ht="19.2" x14ac:dyDescent="0.4">
      <c r="B16" s="50">
        <v>14</v>
      </c>
      <c r="C16" s="28" t="s">
        <v>126</v>
      </c>
      <c r="D16" s="28" t="s">
        <v>188</v>
      </c>
      <c r="E16" s="18" t="s">
        <v>170</v>
      </c>
    </row>
    <row r="17" spans="2:5" ht="19.2" x14ac:dyDescent="0.4">
      <c r="B17" s="50">
        <v>15</v>
      </c>
      <c r="C17" s="28" t="s">
        <v>147</v>
      </c>
      <c r="D17" s="28" t="s">
        <v>148</v>
      </c>
      <c r="E17" s="18" t="s">
        <v>171</v>
      </c>
    </row>
    <row r="18" spans="2:5" ht="19.2" x14ac:dyDescent="0.4">
      <c r="B18" s="50">
        <v>16</v>
      </c>
      <c r="C18" s="28" t="s">
        <v>120</v>
      </c>
      <c r="D18" s="28" t="s">
        <v>134</v>
      </c>
      <c r="E18" s="18" t="s">
        <v>172</v>
      </c>
    </row>
    <row r="19" spans="2:5" ht="19.2" x14ac:dyDescent="0.4">
      <c r="B19" s="50">
        <v>17</v>
      </c>
      <c r="C19" s="28" t="s">
        <v>136</v>
      </c>
      <c r="D19" s="28" t="s">
        <v>137</v>
      </c>
      <c r="E19" s="18" t="s">
        <v>173</v>
      </c>
    </row>
    <row r="20" spans="2:5" ht="19.2" x14ac:dyDescent="0.4">
      <c r="B20" s="50">
        <v>18</v>
      </c>
      <c r="C20" s="28" t="s">
        <v>174</v>
      </c>
      <c r="D20" s="28" t="s">
        <v>133</v>
      </c>
      <c r="E20" s="18" t="s">
        <v>175</v>
      </c>
    </row>
    <row r="22" spans="2:5" ht="19.2" x14ac:dyDescent="0.4">
      <c r="B22" s="28"/>
      <c r="C22" s="2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FDB-9033-4D28-9F3F-63D889140FD5}">
  <sheetPr codeName="Sheet2"/>
  <dimension ref="B2:I27"/>
  <sheetViews>
    <sheetView zoomScaleNormal="100" workbookViewId="0">
      <selection activeCell="B2" sqref="B2:F2"/>
    </sheetView>
  </sheetViews>
  <sheetFormatPr defaultRowHeight="17.399999999999999" x14ac:dyDescent="0.4"/>
  <cols>
    <col min="1" max="1" width="2.59765625" customWidth="1"/>
    <col min="2" max="2" width="15.09765625" bestFit="1" customWidth="1"/>
    <col min="4" max="4" width="3.19921875" customWidth="1"/>
    <col min="5" max="5" width="13.69921875" bestFit="1" customWidth="1"/>
    <col min="7" max="7" width="3.5" customWidth="1"/>
    <col min="8" max="8" width="32.59765625" bestFit="1" customWidth="1"/>
  </cols>
  <sheetData>
    <row r="2" spans="2:9" ht="25.2" x14ac:dyDescent="0.4">
      <c r="B2" s="54" t="s">
        <v>149</v>
      </c>
      <c r="C2" s="54"/>
      <c r="D2" s="54"/>
      <c r="E2" s="54"/>
      <c r="F2" s="54"/>
    </row>
    <row r="3" spans="2:9" ht="18" thickBot="1" x14ac:dyDescent="0.45"/>
    <row r="4" spans="2:9" ht="19.8" thickBot="1" x14ac:dyDescent="0.45">
      <c r="B4" s="53" t="s">
        <v>52</v>
      </c>
      <c r="C4" s="53"/>
      <c r="D4" s="18"/>
      <c r="E4" s="53" t="s">
        <v>23</v>
      </c>
      <c r="F4" s="53"/>
      <c r="G4" s="18"/>
      <c r="H4" s="53" t="s">
        <v>52</v>
      </c>
      <c r="I4" s="53"/>
    </row>
    <row r="5" spans="2:9" ht="19.8" thickBot="1" x14ac:dyDescent="0.45">
      <c r="B5" s="12" t="s">
        <v>32</v>
      </c>
      <c r="C5" s="13" t="s">
        <v>35</v>
      </c>
      <c r="D5" s="18"/>
      <c r="E5" s="32" t="s">
        <v>54</v>
      </c>
      <c r="F5" s="33" t="s">
        <v>35</v>
      </c>
      <c r="G5" s="18"/>
      <c r="H5" s="12" t="s">
        <v>21</v>
      </c>
      <c r="I5" s="13" t="s">
        <v>61</v>
      </c>
    </row>
    <row r="6" spans="2:9" ht="19.2" x14ac:dyDescent="0.4">
      <c r="B6" s="14" t="s">
        <v>33</v>
      </c>
      <c r="C6" s="19">
        <v>1</v>
      </c>
      <c r="D6" s="18"/>
      <c r="E6" s="12" t="s">
        <v>10</v>
      </c>
      <c r="F6" s="34">
        <v>10</v>
      </c>
      <c r="G6" s="18"/>
      <c r="H6" s="14" t="s">
        <v>66</v>
      </c>
      <c r="I6" s="15" t="s">
        <v>62</v>
      </c>
    </row>
    <row r="7" spans="2:9" ht="19.2" x14ac:dyDescent="0.4">
      <c r="B7" s="14" t="s">
        <v>20</v>
      </c>
      <c r="C7" s="19">
        <v>2</v>
      </c>
      <c r="D7" s="18"/>
      <c r="E7" s="14" t="s">
        <v>11</v>
      </c>
      <c r="F7" s="35">
        <v>11</v>
      </c>
      <c r="G7" s="18"/>
      <c r="H7" s="14" t="s">
        <v>67</v>
      </c>
      <c r="I7" s="15" t="s">
        <v>63</v>
      </c>
    </row>
    <row r="8" spans="2:9" ht="19.8" thickBot="1" x14ac:dyDescent="0.45">
      <c r="B8" s="16" t="s">
        <v>34</v>
      </c>
      <c r="C8" s="20">
        <v>3</v>
      </c>
      <c r="D8" s="18"/>
      <c r="E8" s="14" t="s">
        <v>13</v>
      </c>
      <c r="F8" s="35">
        <v>12</v>
      </c>
      <c r="G8" s="18"/>
      <c r="H8" s="14" t="s">
        <v>68</v>
      </c>
      <c r="I8" s="15" t="s">
        <v>65</v>
      </c>
    </row>
    <row r="9" spans="2:9" ht="19.8" thickBot="1" x14ac:dyDescent="0.45">
      <c r="B9" s="18"/>
      <c r="C9" s="18"/>
      <c r="D9" s="18"/>
      <c r="E9" s="14" t="s">
        <v>14</v>
      </c>
      <c r="F9" s="35">
        <v>13</v>
      </c>
      <c r="G9" s="18"/>
      <c r="H9" s="14" t="s">
        <v>69</v>
      </c>
      <c r="I9" s="15" t="s">
        <v>64</v>
      </c>
    </row>
    <row r="10" spans="2:9" ht="19.8" thickBot="1" x14ac:dyDescent="0.45">
      <c r="B10" s="53" t="s">
        <v>28</v>
      </c>
      <c r="C10" s="53"/>
      <c r="D10" s="18"/>
      <c r="E10" s="14" t="s">
        <v>16</v>
      </c>
      <c r="F10" s="35">
        <v>14</v>
      </c>
      <c r="G10" s="18"/>
      <c r="H10" s="16" t="s">
        <v>70</v>
      </c>
      <c r="I10" s="17" t="s">
        <v>135</v>
      </c>
    </row>
    <row r="11" spans="2:9" ht="19.8" thickBot="1" x14ac:dyDescent="0.45">
      <c r="B11" s="36" t="s">
        <v>29</v>
      </c>
      <c r="C11" s="37" t="s">
        <v>35</v>
      </c>
      <c r="D11" s="18"/>
      <c r="E11" s="16" t="s">
        <v>17</v>
      </c>
      <c r="F11" s="38">
        <v>15</v>
      </c>
      <c r="G11" s="18"/>
      <c r="H11" s="18"/>
      <c r="I11" s="18"/>
    </row>
    <row r="12" spans="2:9" ht="19.8" thickBot="1" x14ac:dyDescent="0.45">
      <c r="B12" s="12" t="s">
        <v>27</v>
      </c>
      <c r="C12" s="13">
        <v>1</v>
      </c>
      <c r="D12" s="18"/>
      <c r="E12" s="18"/>
      <c r="F12" s="18"/>
      <c r="G12" s="18"/>
    </row>
    <row r="13" spans="2:9" ht="19.8" thickBot="1" x14ac:dyDescent="0.45">
      <c r="B13" s="14" t="s">
        <v>30</v>
      </c>
      <c r="C13" s="19">
        <v>2</v>
      </c>
      <c r="D13" s="18"/>
      <c r="E13" s="53" t="s">
        <v>78</v>
      </c>
      <c r="F13" s="53"/>
      <c r="G13" s="18"/>
    </row>
    <row r="14" spans="2:9" ht="19.8" thickBot="1" x14ac:dyDescent="0.45">
      <c r="B14" s="16" t="s">
        <v>31</v>
      </c>
      <c r="C14" s="20">
        <v>3</v>
      </c>
      <c r="D14" s="18"/>
      <c r="E14" s="36" t="s">
        <v>54</v>
      </c>
      <c r="F14" s="37" t="s">
        <v>35</v>
      </c>
      <c r="G14" s="18"/>
    </row>
    <row r="15" spans="2:9" ht="19.8" thickBot="1" x14ac:dyDescent="0.45">
      <c r="B15" s="18"/>
      <c r="C15" s="18"/>
      <c r="D15" s="18"/>
      <c r="E15" s="36" t="s">
        <v>53</v>
      </c>
      <c r="F15" s="37">
        <v>24</v>
      </c>
      <c r="G15" s="18"/>
    </row>
    <row r="16" spans="2:9" ht="19.8" thickBot="1" x14ac:dyDescent="0.45">
      <c r="B16" s="55" t="s">
        <v>58</v>
      </c>
      <c r="C16" s="55"/>
      <c r="D16" s="18"/>
      <c r="E16" s="18"/>
      <c r="F16" s="18"/>
      <c r="G16" s="18"/>
    </row>
    <row r="17" spans="2:9" ht="19.8" thickBot="1" x14ac:dyDescent="0.45">
      <c r="B17" s="16" t="s">
        <v>29</v>
      </c>
      <c r="C17" s="20" t="s">
        <v>35</v>
      </c>
      <c r="D17" s="18"/>
      <c r="E17" s="53" t="s">
        <v>79</v>
      </c>
      <c r="F17" s="53"/>
      <c r="G17" s="18"/>
      <c r="H17" s="18"/>
      <c r="I17" s="18"/>
    </row>
    <row r="18" spans="2:9" ht="19.8" thickBot="1" x14ac:dyDescent="0.45">
      <c r="B18" s="36" t="s">
        <v>59</v>
      </c>
      <c r="C18" s="37">
        <v>7</v>
      </c>
      <c r="D18" s="18"/>
      <c r="E18" s="36" t="s">
        <v>54</v>
      </c>
      <c r="F18" s="37" t="s">
        <v>35</v>
      </c>
      <c r="G18" s="18"/>
      <c r="H18" s="18"/>
      <c r="I18" s="18"/>
    </row>
    <row r="19" spans="2:9" ht="19.8" thickBot="1" x14ac:dyDescent="0.45">
      <c r="B19" s="18"/>
      <c r="C19" s="18"/>
      <c r="D19" s="18"/>
      <c r="E19" s="12" t="s">
        <v>48</v>
      </c>
      <c r="F19" s="13">
        <v>16</v>
      </c>
      <c r="G19" s="18"/>
      <c r="H19" s="18"/>
      <c r="I19" s="18"/>
    </row>
    <row r="20" spans="2:9" ht="19.8" thickBot="1" x14ac:dyDescent="0.45">
      <c r="B20" s="53" t="s">
        <v>60</v>
      </c>
      <c r="C20" s="53"/>
      <c r="D20" s="18"/>
      <c r="E20" s="14" t="s">
        <v>40</v>
      </c>
      <c r="F20" s="19">
        <v>17</v>
      </c>
      <c r="G20" s="18"/>
      <c r="H20" s="18"/>
      <c r="I20" s="18"/>
    </row>
    <row r="21" spans="2:9" ht="19.8" thickBot="1" x14ac:dyDescent="0.45">
      <c r="B21" s="36" t="s">
        <v>29</v>
      </c>
      <c r="C21" s="37" t="s">
        <v>35</v>
      </c>
      <c r="D21" s="18"/>
      <c r="E21" s="14" t="s">
        <v>42</v>
      </c>
      <c r="F21" s="19">
        <v>18</v>
      </c>
      <c r="G21" s="18"/>
      <c r="H21" s="18"/>
      <c r="I21" s="18"/>
    </row>
    <row r="22" spans="2:9" ht="19.2" x14ac:dyDescent="0.4">
      <c r="B22" s="12" t="s">
        <v>36</v>
      </c>
      <c r="C22" s="13">
        <v>4</v>
      </c>
      <c r="D22" s="18"/>
      <c r="E22" s="14" t="s">
        <v>44</v>
      </c>
      <c r="F22" s="19">
        <v>19</v>
      </c>
      <c r="G22" s="18"/>
      <c r="H22" s="18"/>
      <c r="I22" s="18"/>
    </row>
    <row r="23" spans="2:9" ht="19.2" x14ac:dyDescent="0.4">
      <c r="B23" s="14" t="s">
        <v>37</v>
      </c>
      <c r="C23" s="19">
        <v>5</v>
      </c>
      <c r="D23" s="18"/>
      <c r="E23" s="14" t="s">
        <v>46</v>
      </c>
      <c r="F23" s="19">
        <v>20</v>
      </c>
      <c r="G23" s="18"/>
      <c r="H23" s="18"/>
      <c r="I23" s="18"/>
    </row>
    <row r="24" spans="2:9" ht="19.8" thickBot="1" x14ac:dyDescent="0.45">
      <c r="B24" s="16" t="s">
        <v>38</v>
      </c>
      <c r="C24" s="20">
        <v>6</v>
      </c>
      <c r="D24" s="18"/>
      <c r="E24" s="14" t="s">
        <v>49</v>
      </c>
      <c r="F24" s="19">
        <v>21</v>
      </c>
      <c r="G24" s="18"/>
      <c r="H24" s="18"/>
      <c r="I24" s="18"/>
    </row>
    <row r="25" spans="2:9" ht="19.2" x14ac:dyDescent="0.4">
      <c r="B25" s="18"/>
      <c r="C25" s="18"/>
      <c r="D25" s="18"/>
      <c r="E25" s="14" t="s">
        <v>50</v>
      </c>
      <c r="F25" s="19">
        <v>22</v>
      </c>
      <c r="G25" s="18"/>
      <c r="H25" s="18"/>
      <c r="I25" s="18"/>
    </row>
    <row r="26" spans="2:9" ht="19.8" thickBot="1" x14ac:dyDescent="0.45">
      <c r="B26" s="18"/>
      <c r="C26" s="18"/>
      <c r="D26" s="18"/>
      <c r="E26" s="16" t="s">
        <v>51</v>
      </c>
      <c r="F26" s="20">
        <v>23</v>
      </c>
      <c r="G26" s="18"/>
      <c r="H26" s="18"/>
      <c r="I26" s="18"/>
    </row>
    <row r="27" spans="2:9" ht="19.2" x14ac:dyDescent="0.4">
      <c r="B27" s="18"/>
      <c r="C27" s="18"/>
      <c r="D27" s="18"/>
      <c r="E27" s="18"/>
      <c r="F27" s="18"/>
      <c r="G27" s="18"/>
      <c r="H27" s="18"/>
      <c r="I27" s="18"/>
    </row>
  </sheetData>
  <mergeCells count="9">
    <mergeCell ref="H4:I4"/>
    <mergeCell ref="E17:F17"/>
    <mergeCell ref="B16:C16"/>
    <mergeCell ref="B10:C10"/>
    <mergeCell ref="B20:C20"/>
    <mergeCell ref="E13:F13"/>
    <mergeCell ref="B2:F2"/>
    <mergeCell ref="B4:C4"/>
    <mergeCell ref="E4:F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46BE-FE1F-46E5-8DD5-DD309DB718F3}">
  <sheetPr codeName="Sheet3"/>
  <dimension ref="A1:N12"/>
  <sheetViews>
    <sheetView zoomScaleNormal="100" workbookViewId="0">
      <selection activeCell="N5" sqref="N5"/>
    </sheetView>
  </sheetViews>
  <sheetFormatPr defaultRowHeight="17.399999999999999" x14ac:dyDescent="0.4"/>
  <cols>
    <col min="1" max="1" width="8.09765625" bestFit="1" customWidth="1"/>
    <col min="2" max="2" width="11.59765625" bestFit="1" customWidth="1"/>
    <col min="3" max="3" width="13.59765625" bestFit="1" customWidth="1"/>
    <col min="4" max="5" width="17.3984375" bestFit="1" customWidth="1"/>
    <col min="6" max="6" width="18.59765625" bestFit="1" customWidth="1"/>
    <col min="7" max="7" width="17.3984375" bestFit="1" customWidth="1"/>
    <col min="8" max="8" width="15.3984375" bestFit="1" customWidth="1"/>
    <col min="9" max="9" width="17.8984375" bestFit="1" customWidth="1"/>
    <col min="10" max="10" width="15.69921875" bestFit="1" customWidth="1"/>
    <col min="11" max="11" width="7" bestFit="1" customWidth="1"/>
    <col min="13" max="13" width="15.8984375" bestFit="1" customWidth="1"/>
    <col min="14" max="14" width="147.3984375" bestFit="1" customWidth="1"/>
  </cols>
  <sheetData>
    <row r="1" spans="1:14" ht="19.2" x14ac:dyDescent="0.4">
      <c r="A1" s="11" t="s">
        <v>131</v>
      </c>
      <c r="B1" s="11" t="s">
        <v>132</v>
      </c>
      <c r="C1" s="47" t="s">
        <v>179</v>
      </c>
      <c r="D1" s="47" t="s">
        <v>140</v>
      </c>
      <c r="E1" s="47" t="s">
        <v>141</v>
      </c>
      <c r="F1" s="47" t="s">
        <v>142</v>
      </c>
      <c r="G1" s="47" t="s">
        <v>177</v>
      </c>
      <c r="H1" s="47" t="s">
        <v>144</v>
      </c>
      <c r="I1" s="47" t="s">
        <v>176</v>
      </c>
      <c r="J1" s="47" t="s">
        <v>148</v>
      </c>
      <c r="K1" s="47" t="s">
        <v>138</v>
      </c>
      <c r="L1" s="47" t="s">
        <v>139</v>
      </c>
      <c r="M1" s="47" t="s">
        <v>204</v>
      </c>
      <c r="N1" s="47" t="s">
        <v>207</v>
      </c>
    </row>
    <row r="2" spans="1:14" x14ac:dyDescent="0.4">
      <c r="A2" s="11">
        <v>1</v>
      </c>
      <c r="B2" s="11" t="s">
        <v>0</v>
      </c>
      <c r="C2" s="11">
        <f>COUNTA(표14[[#This Row],[enemy_unit1]:[enemy_unit3]])</f>
        <v>1</v>
      </c>
      <c r="D2" s="11" t="str">
        <f>monster_ref!$B$4</f>
        <v>스켈레톤</v>
      </c>
      <c r="E2" s="11"/>
      <c r="F2" s="51"/>
      <c r="G2" s="48">
        <v>0</v>
      </c>
      <c r="H2" s="11">
        <v>3</v>
      </c>
      <c r="I2" s="46">
        <v>100</v>
      </c>
      <c r="J2" s="46"/>
      <c r="K2" s="11"/>
      <c r="L2" s="11"/>
      <c r="M2" s="11" t="s">
        <v>205</v>
      </c>
      <c r="N2" s="11" t="s">
        <v>210</v>
      </c>
    </row>
    <row r="3" spans="1:14" x14ac:dyDescent="0.4">
      <c r="A3" s="11">
        <v>2</v>
      </c>
      <c r="B3" s="11" t="s">
        <v>115</v>
      </c>
      <c r="C3" s="11">
        <f>COUNTA(표14[[#This Row],[enemy_unit1]:[enemy_unit3]])</f>
        <v>2</v>
      </c>
      <c r="D3" s="11" t="str">
        <f>monster_ref!B4</f>
        <v>스켈레톤</v>
      </c>
      <c r="E3" s="11" t="str">
        <f>표3[[#This Row],[name]]</f>
        <v>스톤피스트</v>
      </c>
      <c r="F3" s="51"/>
      <c r="G3" s="48">
        <v>2</v>
      </c>
      <c r="H3" s="11">
        <v>3</v>
      </c>
      <c r="I3" s="46">
        <v>110</v>
      </c>
      <c r="J3" s="46" t="s">
        <v>202</v>
      </c>
      <c r="K3" s="11"/>
      <c r="L3" s="11"/>
      <c r="M3" s="11" t="s">
        <v>215</v>
      </c>
      <c r="N3" s="52" t="s">
        <v>211</v>
      </c>
    </row>
    <row r="4" spans="1:14" x14ac:dyDescent="0.4">
      <c r="A4" s="11">
        <v>3</v>
      </c>
      <c r="B4" s="11" t="s">
        <v>116</v>
      </c>
      <c r="C4" s="11">
        <f>COUNTA(표14[[#This Row],[enemy_unit1]:[enemy_unit3]])</f>
        <v>1</v>
      </c>
      <c r="D4" s="11" t="str">
        <f>표3[[#This Row],[name]]</f>
        <v>아이스골렘</v>
      </c>
      <c r="E4" s="11"/>
      <c r="F4" s="51"/>
      <c r="G4" s="48">
        <v>0</v>
      </c>
      <c r="H4" s="11">
        <v>3</v>
      </c>
      <c r="I4" s="46">
        <v>120</v>
      </c>
      <c r="J4" s="46" t="s">
        <v>145</v>
      </c>
      <c r="K4" s="11"/>
      <c r="L4" s="11"/>
      <c r="M4" s="11" t="s">
        <v>206</v>
      </c>
      <c r="N4" s="11" t="s">
        <v>212</v>
      </c>
    </row>
    <row r="5" spans="1:14" x14ac:dyDescent="0.4">
      <c r="A5" s="11">
        <v>4</v>
      </c>
      <c r="B5" s="11" t="s">
        <v>117</v>
      </c>
      <c r="C5" s="11">
        <f>COUNTA(표14[[#This Row],[enemy_unit1]:[enemy_unit3]])</f>
        <v>2</v>
      </c>
      <c r="D5" s="11" t="str">
        <f>monster_Data!B2</f>
        <v>스켈레톤</v>
      </c>
      <c r="E5" s="11" t="str">
        <f>표3[[#This Row],[name]]</f>
        <v>그림 리퍼</v>
      </c>
      <c r="F5" s="51"/>
      <c r="G5" s="48">
        <v>2</v>
      </c>
      <c r="H5" s="11">
        <v>4</v>
      </c>
      <c r="I5" s="46">
        <v>140</v>
      </c>
      <c r="J5" s="46" t="s">
        <v>146</v>
      </c>
      <c r="K5" s="11"/>
      <c r="L5" s="11"/>
      <c r="M5" s="11" t="s">
        <v>208</v>
      </c>
      <c r="N5" s="11" t="s">
        <v>213</v>
      </c>
    </row>
    <row r="6" spans="1:14" x14ac:dyDescent="0.4">
      <c r="A6" s="11">
        <v>5</v>
      </c>
      <c r="B6" s="11" t="s">
        <v>118</v>
      </c>
      <c r="C6" s="11">
        <f>COUNTA(표14[[#This Row],[enemy_unit1]:[enemy_unit3]])</f>
        <v>3</v>
      </c>
      <c r="D6" s="11" t="str">
        <f>monster_Data!B2</f>
        <v>스켈레톤</v>
      </c>
      <c r="E6" s="11" t="str">
        <f>monster_Data!B3</f>
        <v>스톤피스트</v>
      </c>
      <c r="F6" s="51" t="str">
        <f>표3[[#This Row],[name]]</f>
        <v>파괴자 모로스</v>
      </c>
      <c r="G6" s="48">
        <v>0</v>
      </c>
      <c r="H6" s="11">
        <v>4</v>
      </c>
      <c r="I6" s="46">
        <v>160</v>
      </c>
      <c r="J6" s="46"/>
      <c r="K6" s="11"/>
      <c r="L6" s="11"/>
      <c r="M6" s="11" t="s">
        <v>209</v>
      </c>
      <c r="N6" s="11" t="s">
        <v>214</v>
      </c>
    </row>
    <row r="10" spans="1:14" ht="19.2" x14ac:dyDescent="0.4">
      <c r="I10" s="45"/>
    </row>
    <row r="11" spans="1:14" ht="19.2" x14ac:dyDescent="0.4">
      <c r="I11" s="45"/>
    </row>
    <row r="12" spans="1:14" ht="19.2" x14ac:dyDescent="0.4">
      <c r="I12" s="45"/>
    </row>
  </sheetData>
  <phoneticPr fontId="2" type="noConversion"/>
  <pageMargins left="0.7" right="0.7" top="0.75" bottom="0.75" header="0.3" footer="0.3"/>
  <ignoredErrors>
    <ignoredError sqref="J3:J5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CDD5-EF19-4B69-A17C-54DA94699AEA}">
  <sheetPr codeName="Sheet4"/>
  <dimension ref="A1:J7"/>
  <sheetViews>
    <sheetView tabSelected="1" zoomScaleNormal="100" workbookViewId="0">
      <selection activeCell="J7" sqref="J7"/>
    </sheetView>
  </sheetViews>
  <sheetFormatPr defaultRowHeight="17.399999999999999" x14ac:dyDescent="0.4"/>
  <cols>
    <col min="1" max="1" width="6.19921875" bestFit="1" customWidth="1"/>
    <col min="2" max="2" width="17.09765625" bestFit="1" customWidth="1"/>
    <col min="3" max="3" width="17" bestFit="1" customWidth="1"/>
    <col min="4" max="4" width="13.5" bestFit="1" customWidth="1"/>
    <col min="5" max="5" width="11.19921875" customWidth="1"/>
    <col min="7" max="7" width="10" bestFit="1" customWidth="1"/>
    <col min="8" max="8" width="12.59765625" bestFit="1" customWidth="1"/>
    <col min="9" max="9" width="10.5" bestFit="1" customWidth="1"/>
    <col min="10" max="10" width="131.5" bestFit="1" customWidth="1"/>
    <col min="11" max="11" width="117.19921875" bestFit="1" customWidth="1"/>
    <col min="12" max="12" width="15.09765625" customWidth="1"/>
    <col min="13" max="13" width="13" bestFit="1" customWidth="1"/>
    <col min="14" max="14" width="11.59765625" bestFit="1" customWidth="1"/>
    <col min="15" max="15" width="12" customWidth="1"/>
    <col min="16" max="16" width="15.3984375" bestFit="1" customWidth="1"/>
    <col min="17" max="20" width="15.8984375" customWidth="1"/>
    <col min="21" max="21" width="30.5" bestFit="1" customWidth="1"/>
  </cols>
  <sheetData>
    <row r="1" spans="1:10" ht="19.2" x14ac:dyDescent="0.4">
      <c r="A1" s="28" t="s">
        <v>106</v>
      </c>
      <c r="B1" s="28" t="s">
        <v>107</v>
      </c>
      <c r="C1" s="28" t="s">
        <v>108</v>
      </c>
      <c r="D1" s="28" t="s">
        <v>109</v>
      </c>
      <c r="E1" s="28" t="s">
        <v>178</v>
      </c>
      <c r="F1" s="28" t="s">
        <v>110</v>
      </c>
      <c r="G1" s="28" t="s">
        <v>111</v>
      </c>
      <c r="H1" s="28" t="s">
        <v>112</v>
      </c>
      <c r="I1" s="28" t="s">
        <v>113</v>
      </c>
      <c r="J1" s="28" t="s">
        <v>183</v>
      </c>
    </row>
    <row r="2" spans="1:10" ht="19.2" x14ac:dyDescent="0.4">
      <c r="A2" s="18">
        <v>2110</v>
      </c>
      <c r="B2" s="18" t="str">
        <f>monster_ref!B4</f>
        <v>스켈레톤</v>
      </c>
      <c r="C2" s="18" t="s">
        <v>190</v>
      </c>
      <c r="D2" s="28" t="str">
        <f>ID_code!I7</f>
        <v>M</v>
      </c>
      <c r="E2" s="18">
        <f>VLOOKUP(표3[[#This Row],[name]],monster_ref!$B$12:$C$18,2,FALSE)</f>
        <v>1</v>
      </c>
      <c r="F2" s="18">
        <f>VLOOKUP(표3[[#This Row],[name]],표1_8[#All],2,)</f>
        <v>10</v>
      </c>
      <c r="G2" s="18">
        <f>VLOOKUP(표3[[#This Row],[name]],표1_8[#All],3,)</f>
        <v>10</v>
      </c>
      <c r="H2" s="18"/>
      <c r="I2" s="18"/>
      <c r="J2" s="18" t="s">
        <v>184</v>
      </c>
    </row>
    <row r="3" spans="1:10" ht="19.2" x14ac:dyDescent="0.4">
      <c r="A3" s="18">
        <v>2111</v>
      </c>
      <c r="B3" s="18" t="str">
        <f>monster_ref!B5</f>
        <v>스톤피스트</v>
      </c>
      <c r="C3" s="18" t="s">
        <v>191</v>
      </c>
      <c r="D3" s="28" t="s">
        <v>114</v>
      </c>
      <c r="E3" s="18">
        <f>VLOOKUP(표3[[#This Row],[name]],monster_ref!$B$12:$C$18,2,FALSE)</f>
        <v>2</v>
      </c>
      <c r="F3" s="18">
        <f>VLOOKUP(표3[[#This Row],[name]],표1_8[#All],2,)</f>
        <v>10</v>
      </c>
      <c r="G3" s="18">
        <f>VLOOKUP(표3[[#This Row],[name]],표1_8[#All],3,)</f>
        <v>13</v>
      </c>
      <c r="H3" s="18"/>
      <c r="I3" s="18"/>
      <c r="J3" s="18" t="s">
        <v>186</v>
      </c>
    </row>
    <row r="4" spans="1:10" ht="19.2" x14ac:dyDescent="0.4">
      <c r="A4" s="18">
        <v>2212</v>
      </c>
      <c r="B4" s="18" t="str">
        <f>monster_ref!B6</f>
        <v>아이스골렘</v>
      </c>
      <c r="C4" s="18" t="s">
        <v>192</v>
      </c>
      <c r="D4" s="28" t="s">
        <v>114</v>
      </c>
      <c r="E4" s="18">
        <f>VLOOKUP(표3[[#This Row],[name]],monster_ref!$B$12:$C$18,2,FALSE)</f>
        <v>5</v>
      </c>
      <c r="F4" s="18">
        <f>VLOOKUP(표3[[#This Row],[name]],표1_8[#All],2,)</f>
        <v>20</v>
      </c>
      <c r="G4" s="18">
        <f>VLOOKUP(표3[[#This Row],[name]],표1_8[#All],3,)</f>
        <v>20</v>
      </c>
      <c r="H4" s="18"/>
      <c r="I4" s="18"/>
      <c r="J4" s="18" t="s">
        <v>185</v>
      </c>
    </row>
    <row r="5" spans="1:10" ht="19.2" x14ac:dyDescent="0.4">
      <c r="A5" s="18">
        <v>2213</v>
      </c>
      <c r="B5" s="18" t="str">
        <f>monster_ref!B7</f>
        <v>그림 리퍼</v>
      </c>
      <c r="C5" s="18" t="s">
        <v>193</v>
      </c>
      <c r="D5" s="28" t="s">
        <v>114</v>
      </c>
      <c r="E5" s="18">
        <f>VLOOKUP(표3[[#This Row],[name]],monster_ref!$B$12:$C$18,2,FALSE)</f>
        <v>5</v>
      </c>
      <c r="F5" s="18">
        <f>VLOOKUP(표3[[#This Row],[name]],표1_8[#All],2,)</f>
        <v>25</v>
      </c>
      <c r="G5" s="18">
        <f>VLOOKUP(표3[[#This Row],[name]],표1_8[#All],3,)</f>
        <v>20</v>
      </c>
      <c r="H5" s="18"/>
      <c r="I5" s="18"/>
      <c r="J5" s="18" t="s">
        <v>187</v>
      </c>
    </row>
    <row r="6" spans="1:10" ht="19.2" x14ac:dyDescent="0.4">
      <c r="A6" s="18">
        <v>2314</v>
      </c>
      <c r="B6" s="18" t="str">
        <f>monster_ref!B8</f>
        <v>파괴자 모로스</v>
      </c>
      <c r="C6" s="18" t="s">
        <v>203</v>
      </c>
      <c r="D6" s="28" t="s">
        <v>114</v>
      </c>
      <c r="E6" s="18">
        <f>VLOOKUP(표3[[#This Row],[name]],monster_ref!$B$12:$C$18,2,FALSE)</f>
        <v>7</v>
      </c>
      <c r="F6" s="18">
        <f>VLOOKUP(표3[[#This Row],[name]],표1_8[#All],2,)</f>
        <v>30</v>
      </c>
      <c r="G6" s="18">
        <f>VLOOKUP(표3[[#This Row],[name]],표1_8[#All],3,)</f>
        <v>30</v>
      </c>
      <c r="H6" s="18"/>
      <c r="I6" s="18"/>
      <c r="J6" s="18" t="s">
        <v>216</v>
      </c>
    </row>
    <row r="7" spans="1:10" ht="19.2" x14ac:dyDescent="0.4">
      <c r="A7" s="18">
        <v>2315</v>
      </c>
      <c r="B7" s="18" t="str">
        <f>monster_ref!B9</f>
        <v>파괴자 모로스</v>
      </c>
      <c r="C7" s="18" t="s">
        <v>203</v>
      </c>
      <c r="D7" s="28" t="s">
        <v>114</v>
      </c>
      <c r="E7" s="18">
        <f>VLOOKUP(표3[[#This Row],[name]],monster_ref!$B$12:$C$18,2,FALSE)</f>
        <v>7</v>
      </c>
      <c r="F7" s="18">
        <f>VLOOKUP(표3[[#This Row],[name]],표1_8[#All],2,)</f>
        <v>30</v>
      </c>
      <c r="G7" s="18">
        <f>VLOOKUP(표3[[#This Row],[name]],표1_8[#All],3,)</f>
        <v>30</v>
      </c>
      <c r="H7" s="18"/>
      <c r="I7" s="18"/>
      <c r="J7" s="18" t="s">
        <v>216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4ED-B529-4E30-8214-DB5494EA9459}">
  <sheetPr codeName="Sheet6"/>
  <dimension ref="A1:J19"/>
  <sheetViews>
    <sheetView zoomScaleNormal="100" workbookViewId="0">
      <selection activeCell="C11" sqref="C11"/>
    </sheetView>
  </sheetViews>
  <sheetFormatPr defaultRowHeight="17.399999999999999" x14ac:dyDescent="0.4"/>
  <cols>
    <col min="1" max="1" width="7.5" bestFit="1" customWidth="1"/>
    <col min="2" max="2" width="17.19921875" bestFit="1" customWidth="1"/>
    <col min="3" max="3" width="20.3984375" bestFit="1" customWidth="1"/>
    <col min="4" max="4" width="12.3984375" customWidth="1"/>
    <col min="5" max="6" width="16.8984375" bestFit="1" customWidth="1"/>
    <col min="8" max="8" width="12.5" bestFit="1" customWidth="1"/>
    <col min="9" max="9" width="14.3984375" bestFit="1" customWidth="1"/>
    <col min="10" max="10" width="18.3984375" bestFit="1" customWidth="1"/>
    <col min="11" max="11" width="10.19921875" customWidth="1"/>
  </cols>
  <sheetData>
    <row r="1" spans="1:10" ht="19.2" x14ac:dyDescent="0.4">
      <c r="A1" s="28" t="s">
        <v>57</v>
      </c>
      <c r="B1" s="28" t="s">
        <v>55</v>
      </c>
      <c r="C1" s="28" t="s">
        <v>71</v>
      </c>
      <c r="D1" s="28" t="s">
        <v>56</v>
      </c>
      <c r="E1" s="28" t="s">
        <v>134</v>
      </c>
      <c r="F1" s="28" t="s">
        <v>137</v>
      </c>
      <c r="G1" s="28" t="s">
        <v>125</v>
      </c>
      <c r="H1" s="28" t="s">
        <v>133</v>
      </c>
      <c r="I1" s="28" t="s">
        <v>138</v>
      </c>
      <c r="J1" s="28" t="s">
        <v>139</v>
      </c>
    </row>
    <row r="2" spans="1:10" ht="19.2" x14ac:dyDescent="0.4">
      <c r="A2" s="28">
        <v>3616</v>
      </c>
      <c r="B2" s="39" t="s">
        <v>47</v>
      </c>
      <c r="C2" s="39" t="s">
        <v>72</v>
      </c>
      <c r="D2" s="28" t="str">
        <f>ID_code!I10</f>
        <v>C</v>
      </c>
      <c r="E2" s="28" t="s">
        <v>121</v>
      </c>
      <c r="F2" s="18"/>
      <c r="G2" s="18"/>
      <c r="H2" s="42"/>
      <c r="I2" s="18"/>
      <c r="J2" s="18"/>
    </row>
    <row r="3" spans="1:10" ht="19.2" x14ac:dyDescent="0.4">
      <c r="A3" s="28">
        <v>3417</v>
      </c>
      <c r="B3" s="40" t="s">
        <v>39</v>
      </c>
      <c r="C3" s="40" t="s">
        <v>200</v>
      </c>
      <c r="D3" s="28" t="str">
        <f>ID_code!I8</f>
        <v>E</v>
      </c>
      <c r="E3" s="28" t="s">
        <v>122</v>
      </c>
      <c r="F3" s="18">
        <v>15</v>
      </c>
      <c r="G3" s="18"/>
      <c r="H3" s="42">
        <v>2</v>
      </c>
      <c r="I3" s="18"/>
      <c r="J3" s="18"/>
    </row>
    <row r="4" spans="1:10" ht="19.2" x14ac:dyDescent="0.4">
      <c r="A4" s="28">
        <v>3418</v>
      </c>
      <c r="B4" s="40" t="s">
        <v>41</v>
      </c>
      <c r="C4" s="40" t="s">
        <v>123</v>
      </c>
      <c r="D4" s="28" t="str">
        <f>ID_code!I8</f>
        <v>E</v>
      </c>
      <c r="E4" s="28" t="s">
        <v>122</v>
      </c>
      <c r="F4" s="18">
        <v>30</v>
      </c>
      <c r="G4" s="18"/>
      <c r="H4" s="42">
        <v>3</v>
      </c>
      <c r="I4" s="18"/>
      <c r="J4" s="18"/>
    </row>
    <row r="5" spans="1:10" ht="19.2" x14ac:dyDescent="0.4">
      <c r="A5" s="28">
        <v>3419</v>
      </c>
      <c r="B5" s="40" t="s">
        <v>43</v>
      </c>
      <c r="C5" s="40" t="s">
        <v>124</v>
      </c>
      <c r="D5" s="28" t="str">
        <f>ID_code!I8</f>
        <v>E</v>
      </c>
      <c r="E5" s="28" t="s">
        <v>122</v>
      </c>
      <c r="F5" s="18">
        <v>30</v>
      </c>
      <c r="G5" s="18"/>
      <c r="H5" s="42">
        <v>3</v>
      </c>
      <c r="I5" s="18"/>
      <c r="J5" s="18"/>
    </row>
    <row r="6" spans="1:10" ht="19.2" x14ac:dyDescent="0.4">
      <c r="A6" s="28">
        <v>3420</v>
      </c>
      <c r="B6" s="40" t="s">
        <v>45</v>
      </c>
      <c r="C6" s="40" t="s">
        <v>73</v>
      </c>
      <c r="D6" s="28" t="str">
        <f>ID_code!I8</f>
        <v>E</v>
      </c>
      <c r="E6" s="28" t="s">
        <v>122</v>
      </c>
      <c r="F6" s="18">
        <v>20</v>
      </c>
      <c r="G6" s="18"/>
      <c r="H6" s="42">
        <v>2</v>
      </c>
      <c r="I6" s="18"/>
      <c r="J6" s="18"/>
    </row>
    <row r="7" spans="1:10" ht="19.2" x14ac:dyDescent="0.4">
      <c r="A7" s="28">
        <v>3521</v>
      </c>
      <c r="B7" s="40" t="s">
        <v>194</v>
      </c>
      <c r="C7" s="40" t="s">
        <v>197</v>
      </c>
      <c r="D7" s="28" t="str">
        <f>ID_code!I9</f>
        <v>A</v>
      </c>
      <c r="E7" s="28" t="s">
        <v>122</v>
      </c>
      <c r="F7" s="18">
        <v>15</v>
      </c>
      <c r="G7" s="44">
        <v>1</v>
      </c>
      <c r="H7" s="42">
        <v>2</v>
      </c>
      <c r="I7" s="18"/>
      <c r="J7" s="18"/>
    </row>
    <row r="8" spans="1:10" ht="19.2" x14ac:dyDescent="0.4">
      <c r="A8" s="28">
        <v>3522</v>
      </c>
      <c r="B8" s="40" t="s">
        <v>195</v>
      </c>
      <c r="C8" s="40" t="s">
        <v>198</v>
      </c>
      <c r="D8" s="28" t="str">
        <f>ID_code!I9</f>
        <v>A</v>
      </c>
      <c r="E8" s="28" t="s">
        <v>122</v>
      </c>
      <c r="F8" s="18">
        <v>20</v>
      </c>
      <c r="G8" s="44">
        <v>3</v>
      </c>
      <c r="H8" s="42">
        <v>3</v>
      </c>
      <c r="I8" s="18"/>
      <c r="J8" s="18"/>
    </row>
    <row r="9" spans="1:10" ht="19.2" x14ac:dyDescent="0.4">
      <c r="A9" s="28">
        <v>3523</v>
      </c>
      <c r="B9" s="41" t="s">
        <v>196</v>
      </c>
      <c r="C9" s="41" t="s">
        <v>199</v>
      </c>
      <c r="D9" s="28" t="str">
        <f>ID_code!I9</f>
        <v>A</v>
      </c>
      <c r="E9" s="28" t="s">
        <v>122</v>
      </c>
      <c r="F9" s="18">
        <v>25</v>
      </c>
      <c r="G9" s="44">
        <v>4</v>
      </c>
      <c r="H9" s="42">
        <v>4</v>
      </c>
      <c r="I9" s="18"/>
      <c r="J9" s="18"/>
    </row>
    <row r="11" spans="1:10" ht="19.2" x14ac:dyDescent="0.4">
      <c r="B11" s="18"/>
      <c r="C11" s="18"/>
      <c r="D11" s="18"/>
      <c r="E11" s="18"/>
      <c r="F11" s="18"/>
      <c r="G11" s="18"/>
      <c r="H11" s="18"/>
      <c r="I11" s="18"/>
    </row>
    <row r="12" spans="1:10" ht="16.5" customHeight="1" x14ac:dyDescent="0.4">
      <c r="B12" s="30"/>
      <c r="C12" s="43"/>
      <c r="D12" s="43"/>
      <c r="E12" s="43"/>
      <c r="F12" s="43"/>
      <c r="G12" s="18"/>
      <c r="H12" s="18"/>
      <c r="I12" s="18"/>
    </row>
    <row r="13" spans="1:10" ht="19.2" x14ac:dyDescent="0.4">
      <c r="B13" s="31"/>
      <c r="C13" s="18"/>
      <c r="D13" s="18"/>
    </row>
    <row r="14" spans="1:10" ht="19.2" x14ac:dyDescent="0.4">
      <c r="B14" s="18"/>
      <c r="C14" s="18"/>
      <c r="D14" s="18"/>
    </row>
    <row r="15" spans="1:10" ht="19.2" x14ac:dyDescent="0.4">
      <c r="B15" s="18"/>
      <c r="C15" s="18"/>
      <c r="D15" s="18"/>
    </row>
    <row r="16" spans="1:10" ht="19.2" x14ac:dyDescent="0.4">
      <c r="B16" s="18"/>
      <c r="C16" s="18"/>
      <c r="D16" s="18"/>
    </row>
    <row r="17" spans="2:4" ht="19.2" x14ac:dyDescent="0.4">
      <c r="B17" s="18"/>
      <c r="C17" s="18"/>
      <c r="D17" s="18"/>
    </row>
    <row r="18" spans="2:4" ht="19.2" x14ac:dyDescent="0.4">
      <c r="B18" s="18"/>
      <c r="C18" s="18"/>
      <c r="D18" s="18"/>
    </row>
    <row r="19" spans="2:4" ht="19.2" x14ac:dyDescent="0.4">
      <c r="B19" s="18"/>
      <c r="C19" s="18"/>
      <c r="D19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77F9-23EF-4A9D-A36D-C06D651441DF}">
  <sheetPr codeName="Sheet5"/>
  <dimension ref="B2:Q39"/>
  <sheetViews>
    <sheetView topLeftCell="A4" zoomScaleNormal="100" workbookViewId="0">
      <selection activeCell="G40" sqref="G40"/>
    </sheetView>
  </sheetViews>
  <sheetFormatPr defaultRowHeight="17.399999999999999" x14ac:dyDescent="0.4"/>
  <cols>
    <col min="1" max="1" width="4.09765625" customWidth="1"/>
    <col min="2" max="2" width="14.59765625" bestFit="1" customWidth="1"/>
    <col min="3" max="3" width="10.19921875" bestFit="1" customWidth="1"/>
    <col min="4" max="4" width="26.8984375" bestFit="1" customWidth="1"/>
    <col min="5" max="6" width="16.09765625" bestFit="1" customWidth="1"/>
    <col min="7" max="7" width="22.8984375" bestFit="1" customWidth="1"/>
    <col min="8" max="8" width="15.3984375" customWidth="1"/>
    <col min="9" max="9" width="15.69921875" customWidth="1"/>
    <col min="10" max="10" width="26.69921875" bestFit="1" customWidth="1"/>
    <col min="11" max="11" width="14" customWidth="1"/>
    <col min="12" max="12" width="17.09765625" bestFit="1" customWidth="1"/>
    <col min="14" max="14" width="15.3984375" bestFit="1" customWidth="1"/>
    <col min="16" max="16" width="12.19921875" bestFit="1" customWidth="1"/>
    <col min="21" max="21" width="11.59765625" bestFit="1" customWidth="1"/>
    <col min="22" max="22" width="11" bestFit="1" customWidth="1"/>
    <col min="23" max="26" width="15.3984375" bestFit="1" customWidth="1"/>
  </cols>
  <sheetData>
    <row r="2" spans="2:17" ht="21" x14ac:dyDescent="0.4">
      <c r="B2" s="56" t="s">
        <v>80</v>
      </c>
      <c r="C2" s="56"/>
      <c r="D2" s="56"/>
      <c r="E2" s="56"/>
      <c r="G2" s="56" t="s">
        <v>81</v>
      </c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2:17" x14ac:dyDescent="0.4">
      <c r="B3" s="21" t="s">
        <v>119</v>
      </c>
      <c r="C3" s="22" t="s">
        <v>19</v>
      </c>
      <c r="D3" s="23" t="s">
        <v>15</v>
      </c>
      <c r="E3" s="6" t="s">
        <v>26</v>
      </c>
      <c r="G3" s="8" t="s">
        <v>22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2:17" x14ac:dyDescent="0.4">
      <c r="B4" s="5" t="s">
        <v>180</v>
      </c>
      <c r="C4" s="1">
        <v>10</v>
      </c>
      <c r="D4" s="7">
        <v>10</v>
      </c>
      <c r="E4" s="7"/>
      <c r="G4" s="9" t="s">
        <v>9</v>
      </c>
      <c r="H4" s="3" t="s">
        <v>76</v>
      </c>
      <c r="I4" s="4" t="s">
        <v>92</v>
      </c>
      <c r="J4" s="4" t="s">
        <v>77</v>
      </c>
      <c r="K4" s="4" t="s">
        <v>82</v>
      </c>
      <c r="L4" s="4" t="s">
        <v>130</v>
      </c>
      <c r="M4" s="4"/>
      <c r="N4" s="4"/>
      <c r="O4" s="4"/>
      <c r="P4" s="4" t="s">
        <v>127</v>
      </c>
    </row>
    <row r="5" spans="2:17" x14ac:dyDescent="0.4">
      <c r="B5" s="5" t="s">
        <v>182</v>
      </c>
      <c r="C5" s="1">
        <v>10</v>
      </c>
      <c r="D5" s="7">
        <v>13</v>
      </c>
      <c r="E5" s="7" t="s">
        <v>83</v>
      </c>
      <c r="G5" s="10" t="s">
        <v>74</v>
      </c>
      <c r="H5" s="24">
        <f>$C$4</f>
        <v>10</v>
      </c>
      <c r="I5" s="24" t="s">
        <v>93</v>
      </c>
      <c r="J5" s="24">
        <f>C6</f>
        <v>20</v>
      </c>
      <c r="K5" s="24" t="s">
        <v>94</v>
      </c>
      <c r="L5" s="24" t="s">
        <v>128</v>
      </c>
      <c r="M5" s="24"/>
      <c r="N5" s="24"/>
      <c r="O5" s="24"/>
      <c r="P5" s="24"/>
    </row>
    <row r="6" spans="2:17" x14ac:dyDescent="0.4">
      <c r="B6" s="5" t="s">
        <v>181</v>
      </c>
      <c r="C6" s="1">
        <v>20</v>
      </c>
      <c r="D6" s="7">
        <v>20</v>
      </c>
      <c r="E6" s="7"/>
      <c r="G6" s="10" t="s">
        <v>75</v>
      </c>
      <c r="H6" s="1">
        <f>D4</f>
        <v>10</v>
      </c>
      <c r="I6" s="24" t="s">
        <v>95</v>
      </c>
      <c r="J6" s="1">
        <f>D6</f>
        <v>20</v>
      </c>
      <c r="K6" s="24" t="s">
        <v>84</v>
      </c>
      <c r="L6" s="24" t="s">
        <v>129</v>
      </c>
      <c r="M6" s="24"/>
      <c r="N6" s="24"/>
      <c r="O6" s="24"/>
      <c r="P6" s="24"/>
    </row>
    <row r="7" spans="2:17" x14ac:dyDescent="0.4">
      <c r="B7" s="5" t="s">
        <v>189</v>
      </c>
      <c r="C7" s="1">
        <v>25</v>
      </c>
      <c r="D7" s="7">
        <v>20</v>
      </c>
      <c r="E7" s="7" t="s">
        <v>85</v>
      </c>
      <c r="G7" s="9" t="s">
        <v>25</v>
      </c>
      <c r="H7" s="1">
        <v>1</v>
      </c>
      <c r="I7" s="1">
        <v>3</v>
      </c>
      <c r="J7" s="1">
        <f>C15</f>
        <v>5</v>
      </c>
      <c r="K7" s="1">
        <f>C13+C16</f>
        <v>6</v>
      </c>
      <c r="L7" s="1">
        <f>C13+C14+C17</f>
        <v>10</v>
      </c>
      <c r="M7" s="24"/>
      <c r="N7" s="24"/>
      <c r="O7" s="24"/>
      <c r="P7" s="24"/>
    </row>
    <row r="8" spans="2:17" x14ac:dyDescent="0.4">
      <c r="B8" s="5" t="s">
        <v>201</v>
      </c>
      <c r="C8" s="1">
        <v>30</v>
      </c>
      <c r="D8" s="7">
        <v>30</v>
      </c>
      <c r="E8" s="7" t="s">
        <v>96</v>
      </c>
    </row>
    <row r="9" spans="2:17" x14ac:dyDescent="0.4">
      <c r="B9" s="25" t="str">
        <f>B8</f>
        <v>파괴자 모로스</v>
      </c>
      <c r="C9" s="26">
        <v>55</v>
      </c>
      <c r="D9" s="27">
        <v>55</v>
      </c>
      <c r="E9" s="7" t="s">
        <v>12</v>
      </c>
    </row>
    <row r="11" spans="2:17" ht="21" x14ac:dyDescent="0.4">
      <c r="B11" s="56" t="s">
        <v>24</v>
      </c>
      <c r="C11" s="56"/>
    </row>
    <row r="12" spans="2:17" x14ac:dyDescent="0.4">
      <c r="B12" s="21" t="s">
        <v>119</v>
      </c>
      <c r="C12" s="23" t="s">
        <v>18</v>
      </c>
    </row>
    <row r="13" spans="2:17" x14ac:dyDescent="0.4">
      <c r="B13" s="5" t="s">
        <v>180</v>
      </c>
      <c r="C13" s="7">
        <v>1</v>
      </c>
    </row>
    <row r="14" spans="2:17" x14ac:dyDescent="0.4">
      <c r="B14" s="5" t="s">
        <v>182</v>
      </c>
      <c r="C14" s="7">
        <v>2</v>
      </c>
    </row>
    <row r="15" spans="2:17" x14ac:dyDescent="0.4">
      <c r="B15" s="5" t="s">
        <v>181</v>
      </c>
      <c r="C15" s="7">
        <v>5</v>
      </c>
    </row>
    <row r="16" spans="2:17" ht="19.2" x14ac:dyDescent="0.4">
      <c r="B16" s="5" t="str">
        <f>B7</f>
        <v>그림 리퍼</v>
      </c>
      <c r="C16" s="7">
        <v>5</v>
      </c>
      <c r="P16" s="29"/>
      <c r="Q16" s="29"/>
    </row>
    <row r="17" spans="2:3" x14ac:dyDescent="0.4">
      <c r="B17" s="5" t="str">
        <f>B8</f>
        <v>파괴자 모로스</v>
      </c>
      <c r="C17" s="7">
        <v>7</v>
      </c>
    </row>
    <row r="18" spans="2:3" x14ac:dyDescent="0.4">
      <c r="B18" s="25" t="str">
        <f>B9</f>
        <v>파괴자 모로스</v>
      </c>
      <c r="C18" s="27">
        <v>10</v>
      </c>
    </row>
    <row r="37" spans="2:7" x14ac:dyDescent="0.4">
      <c r="B37" t="s">
        <v>86</v>
      </c>
      <c r="C37" t="s">
        <v>87</v>
      </c>
      <c r="D37" t="s">
        <v>88</v>
      </c>
      <c r="E37" t="s">
        <v>89</v>
      </c>
      <c r="F37" t="s">
        <v>90</v>
      </c>
      <c r="G37" t="s">
        <v>150</v>
      </c>
    </row>
    <row r="38" spans="2:7" x14ac:dyDescent="0.4">
      <c r="B38" t="s">
        <v>25</v>
      </c>
      <c r="C38">
        <v>1</v>
      </c>
      <c r="D38">
        <v>2</v>
      </c>
      <c r="E38">
        <v>5</v>
      </c>
      <c r="F38">
        <f>C13+C16</f>
        <v>6</v>
      </c>
      <c r="G38">
        <f>C13+C14+C17</f>
        <v>10</v>
      </c>
    </row>
    <row r="39" spans="2:7" x14ac:dyDescent="0.4">
      <c r="B39" t="s">
        <v>91</v>
      </c>
      <c r="C39">
        <v>2</v>
      </c>
      <c r="D39">
        <v>2</v>
      </c>
      <c r="E39">
        <v>4</v>
      </c>
      <c r="F39">
        <v>6</v>
      </c>
      <c r="G39">
        <v>8</v>
      </c>
    </row>
  </sheetData>
  <mergeCells count="3">
    <mergeCell ref="B2:E2"/>
    <mergeCell ref="G2:Q2"/>
    <mergeCell ref="B11:C11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6447B-028D-4703-A1F7-C78762264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description</vt:lpstr>
      <vt:lpstr>ID_code</vt:lpstr>
      <vt:lpstr>stage_Data</vt:lpstr>
      <vt:lpstr>monster_Data</vt:lpstr>
      <vt:lpstr>item_Data</vt:lpstr>
      <vt:lpstr>monster_ref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2023-11-09T01:43:01Z</dcterms:created>
  <dcterms:modified xsi:type="dcterms:W3CDTF">2023-11-29T09:34:05Z</dcterms:modified>
</cp:coreProperties>
</file>