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</sheets>
  <definedNames>
    <definedName name="g" hidden="0">Sheet2!$M$3</definedName>
    <definedName name="m" hidden="0">Sheet2!$M$5</definedName>
    <definedName name="sm" hidden="0">Sheet2!$M$6</definedName>
  </definedNames>
  <calcPr/>
</workbook>
</file>

<file path=xl/sharedStrings.xml><?xml version="1.0" encoding="utf-8"?>
<sst xmlns="http://schemas.openxmlformats.org/spreadsheetml/2006/main" count="50" uniqueCount="50">
  <si>
    <t>DATA</t>
  </si>
  <si>
    <t xml:space="preserve">EX 1</t>
  </si>
  <si>
    <t xml:space="preserve">Pr. 106</t>
  </si>
  <si>
    <t xml:space="preserve">TABLE 1</t>
  </si>
  <si>
    <t xml:space="preserve">TABLE 2</t>
  </si>
  <si>
    <t>dt</t>
  </si>
  <si>
    <t>h</t>
  </si>
  <si>
    <t>2T</t>
  </si>
  <si>
    <t xml:space="preserve">t avg</t>
  </si>
  <si>
    <t xml:space="preserve">h avg</t>
  </si>
  <si>
    <t xml:space="preserve">2T avg</t>
  </si>
  <si>
    <t xml:space="preserve">sigma t sum</t>
  </si>
  <si>
    <t xml:space="preserve">sigma t avg</t>
  </si>
  <si>
    <t xml:space="preserve">sigma t sist</t>
  </si>
  <si>
    <t>K</t>
  </si>
  <si>
    <t xml:space="preserve">sigma K</t>
  </si>
  <si>
    <t>-</t>
  </si>
  <si>
    <t>N</t>
  </si>
  <si>
    <t>a</t>
  </si>
  <si>
    <t xml:space="preserve">sigma a</t>
  </si>
  <si>
    <t>v</t>
  </si>
  <si>
    <t xml:space="preserve">sigma v</t>
  </si>
  <si>
    <t>mg</t>
  </si>
  <si>
    <t xml:space="preserve">mg avg</t>
  </si>
  <si>
    <t xml:space="preserve">mg a err</t>
  </si>
  <si>
    <t xml:space="preserve">g = </t>
  </si>
  <si>
    <t>m/s^2</t>
  </si>
  <si>
    <t xml:space="preserve">m = </t>
  </si>
  <si>
    <t>kg</t>
  </si>
  <si>
    <t xml:space="preserve">m err sum</t>
  </si>
  <si>
    <t xml:space="preserve">Ex. 2.</t>
  </si>
  <si>
    <t xml:space="preserve">TABLE 3</t>
  </si>
  <si>
    <t>tau</t>
  </si>
  <si>
    <t xml:space="preserve">tau err</t>
  </si>
  <si>
    <t xml:space="preserve">d2t max</t>
  </si>
  <si>
    <t xml:space="preserve">d2t m err</t>
  </si>
  <si>
    <t xml:space="preserve">P ras</t>
  </si>
  <si>
    <t>s</t>
  </si>
  <si>
    <t xml:space="preserve"> </t>
  </si>
  <si>
    <t xml:space="preserve">Ex. 3.</t>
  </si>
  <si>
    <t xml:space="preserve">J eksp =</t>
  </si>
  <si>
    <t xml:space="preserve">J e err = </t>
  </si>
  <si>
    <t xml:space="preserve">J teor = </t>
  </si>
  <si>
    <t xml:space="preserve">sig J t = </t>
  </si>
  <si>
    <t xml:space="preserve">Ex. 4.</t>
  </si>
  <si>
    <t>Wk</t>
  </si>
  <si>
    <t xml:space="preserve">sig Wk</t>
  </si>
  <si>
    <t>Wp</t>
  </si>
  <si>
    <t xml:space="preserve">sig Wp</t>
  </si>
  <si>
    <t>m/s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</si>
</sst>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5">
    <numFmt numFmtId="160" formatCode="0.00000"/>
    <numFmt numFmtId="161" formatCode="0.0000"/>
    <numFmt numFmtId="162" formatCode="0.000"/>
    <numFmt numFmtId="163" formatCode="0.000000"/>
    <numFmt numFmtId="164" formatCode="0.00000000"/>
  </numFmts>
  <fonts count="6">
    <font>
      <name val="Calibri"/>
      <color theme="1"/>
      <sz val="11.000000"/>
      <scheme val="minor"/>
    </font>
    <font>
      <name val="Calibri"/>
      <b/>
      <color rgb="FF3F3F3F"/>
      <sz val="11.000000"/>
      <scheme val="minor"/>
    </font>
    <font>
      <name val="Calibri"/>
      <color rgb="FF006100"/>
      <sz val="11.000000"/>
      <scheme val="minor"/>
    </font>
    <font>
      <name val="Calibri"/>
      <color rgb="FF3F3F76"/>
      <sz val="11.000000"/>
      <scheme val="minor"/>
    </font>
    <font>
      <name val="Calibri"/>
      <b/>
      <color rgb="FFFA7D00"/>
      <sz val="11.000000"/>
      <scheme val="minor"/>
    </font>
    <font>
      <name val="Source Code Pro"/>
      <color theme="1"/>
      <sz val="11.000000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</fills>
  <borders count="2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fontId="0" fillId="0" borderId="0" numFmtId="0" applyNumberFormat="1" applyFont="1" applyFill="1" applyBorder="1"/>
    <xf fontId="1" fillId="2" borderId="1" numFmtId="0" applyNumberFormat="0" applyFont="1" applyFill="1" applyBorder="1"/>
    <xf fontId="2" fillId="3" borderId="0" numFmtId="0" applyNumberFormat="0" applyFont="1" applyFill="1" applyBorder="0"/>
    <xf fontId="3" fillId="4" borderId="2" numFmtId="0" applyNumberFormat="0" applyFont="1" applyFill="1" applyBorder="1"/>
    <xf fontId="4" fillId="2" borderId="2" numFmtId="0" applyNumberFormat="0" applyFont="1" applyFill="1" applyBorder="1"/>
  </cellStyleXfs>
  <cellXfs count="52">
    <xf fontId="0" fillId="0" borderId="0" numFmtId="0" xfId="0"/>
    <xf fontId="5" fillId="0" borderId="0" numFmtId="0" xfId="0" applyFont="1"/>
    <xf fontId="5" fillId="0" borderId="3" numFmtId="0" xfId="0" applyFont="1" applyBorder="1"/>
    <xf fontId="5" fillId="0" borderId="4" numFmtId="0" xfId="0" applyFont="1" applyBorder="1"/>
    <xf fontId="5" fillId="0" borderId="5" numFmtId="0" xfId="0" applyFont="1" applyBorder="1"/>
    <xf fontId="5" fillId="0" borderId="6" numFmtId="160" xfId="0" applyNumberFormat="1" applyFont="1" applyBorder="1"/>
    <xf fontId="5" fillId="0" borderId="7" numFmtId="160" xfId="0" applyNumberFormat="1" applyFont="1" applyBorder="1"/>
    <xf fontId="5" fillId="0" borderId="8" numFmtId="160" xfId="0" applyNumberFormat="1" applyFont="1" applyBorder="1"/>
    <xf fontId="5" fillId="0" borderId="9" numFmtId="160" xfId="0" applyNumberFormat="1" applyFont="1" applyBorder="1"/>
    <xf fontId="5" fillId="0" borderId="10" numFmtId="160" xfId="0" applyNumberFormat="1" applyFont="1" applyBorder="1"/>
    <xf fontId="5" fillId="0" borderId="11" numFmtId="0" xfId="0" applyFont="1" applyBorder="1"/>
    <xf fontId="5" fillId="0" borderId="3" numFmtId="160" xfId="0" applyNumberFormat="1" applyFont="1" applyBorder="1"/>
    <xf fontId="5" fillId="0" borderId="5" numFmtId="160" xfId="0" applyNumberFormat="1" applyFont="1" applyBorder="1"/>
    <xf fontId="5" fillId="0" borderId="12" numFmtId="0" xfId="0" applyFont="1" applyBorder="1" applyAlignment="1">
      <alignment horizontal="center"/>
    </xf>
    <xf fontId="5" fillId="0" borderId="13" numFmtId="0" xfId="0" applyFont="1" applyBorder="1"/>
    <xf fontId="5" fillId="0" borderId="14" numFmtId="160" xfId="0" applyNumberFormat="1" applyFont="1" applyBorder="1" applyAlignment="1">
      <alignment horizontal="center"/>
    </xf>
    <xf fontId="5" fillId="0" borderId="0" numFmtId="160" xfId="0" applyNumberFormat="1" applyFont="1" applyAlignment="1">
      <alignment horizontal="center"/>
    </xf>
    <xf fontId="5" fillId="0" borderId="13" numFmtId="160" xfId="0" applyNumberFormat="1" applyFont="1" applyBorder="1" applyAlignment="1">
      <alignment horizontal="center"/>
    </xf>
    <xf fontId="5" fillId="0" borderId="12" numFmtId="160" xfId="0" applyNumberFormat="1" applyFont="1" applyBorder="1" applyAlignment="1">
      <alignment horizontal="center"/>
    </xf>
    <xf fontId="5" fillId="0" borderId="15" numFmtId="160" xfId="0" applyNumberFormat="1" applyFont="1" applyBorder="1" applyAlignment="1">
      <alignment horizontal="center"/>
    </xf>
    <xf fontId="5" fillId="0" borderId="13" numFmtId="0" xfId="0" applyFont="1" applyBorder="1" applyAlignment="1">
      <alignment horizontal="center"/>
    </xf>
    <xf fontId="5" fillId="0" borderId="11" numFmtId="161" xfId="0" applyNumberFormat="1" applyFont="1" applyBorder="1" applyAlignment="1">
      <alignment horizontal="center"/>
    </xf>
    <xf fontId="0" fillId="0" borderId="12" numFmtId="160" xfId="0" applyNumberFormat="1" applyBorder="1" applyAlignment="1">
      <alignment horizontal="center"/>
    </xf>
    <xf fontId="0" fillId="0" borderId="13" numFmtId="160" xfId="0" applyNumberFormat="1" applyBorder="1" applyAlignment="1">
      <alignment horizontal="center"/>
    </xf>
    <xf fontId="5" fillId="0" borderId="0" numFmtId="0" xfId="0" applyFont="1" applyAlignment="1">
      <alignment horizontal="center"/>
    </xf>
    <xf fontId="5" fillId="0" borderId="0" numFmtId="161" xfId="0" applyNumberFormat="1" applyFont="1" applyAlignment="1">
      <alignment horizontal="center"/>
    </xf>
    <xf fontId="5" fillId="0" borderId="13" numFmtId="2" xfId="0" applyNumberFormat="1" applyFont="1" applyBorder="1" applyAlignment="1">
      <alignment horizontal="center"/>
    </xf>
    <xf fontId="5" fillId="0" borderId="13" numFmtId="162" xfId="0" applyNumberFormat="1" applyFont="1" applyBorder="1" applyAlignment="1">
      <alignment horizontal="center"/>
    </xf>
    <xf fontId="5" fillId="0" borderId="16" numFmtId="0" xfId="0" applyFont="1" applyBorder="1" applyAlignment="1">
      <alignment horizontal="center"/>
    </xf>
    <xf fontId="5" fillId="0" borderId="17" numFmtId="0" xfId="0" applyFont="1" applyBorder="1"/>
    <xf fontId="5" fillId="0" borderId="18" numFmtId="0" xfId="0" applyFont="1" applyBorder="1"/>
    <xf fontId="5" fillId="0" borderId="19" numFmtId="160" xfId="0" applyNumberFormat="1" applyFont="1" applyBorder="1" applyAlignment="1">
      <alignment horizontal="center"/>
    </xf>
    <xf fontId="5" fillId="0" borderId="20" numFmtId="160" xfId="0" applyNumberFormat="1" applyFont="1" applyBorder="1" applyAlignment="1">
      <alignment horizontal="center"/>
    </xf>
    <xf fontId="5" fillId="0" borderId="21" numFmtId="160" xfId="0" applyNumberFormat="1" applyFont="1" applyBorder="1" applyAlignment="1">
      <alignment horizontal="center"/>
    </xf>
    <xf fontId="5" fillId="0" borderId="22" numFmtId="160" xfId="0" applyNumberFormat="1" applyFont="1" applyBorder="1" applyAlignment="1">
      <alignment horizontal="center"/>
    </xf>
    <xf fontId="5" fillId="0" borderId="23" numFmtId="160" xfId="0" applyNumberFormat="1" applyFont="1" applyBorder="1" applyAlignment="1">
      <alignment horizontal="center"/>
    </xf>
    <xf fontId="5" fillId="0" borderId="17" numFmtId="0" xfId="0" applyFont="1" applyBorder="1" applyAlignment="1">
      <alignment horizontal="center"/>
    </xf>
    <xf fontId="5" fillId="0" borderId="18" numFmtId="0" xfId="0" applyFont="1" applyBorder="1" applyAlignment="1">
      <alignment horizontal="center"/>
    </xf>
    <xf fontId="0" fillId="0" borderId="16" numFmtId="160" xfId="0" applyNumberFormat="1" applyBorder="1" applyAlignment="1">
      <alignment horizontal="center"/>
    </xf>
    <xf fontId="0" fillId="0" borderId="18" numFmtId="160" xfId="0" applyNumberFormat="1" applyBorder="1" applyAlignment="1">
      <alignment horizontal="center"/>
    </xf>
    <xf fontId="5" fillId="0" borderId="12" numFmtId="0" xfId="0" applyFont="1" applyBorder="1"/>
    <xf fontId="5" fillId="0" borderId="0" numFmtId="160" xfId="0" applyNumberFormat="1" applyFont="1" applyAlignment="1">
      <alignment horizontal="center"/>
    </xf>
    <xf fontId="5" fillId="0" borderId="0" numFmtId="160" xfId="0" applyNumberFormat="1" applyFont="1"/>
    <xf fontId="5" fillId="0" borderId="16" numFmtId="0" xfId="0" applyFont="1" applyBorder="1"/>
    <xf fontId="5" fillId="0" borderId="17" numFmtId="160" xfId="0" applyNumberFormat="1" applyFont="1" applyBorder="1" applyAlignment="1">
      <alignment horizontal="center"/>
    </xf>
    <xf fontId="5" fillId="0" borderId="12" numFmtId="163" xfId="0" applyNumberFormat="1" applyFont="1" applyBorder="1" applyAlignment="1">
      <alignment horizontal="center"/>
    </xf>
    <xf fontId="5" fillId="0" borderId="0" numFmtId="163" xfId="0" applyNumberFormat="1" applyFont="1" applyAlignment="1">
      <alignment horizontal="center"/>
    </xf>
    <xf fontId="5" fillId="0" borderId="0" numFmtId="163" xfId="0" applyNumberFormat="1" applyFont="1"/>
    <xf fontId="5" fillId="0" borderId="16" numFmtId="163" xfId="0" applyNumberFormat="1" applyFont="1" applyBorder="1"/>
    <xf fontId="5" fillId="0" borderId="17" numFmtId="163" xfId="0" applyNumberFormat="1" applyFont="1" applyBorder="1"/>
    <xf fontId="5" fillId="0" borderId="0" numFmtId="164" xfId="0" applyNumberFormat="1" applyFont="1"/>
    <xf fontId="5" fillId="0" borderId="13" numFmtId="161" xfId="0" applyNumberFormat="1" applyFont="1" applyBorder="1" applyAlignment="1">
      <alignment horizontal="center"/>
    </xf>
  </cellXfs>
  <cellStyles count="5">
    <cellStyle name="Normal" xfId="0" builtinId="0"/>
    <cellStyle name="Output" xfId="1" builtinId="21"/>
    <cellStyle name="Good" xfId="2" builtinId="26"/>
    <cellStyle name="Input" xfId="3" builtinId="20"/>
    <cellStyle name="Calculation" xfId="4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xSplit="1" topLeftCell="B1" activePane="topRight" state="frozen"/>
      <selection activeCell="A1" activeCellId="0" sqref="A1"/>
    </sheetView>
  </sheetViews>
  <sheetFormatPr defaultRowHeight="14.25"/>
  <cols>
    <col min="1" max="5" style="1" width="9.140625"/>
    <col customWidth="1" min="6" max="11" style="1" width="13.7109375"/>
    <col customWidth="1" min="12" max="12" style="1" width="14.7109375"/>
    <col customWidth="1" min="13" max="14" style="1" width="10.57421875"/>
    <col customWidth="1" min="15" max="15" style="1" width="16.28125"/>
    <col customWidth="1" min="16" max="17" style="1" width="10.57421875"/>
    <col min="18" max="16384" style="1" width="9.140625"/>
  </cols>
  <sheetData>
    <row r="1" ht="15.75">
      <c r="A1" s="1">
        <v>2</v>
      </c>
      <c r="B1" s="1" t="s">
        <v>0</v>
      </c>
      <c r="F1" s="1" t="s">
        <v>1</v>
      </c>
      <c r="S1" s="1" t="s">
        <v>1</v>
      </c>
    </row>
    <row r="2" ht="15.75">
      <c r="A2" s="1" t="s">
        <v>2</v>
      </c>
      <c r="F2" s="1" t="s">
        <v>3</v>
      </c>
      <c r="S2" s="1" t="s">
        <v>4</v>
      </c>
    </row>
    <row r="3" ht="15.75">
      <c r="A3" s="2"/>
      <c r="B3" s="3" t="s">
        <v>5</v>
      </c>
      <c r="C3" s="3" t="s">
        <v>6</v>
      </c>
      <c r="D3" s="4" t="s">
        <v>7</v>
      </c>
      <c r="F3" s="5" t="s">
        <v>8</v>
      </c>
      <c r="G3" s="6" t="s">
        <v>9</v>
      </c>
      <c r="H3" s="7" t="s">
        <v>10</v>
      </c>
      <c r="I3" s="8" t="s">
        <v>11</v>
      </c>
      <c r="J3" s="6" t="s">
        <v>6</v>
      </c>
      <c r="K3" s="9" t="s">
        <v>7</v>
      </c>
      <c r="L3" s="3" t="s">
        <v>12</v>
      </c>
      <c r="M3" s="3" t="s">
        <v>6</v>
      </c>
      <c r="N3" s="3" t="s">
        <v>7</v>
      </c>
      <c r="O3" s="2" t="s">
        <v>13</v>
      </c>
      <c r="P3" s="10" t="s">
        <v>6</v>
      </c>
      <c r="Q3" s="4" t="s">
        <v>7</v>
      </c>
      <c r="S3" s="11" t="s">
        <v>14</v>
      </c>
      <c r="T3" s="12" t="s">
        <v>15</v>
      </c>
    </row>
    <row r="4" ht="15.75">
      <c r="A4" s="13">
        <v>1</v>
      </c>
      <c r="B4" s="1">
        <v>2.6059999999999999</v>
      </c>
      <c r="C4" s="1">
        <v>0.26500000000000001</v>
      </c>
      <c r="D4" s="14"/>
      <c r="F4" s="15">
        <f>AVERAGE(B4:B6)</f>
        <v>2.6313333333333335</v>
      </c>
      <c r="G4" s="16">
        <f>AVERAGE(C4:C6)</f>
        <v>0.26400000000000001</v>
      </c>
      <c r="H4" s="17"/>
      <c r="I4" s="18">
        <f>SQRT(SUMSQ(L4,O4))</f>
        <v>0.032323922341751132</v>
      </c>
      <c r="J4" s="16">
        <f>SQRT(SUMSQ(M4,P4))</f>
        <v>0.002702394000388051</v>
      </c>
      <c r="K4" s="19"/>
      <c r="L4" s="16">
        <f>SQRT(SUMSQ(B4-F4,B5-F4,B6-F4)/(3*2))</f>
        <v>0.018773503787105031</v>
      </c>
      <c r="M4" s="16">
        <f>SQRT(SUMSQ(C4-G4,C5-G4,C6-G4)/(3*2))</f>
        <v>0.00057735026918962634</v>
      </c>
      <c r="N4" s="20"/>
      <c r="O4" s="16">
        <f>1%*F4</f>
        <v>0.026313333333333334</v>
      </c>
      <c r="P4" s="21">
        <f>1%*G4</f>
        <v>0.00264</v>
      </c>
      <c r="Q4" s="20"/>
      <c r="S4" s="22" t="s">
        <v>16</v>
      </c>
      <c r="T4" s="23" t="s">
        <v>16</v>
      </c>
    </row>
    <row r="5" ht="15.75">
      <c r="A5" s="13"/>
      <c r="B5" s="1">
        <v>2.6680000000000001</v>
      </c>
      <c r="C5" s="1">
        <v>0.26300000000000001</v>
      </c>
      <c r="D5" s="14"/>
      <c r="F5" s="15"/>
      <c r="G5" s="16"/>
      <c r="H5" s="17"/>
      <c r="I5" s="18"/>
      <c r="J5" s="16"/>
      <c r="K5" s="19"/>
      <c r="L5" s="24"/>
      <c r="M5" s="24"/>
      <c r="N5" s="20"/>
      <c r="O5" s="24"/>
      <c r="P5" s="24"/>
      <c r="Q5" s="20"/>
      <c r="S5" s="22"/>
      <c r="T5" s="23"/>
    </row>
    <row r="6" ht="15.75">
      <c r="A6" s="13"/>
      <c r="B6" s="1">
        <v>2.6200000000000001</v>
      </c>
      <c r="C6" s="1">
        <v>0.26400000000000001</v>
      </c>
      <c r="D6" s="14"/>
      <c r="F6" s="15"/>
      <c r="G6" s="16"/>
      <c r="H6" s="17"/>
      <c r="I6" s="18"/>
      <c r="J6" s="16"/>
      <c r="K6" s="19"/>
      <c r="L6" s="24"/>
      <c r="M6" s="24"/>
      <c r="N6" s="20"/>
      <c r="O6" s="24"/>
      <c r="P6" s="24"/>
      <c r="Q6" s="20"/>
      <c r="S6" s="22"/>
      <c r="T6" s="23"/>
    </row>
    <row r="7" ht="15.75">
      <c r="A7" s="13">
        <v>2</v>
      </c>
      <c r="B7" s="1">
        <v>4.3040000000000003</v>
      </c>
      <c r="C7" s="1">
        <v>0.23400000000000001</v>
      </c>
      <c r="D7" s="14">
        <v>3.6899999999999999</v>
      </c>
      <c r="F7" s="15">
        <f>AVERAGE(B7:B9)</f>
        <v>4.2873333333333337</v>
      </c>
      <c r="G7" s="16">
        <f>AVERAGE(C7:C9)</f>
        <v>0.23300000000000001</v>
      </c>
      <c r="H7" s="17">
        <f>AVERAGE(D7:D9)</f>
        <v>3.7000000000000006</v>
      </c>
      <c r="I7" s="18">
        <f>SQRT(SUMSQ(L7,O7))</f>
        <v>0.044055652178680661</v>
      </c>
      <c r="J7" s="16">
        <f>SQRT(SUMSQ(M7,P7))</f>
        <v>0.0024004652326858086</v>
      </c>
      <c r="K7" s="19">
        <f>SQRT(SUMSQ(N7,Q7))</f>
        <v>0.037447741364911899</v>
      </c>
      <c r="L7" s="16">
        <f>SQRT(SUMSQ(B7-F7,B8-F7,B9-F7)/(3*2))</f>
        <v>0.010137937550497061</v>
      </c>
      <c r="M7" s="16">
        <f>SQRT(SUMSQ(C7-G7,C8-G7,C9-G7)/(3*2))</f>
        <v>0.00057735026918962634</v>
      </c>
      <c r="N7" s="17">
        <f>SQRT(SUMSQ(D7-H7,D8-H7,D9-H7)/(3*2))</f>
        <v>0.0057735026918962632</v>
      </c>
      <c r="O7" s="16">
        <f>1%*F7</f>
        <v>0.04287333333333334</v>
      </c>
      <c r="P7" s="25">
        <f>1%*G7</f>
        <v>0.00233</v>
      </c>
      <c r="Q7" s="26">
        <f>1%*H7</f>
        <v>0.037000000000000005</v>
      </c>
      <c r="S7" s="22">
        <f>G7/G4</f>
        <v>0.88257575757575757</v>
      </c>
      <c r="T7" s="23">
        <f>S7*SQRT(SUMSQ(J7/G7,J4/G4))</f>
        <v>0.01281780346646307</v>
      </c>
    </row>
    <row r="8" ht="15.75">
      <c r="A8" s="13"/>
      <c r="B8" s="1">
        <v>4.2889999999999997</v>
      </c>
      <c r="C8" s="1">
        <v>0.23300000000000001</v>
      </c>
      <c r="D8" s="14">
        <v>3.7000000000000002</v>
      </c>
      <c r="F8" s="15"/>
      <c r="G8" s="16"/>
      <c r="H8" s="17"/>
      <c r="I8" s="18"/>
      <c r="J8" s="16"/>
      <c r="K8" s="19"/>
      <c r="L8" s="24"/>
      <c r="M8" s="24"/>
      <c r="N8" s="20"/>
      <c r="O8" s="24"/>
      <c r="P8" s="24"/>
      <c r="Q8" s="20"/>
      <c r="S8" s="22"/>
      <c r="T8" s="23"/>
    </row>
    <row r="9" ht="15.75">
      <c r="A9" s="13"/>
      <c r="B9" s="1">
        <v>4.2690000000000001</v>
      </c>
      <c r="C9" s="1">
        <v>0.23200000000000001</v>
      </c>
      <c r="D9" s="14">
        <v>3.71</v>
      </c>
      <c r="F9" s="15"/>
      <c r="G9" s="16"/>
      <c r="H9" s="17"/>
      <c r="I9" s="18"/>
      <c r="J9" s="16"/>
      <c r="K9" s="19"/>
      <c r="L9" s="24"/>
      <c r="M9" s="24"/>
      <c r="N9" s="20"/>
      <c r="O9" s="24"/>
      <c r="P9" s="24"/>
      <c r="Q9" s="20"/>
      <c r="S9" s="22"/>
      <c r="T9" s="23"/>
    </row>
    <row r="10" ht="15.75">
      <c r="A10" s="13">
        <v>3</v>
      </c>
      <c r="B10" s="1">
        <v>4.0750000000000002</v>
      </c>
      <c r="C10" s="1">
        <v>0.20899999999999999</v>
      </c>
      <c r="D10" s="14">
        <v>3.7000000000000002</v>
      </c>
      <c r="F10" s="15">
        <f>AVERAGE(B10:B12)</f>
        <v>4.0923333333333334</v>
      </c>
      <c r="G10" s="16">
        <f>AVERAGE(C10:C12)</f>
        <v>0.20533333333333334</v>
      </c>
      <c r="H10" s="17">
        <f>AVERAGE(D10:D12)</f>
        <v>3.6999999999999997</v>
      </c>
      <c r="I10" s="18">
        <f>SQRT(SUMSQ(L10,O10))</f>
        <v>0.041930462143357709</v>
      </c>
      <c r="J10" s="16">
        <f>SQRT(SUMSQ(M10,P10))</f>
        <v>0.0027677829073506121</v>
      </c>
      <c r="K10" s="19">
        <f>SQRT(SUMSQ(N10,Q10))</f>
        <v>0.037447741364911892</v>
      </c>
      <c r="L10" s="16">
        <f>SQRT(SUMSQ(B10-F10,B11-F10,B12-F10)/(3*2))</f>
        <v>0.0091347930706963988</v>
      </c>
      <c r="M10" s="16">
        <f>SQRT(SUMSQ(C10-G10,C11-G10,C12-G10)/(3*2))</f>
        <v>0.0018559214542766698</v>
      </c>
      <c r="N10" s="17">
        <f>SQRT(SUMSQ(D10-H10,D11-H10,D12-H10)/(3*2))</f>
        <v>0.0057735026918962632</v>
      </c>
      <c r="O10" s="16">
        <f>1%*F10</f>
        <v>0.040923333333333332</v>
      </c>
      <c r="P10" s="16">
        <f>1%*G10</f>
        <v>0.0020533333333333332</v>
      </c>
      <c r="Q10" s="26">
        <f>1%*H10</f>
        <v>0.036999999999999998</v>
      </c>
      <c r="S10" s="22">
        <f>G10/G7</f>
        <v>0.88125894134477822</v>
      </c>
      <c r="T10" s="23">
        <f>S10*SQRT(SUMSQ(J10/G10,J7/G7))</f>
        <v>0.014951198306345894</v>
      </c>
    </row>
    <row r="11" ht="15.75">
      <c r="A11" s="13"/>
      <c r="B11" s="1">
        <v>4.1059999999999999</v>
      </c>
      <c r="C11" s="1">
        <v>0.20399999999999999</v>
      </c>
      <c r="D11" s="14">
        <v>3.71</v>
      </c>
      <c r="F11" s="15"/>
      <c r="G11" s="16"/>
      <c r="H11" s="17"/>
      <c r="I11" s="18"/>
      <c r="J11" s="16"/>
      <c r="K11" s="19"/>
      <c r="L11" s="24"/>
      <c r="M11" s="24"/>
      <c r="N11" s="20"/>
      <c r="O11" s="24"/>
      <c r="P11" s="24"/>
      <c r="Q11" s="20"/>
      <c r="S11" s="22"/>
      <c r="T11" s="23"/>
    </row>
    <row r="12" ht="15.75">
      <c r="A12" s="13"/>
      <c r="B12" s="1">
        <v>4.0960000000000001</v>
      </c>
      <c r="C12" s="1">
        <v>0.20300000000000001</v>
      </c>
      <c r="D12" s="14">
        <v>3.6899999999999999</v>
      </c>
      <c r="F12" s="15"/>
      <c r="G12" s="16"/>
      <c r="H12" s="17"/>
      <c r="I12" s="18"/>
      <c r="J12" s="16"/>
      <c r="K12" s="19"/>
      <c r="L12" s="24"/>
      <c r="M12" s="24"/>
      <c r="N12" s="20"/>
      <c r="O12" s="24"/>
      <c r="P12" s="24"/>
      <c r="Q12" s="20"/>
      <c r="S12" s="22"/>
      <c r="T12" s="23"/>
    </row>
    <row r="13" ht="15.75">
      <c r="A13" s="13">
        <v>4</v>
      </c>
      <c r="B13" s="1">
        <v>3.8130000000000002</v>
      </c>
      <c r="C13" s="1">
        <v>0.183</v>
      </c>
      <c r="D13" s="14">
        <v>3.6899999999999999</v>
      </c>
      <c r="F13" s="15">
        <f>AVERAGE(B13:B15)</f>
        <v>3.7993333333333332</v>
      </c>
      <c r="G13" s="16">
        <f>AVERAGE(C13:C15)</f>
        <v>0.18266666666666667</v>
      </c>
      <c r="H13" s="17">
        <f>AVERAGE(D13:D15)</f>
        <v>3.6933333333333334</v>
      </c>
      <c r="I13" s="18">
        <f>SQRT(SUMSQ(L13,O13))</f>
        <v>0.038629925647812938</v>
      </c>
      <c r="J13" s="16">
        <f>SQRT(SUMSQ(M13,P13))</f>
        <v>0.0018568312314861098</v>
      </c>
      <c r="K13" s="19">
        <f>SQRT(SUMSQ(N13,Q13))</f>
        <v>0.037083449438020499</v>
      </c>
      <c r="L13" s="16">
        <f>SQRT(SUMSQ(B13-F13,B14-F13,B15-F13)/(3*2))</f>
        <v>0.0069841089465857084</v>
      </c>
      <c r="M13" s="16">
        <f>SQRT(SUMSQ(C13-G13,C14-G13,C15-G13)/(3*2))</f>
        <v>0.00033333333333333365</v>
      </c>
      <c r="N13" s="17">
        <f>SQRT(SUMSQ(D13-H13,D14-H13,D15-H13)/(3*2))</f>
        <v>0.0033333333333334103</v>
      </c>
      <c r="O13" s="16">
        <f>1%*F13</f>
        <v>0.03799333333333333</v>
      </c>
      <c r="P13" s="16">
        <f>1%*G13</f>
        <v>0.0018266666666666668</v>
      </c>
      <c r="Q13" s="17">
        <f>1%*H13</f>
        <v>0.036933333333333332</v>
      </c>
      <c r="S13" s="22">
        <f>G13/G10</f>
        <v>0.88961038961038963</v>
      </c>
      <c r="T13" s="23">
        <f>S13*SQRT(SUMSQ(J13/G13,J10/G10))</f>
        <v>0.015019033259961897</v>
      </c>
    </row>
    <row r="14" ht="15.75">
      <c r="A14" s="13"/>
      <c r="B14" s="1">
        <v>3.79</v>
      </c>
      <c r="C14" s="1">
        <v>0.183</v>
      </c>
      <c r="D14" s="14">
        <v>3.7000000000000002</v>
      </c>
      <c r="F14" s="15"/>
      <c r="G14" s="16"/>
      <c r="H14" s="17"/>
      <c r="I14" s="18"/>
      <c r="J14" s="16"/>
      <c r="K14" s="19"/>
      <c r="L14" s="24"/>
      <c r="M14" s="24"/>
      <c r="N14" s="20"/>
      <c r="O14" s="24"/>
      <c r="P14" s="24"/>
      <c r="Q14" s="20"/>
      <c r="S14" s="22"/>
      <c r="T14" s="23"/>
    </row>
    <row r="15" ht="15.75">
      <c r="A15" s="13"/>
      <c r="B15" s="1">
        <v>3.7949999999999999</v>
      </c>
      <c r="C15" s="1">
        <v>0.182</v>
      </c>
      <c r="D15" s="14">
        <v>3.6899999999999999</v>
      </c>
      <c r="F15" s="15"/>
      <c r="G15" s="16"/>
      <c r="H15" s="17"/>
      <c r="I15" s="18"/>
      <c r="J15" s="16"/>
      <c r="K15" s="19"/>
      <c r="L15" s="24"/>
      <c r="M15" s="24"/>
      <c r="N15" s="20"/>
      <c r="O15" s="24"/>
      <c r="P15" s="24"/>
      <c r="Q15" s="20"/>
      <c r="S15" s="22"/>
      <c r="T15" s="23"/>
    </row>
    <row r="16" ht="15.75">
      <c r="A16" s="13">
        <v>5</v>
      </c>
      <c r="B16" s="1">
        <v>3.6280000000000001</v>
      </c>
      <c r="C16" s="1">
        <v>0.16</v>
      </c>
      <c r="D16" s="14">
        <v>3.6800000000000002</v>
      </c>
      <c r="F16" s="15">
        <f>AVERAGE(B16:B18)</f>
        <v>3.6543333333333337</v>
      </c>
      <c r="G16" s="16">
        <f>AVERAGE(C16:C18)</f>
        <v>0.16066666666666665</v>
      </c>
      <c r="H16" s="17">
        <f>AVERAGE(D16:D18)</f>
        <v>3.6833333333333336</v>
      </c>
      <c r="I16" s="18">
        <f>SQRT(SUMSQ(L16,O16))</f>
        <v>0.041747570654536943</v>
      </c>
      <c r="J16" s="16">
        <f>SQRT(SUMSQ(M16,P16))</f>
        <v>0.0028329882142752081</v>
      </c>
      <c r="K16" s="19">
        <f>SQRT(SUMSQ(N16,Q16))</f>
        <v>0.036983855336559429</v>
      </c>
      <c r="L16" s="16">
        <f>SQRT(SUMSQ(B16-F16,B17-F16,B18-F16)/(3*2))</f>
        <v>0.020185253142936867</v>
      </c>
      <c r="M16" s="16">
        <f>SQRT(SUMSQ(C16-G16,C17-G16,C18-G16)/(3*2))</f>
        <v>0.0023333333333333353</v>
      </c>
      <c r="N16" s="17">
        <f>SQRT(SUMSQ(D16-H16,D17-H16,D18-H16)/(3*2))</f>
        <v>0.0033333333333332624</v>
      </c>
      <c r="O16" s="16">
        <f>1%*F16</f>
        <v>0.036543333333333337</v>
      </c>
      <c r="P16" s="16">
        <f>1%*G16</f>
        <v>0.0016066666666666666</v>
      </c>
      <c r="Q16" s="17">
        <f>1%*H16</f>
        <v>0.036833333333333336</v>
      </c>
      <c r="S16" s="22">
        <f>G16/G13</f>
        <v>0.87956204379562031</v>
      </c>
      <c r="T16" s="23">
        <f>S16*SQRT(SUMSQ(J16/G16,J13/G13))</f>
        <v>0.017901676504571393</v>
      </c>
    </row>
    <row r="17" ht="15.75">
      <c r="A17" s="13"/>
      <c r="B17" s="1">
        <v>3.694</v>
      </c>
      <c r="C17" s="1">
        <v>0.16500000000000001</v>
      </c>
      <c r="D17" s="14">
        <v>3.6899999999999999</v>
      </c>
      <c r="F17" s="15"/>
      <c r="G17" s="16"/>
      <c r="H17" s="17"/>
      <c r="I17" s="18"/>
      <c r="J17" s="16"/>
      <c r="K17" s="19"/>
      <c r="L17" s="24"/>
      <c r="M17" s="24"/>
      <c r="N17" s="20"/>
      <c r="O17" s="24"/>
      <c r="P17" s="24"/>
      <c r="Q17" s="20"/>
      <c r="S17" s="22"/>
      <c r="T17" s="23"/>
    </row>
    <row r="18" ht="15.75">
      <c r="A18" s="13"/>
      <c r="B18" s="1">
        <v>3.641</v>
      </c>
      <c r="C18" s="1">
        <v>0.157</v>
      </c>
      <c r="D18" s="14">
        <v>3.6800000000000002</v>
      </c>
      <c r="F18" s="15"/>
      <c r="G18" s="16"/>
      <c r="H18" s="17"/>
      <c r="I18" s="18"/>
      <c r="J18" s="16"/>
      <c r="K18" s="19"/>
      <c r="L18" s="24"/>
      <c r="M18" s="24"/>
      <c r="N18" s="20"/>
      <c r="O18" s="24"/>
      <c r="P18" s="24"/>
      <c r="Q18" s="20"/>
      <c r="S18" s="22"/>
      <c r="T18" s="23"/>
    </row>
    <row r="19" ht="15.75">
      <c r="A19" s="13">
        <v>6</v>
      </c>
      <c r="B19" s="1">
        <v>3.4100000000000001</v>
      </c>
      <c r="C19" s="1">
        <v>0.14399999999999999</v>
      </c>
      <c r="D19" s="14">
        <v>3.7200000000000002</v>
      </c>
      <c r="F19" s="15">
        <f>AVERAGE(B19:B21)</f>
        <v>3.4103333333333334</v>
      </c>
      <c r="G19" s="16">
        <f>AVERAGE(C19:C21)</f>
        <v>0.14133333333333334</v>
      </c>
      <c r="H19" s="17">
        <f>AVERAGE(D19:D21)</f>
        <v>3.7200000000000002</v>
      </c>
      <c r="I19" s="18">
        <f>SQRT(SUMSQ(L19,O19))</f>
        <v>0.034202560170581119</v>
      </c>
      <c r="J19" s="16">
        <f>SQRT(SUMSQ(M19,P19))</f>
        <v>0.0019430102647409941</v>
      </c>
      <c r="K19" s="19">
        <f>SQRT(SUMSQ(N19,Q19))</f>
        <v>0.037645362706890388</v>
      </c>
      <c r="L19" s="16">
        <f>SQRT(SUMSQ(B19-F19,B20-F19,B21-F19)/(3*2))</f>
        <v>0.0026034165586355205</v>
      </c>
      <c r="M19" s="16">
        <f>SQRT(SUMSQ(C19-G19,C20-G19,C21-G19)/(3*2))</f>
        <v>0.0013333333333333253</v>
      </c>
      <c r="N19" s="17">
        <f>SQRT(SUMSQ(D19-H19,D20-H19,D21-H19)/(3*2))</f>
        <v>0.0057735026918962632</v>
      </c>
      <c r="O19" s="16">
        <f>1%*F19</f>
        <v>0.034103333333333333</v>
      </c>
      <c r="P19" s="16">
        <f>1%*G19</f>
        <v>0.0014133333333333335</v>
      </c>
      <c r="Q19" s="27">
        <f>1%*H19</f>
        <v>0.037200000000000004</v>
      </c>
      <c r="S19" s="22">
        <f>G19/G16</f>
        <v>0.87966804979253121</v>
      </c>
      <c r="T19" s="23">
        <f>S19*SQRT(SUMSQ(J19/G19,J16/G16))</f>
        <v>0.019668244349829056</v>
      </c>
    </row>
    <row r="20" ht="15.75">
      <c r="A20" s="13"/>
      <c r="B20" s="1">
        <v>3.415</v>
      </c>
      <c r="C20" s="1">
        <v>0.14000000000000001</v>
      </c>
      <c r="D20" s="14">
        <v>3.71</v>
      </c>
      <c r="F20" s="15"/>
      <c r="G20" s="16"/>
      <c r="H20" s="17"/>
      <c r="I20" s="18"/>
      <c r="J20" s="16"/>
      <c r="K20" s="19"/>
      <c r="L20" s="24"/>
      <c r="M20" s="24"/>
      <c r="N20" s="20"/>
      <c r="O20" s="24"/>
      <c r="P20" s="24"/>
      <c r="Q20" s="20"/>
      <c r="S20" s="22"/>
      <c r="T20" s="23"/>
    </row>
    <row r="21" ht="15.75">
      <c r="A21" s="13"/>
      <c r="B21" s="1">
        <v>3.4060000000000001</v>
      </c>
      <c r="C21" s="1">
        <v>0.14000000000000001</v>
      </c>
      <c r="D21" s="14">
        <v>3.73</v>
      </c>
      <c r="F21" s="15"/>
      <c r="G21" s="16"/>
      <c r="H21" s="17"/>
      <c r="I21" s="18"/>
      <c r="J21" s="16"/>
      <c r="K21" s="19"/>
      <c r="L21" s="24"/>
      <c r="M21" s="24"/>
      <c r="N21" s="20"/>
      <c r="O21" s="24"/>
      <c r="P21" s="24"/>
      <c r="Q21" s="20"/>
      <c r="S21" s="22"/>
      <c r="T21" s="23"/>
    </row>
    <row r="22" ht="15.75">
      <c r="A22" s="13">
        <v>7</v>
      </c>
      <c r="B22" s="1">
        <v>3.1970000000000001</v>
      </c>
      <c r="C22" s="1">
        <v>0.127</v>
      </c>
      <c r="D22" s="14">
        <v>3.7200000000000002</v>
      </c>
      <c r="F22" s="15">
        <f>AVERAGE(B22:B24)</f>
        <v>3.2136666666666667</v>
      </c>
      <c r="G22" s="16">
        <f>AVERAGE(C22:C24)</f>
        <v>0.128</v>
      </c>
      <c r="H22" s="17">
        <f>AVERAGE(D22:D24)</f>
        <v>3.7033333333333331</v>
      </c>
      <c r="I22" s="18">
        <f>SQRT(SUMSQ(L22,O22))</f>
        <v>0.047981348343798039</v>
      </c>
      <c r="J22" s="16">
        <f>SQRT(SUMSQ(M22,P22))</f>
        <v>0.0019929208045813907</v>
      </c>
      <c r="K22" s="19">
        <f>SQRT(SUMSQ(N22,Q22))</f>
        <v>0.038934717441150409</v>
      </c>
      <c r="L22" s="16">
        <f>SQRT(SUMSQ(B22-F22,B23-F22,B24-F22)/(3*2))</f>
        <v>0.035629263877386609</v>
      </c>
      <c r="M22" s="16">
        <f>SQRT(SUMSQ(C22-G22,C23-G22,C24-G22)/(3*2))</f>
        <v>0.0015275252316519479</v>
      </c>
      <c r="N22" s="17">
        <f>SQRT(SUMSQ(D22-H22,D23-H22,D24-H22)/(3*2))</f>
        <v>0.012018504251546621</v>
      </c>
      <c r="O22" s="16">
        <f>1%*F22</f>
        <v>0.032136666666666668</v>
      </c>
      <c r="P22" s="25">
        <f>1%*G22</f>
        <v>0.0012800000000000001</v>
      </c>
      <c r="Q22" s="17">
        <f>1%*H22</f>
        <v>0.037033333333333335</v>
      </c>
      <c r="S22" s="22">
        <f>G22/G19</f>
        <v>0.90566037735849059</v>
      </c>
      <c r="T22" s="23">
        <f>S22*SQRT(SUMSQ(J22/G22,J19/G19))</f>
        <v>0.018811048045744527</v>
      </c>
    </row>
    <row r="23" ht="15.75">
      <c r="A23" s="13"/>
      <c r="B23" s="1">
        <v>3.1619999999999999</v>
      </c>
      <c r="C23" s="1">
        <v>0.126</v>
      </c>
      <c r="D23" s="14">
        <v>3.6800000000000002</v>
      </c>
      <c r="F23" s="15"/>
      <c r="G23" s="16"/>
      <c r="H23" s="17"/>
      <c r="I23" s="18"/>
      <c r="J23" s="16"/>
      <c r="K23" s="19"/>
      <c r="L23" s="24"/>
      <c r="M23" s="24"/>
      <c r="N23" s="20"/>
      <c r="O23" s="24"/>
      <c r="P23" s="24"/>
      <c r="Q23" s="20"/>
      <c r="S23" s="22"/>
      <c r="T23" s="23"/>
    </row>
    <row r="24" ht="15.75">
      <c r="A24" s="13"/>
      <c r="B24" s="1">
        <v>3.282</v>
      </c>
      <c r="C24" s="1">
        <v>0.13100000000000001</v>
      </c>
      <c r="D24" s="14">
        <v>3.71</v>
      </c>
      <c r="F24" s="15"/>
      <c r="G24" s="16"/>
      <c r="H24" s="17"/>
      <c r="I24" s="18"/>
      <c r="J24" s="16"/>
      <c r="K24" s="19"/>
      <c r="L24" s="24"/>
      <c r="M24" s="24"/>
      <c r="N24" s="20"/>
      <c r="O24" s="24"/>
      <c r="P24" s="24"/>
      <c r="Q24" s="20"/>
      <c r="S24" s="22"/>
      <c r="T24" s="23"/>
    </row>
    <row r="25" ht="15.75">
      <c r="A25" s="13">
        <v>8</v>
      </c>
      <c r="B25" s="1">
        <v>3.0710000000000002</v>
      </c>
      <c r="C25" s="1">
        <v>0.113</v>
      </c>
      <c r="D25" s="14">
        <v>3.6899999999999999</v>
      </c>
      <c r="F25" s="15">
        <f>AVERAGE(B25:B27)</f>
        <v>3.045666666666667</v>
      </c>
      <c r="G25" s="16">
        <f>AVERAGE(C25:C27)</f>
        <v>0.10966666666666668</v>
      </c>
      <c r="H25" s="17">
        <f>AVERAGE(D25:D27)</f>
        <v>3.706666666666667</v>
      </c>
      <c r="I25" s="18">
        <f>SQRT(SUMSQ(L25,O25))</f>
        <v>0.033392409150717034</v>
      </c>
      <c r="J25" s="16">
        <f>SQRT(SUMSQ(M25,P25))</f>
        <v>0.0019951079057423339</v>
      </c>
      <c r="K25" s="19">
        <f>SQRT(SUMSQ(N25,Q25))</f>
        <v>0.038966424293514823</v>
      </c>
      <c r="L25" s="16">
        <f>SQRT(SUMSQ(B25-F25,B26-F25,B27-F25)/(3*2))</f>
        <v>0.013691035185275291</v>
      </c>
      <c r="M25" s="16">
        <f>SQRT(SUMSQ(C25-G25,C26-G25,C27-G25)/(3*2))</f>
        <v>0.0016666666666666681</v>
      </c>
      <c r="N25" s="17">
        <f>SQRT(SUMSQ(D25-H25,D26-H25,D27-H25)/(3*2))</f>
        <v>0.012018504251546621</v>
      </c>
      <c r="O25" s="16">
        <f>1%*F25</f>
        <v>0.03045666666666667</v>
      </c>
      <c r="P25" s="16">
        <f>1%*G25</f>
        <v>0.0010966666666666668</v>
      </c>
      <c r="Q25" s="17">
        <f>1%*H25</f>
        <v>0.037066666666666671</v>
      </c>
      <c r="S25" s="22">
        <f>G25/G22</f>
        <v>0.85677083333333337</v>
      </c>
      <c r="T25" s="23">
        <f>S25*SQRT(SUMSQ(J25/G25,J22/G22))</f>
        <v>0.020515707223449888</v>
      </c>
    </row>
    <row r="26" ht="15.75">
      <c r="A26" s="13"/>
      <c r="B26" s="1">
        <v>3.024</v>
      </c>
      <c r="C26" s="1">
        <v>0.108</v>
      </c>
      <c r="D26" s="14">
        <v>3.7000000000000002</v>
      </c>
      <c r="F26" s="15"/>
      <c r="G26" s="16"/>
      <c r="H26" s="17"/>
      <c r="I26" s="18"/>
      <c r="J26" s="16"/>
      <c r="K26" s="19"/>
      <c r="L26" s="24"/>
      <c r="M26" s="24"/>
      <c r="N26" s="20"/>
      <c r="O26" s="24"/>
      <c r="P26" s="24"/>
      <c r="Q26" s="20"/>
      <c r="S26" s="22"/>
      <c r="T26" s="23"/>
    </row>
    <row r="27" ht="15.75">
      <c r="A27" s="28"/>
      <c r="B27" s="29">
        <v>3.0419999999999998</v>
      </c>
      <c r="C27" s="29">
        <v>0.108</v>
      </c>
      <c r="D27" s="30">
        <v>3.73</v>
      </c>
      <c r="F27" s="31"/>
      <c r="G27" s="32"/>
      <c r="H27" s="33"/>
      <c r="I27" s="34"/>
      <c r="J27" s="32"/>
      <c r="K27" s="35"/>
      <c r="L27" s="36"/>
      <c r="M27" s="36"/>
      <c r="N27" s="37"/>
      <c r="O27" s="36"/>
      <c r="P27" s="36"/>
      <c r="Q27" s="37"/>
      <c r="S27" s="38"/>
      <c r="T27" s="39"/>
    </row>
    <row r="28" ht="14.25">
      <c r="A28" s="24"/>
    </row>
  </sheetData>
  <mergeCells count="120">
    <mergeCell ref="A4:A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S4:S6"/>
    <mergeCell ref="T4:T6"/>
    <mergeCell ref="A7:A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Q7:Q9"/>
    <mergeCell ref="S7:S9"/>
    <mergeCell ref="T7:T9"/>
    <mergeCell ref="A10:A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S10:S12"/>
    <mergeCell ref="T10:T12"/>
    <mergeCell ref="A13:A15"/>
    <mergeCell ref="F13:F15"/>
    <mergeCell ref="G13:G15"/>
    <mergeCell ref="H13:H15"/>
    <mergeCell ref="I13:I15"/>
    <mergeCell ref="J13:J15"/>
    <mergeCell ref="K13:K15"/>
    <mergeCell ref="L13:L15"/>
    <mergeCell ref="M13:M15"/>
    <mergeCell ref="N13:N15"/>
    <mergeCell ref="O13:O15"/>
    <mergeCell ref="P13:P15"/>
    <mergeCell ref="Q13:Q15"/>
    <mergeCell ref="S13:S15"/>
    <mergeCell ref="T13:T15"/>
    <mergeCell ref="A16:A18"/>
    <mergeCell ref="F16:F18"/>
    <mergeCell ref="G16:G18"/>
    <mergeCell ref="H16:H18"/>
    <mergeCell ref="I16:I18"/>
    <mergeCell ref="J16:J18"/>
    <mergeCell ref="K16:K18"/>
    <mergeCell ref="L16:L18"/>
    <mergeCell ref="M16:M18"/>
    <mergeCell ref="N16:N18"/>
    <mergeCell ref="O16:O18"/>
    <mergeCell ref="P16:P18"/>
    <mergeCell ref="Q16:Q18"/>
    <mergeCell ref="S16:S18"/>
    <mergeCell ref="T16:T18"/>
    <mergeCell ref="A19:A21"/>
    <mergeCell ref="F19:F21"/>
    <mergeCell ref="G19:G21"/>
    <mergeCell ref="H19:H21"/>
    <mergeCell ref="I19:I21"/>
    <mergeCell ref="J19:J21"/>
    <mergeCell ref="K19:K21"/>
    <mergeCell ref="L19:L21"/>
    <mergeCell ref="M19:M21"/>
    <mergeCell ref="N19:N21"/>
    <mergeCell ref="O19:O21"/>
    <mergeCell ref="P19:P21"/>
    <mergeCell ref="Q19:Q21"/>
    <mergeCell ref="S19:S21"/>
    <mergeCell ref="T19:T21"/>
    <mergeCell ref="A22:A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S22:S24"/>
    <mergeCell ref="T22:T24"/>
    <mergeCell ref="A25:A27"/>
    <mergeCell ref="F25:F27"/>
    <mergeCell ref="G25:G27"/>
    <mergeCell ref="H25:H27"/>
    <mergeCell ref="I25:I27"/>
    <mergeCell ref="J25:J27"/>
    <mergeCell ref="K25:K27"/>
    <mergeCell ref="L25:L27"/>
    <mergeCell ref="M25:M27"/>
    <mergeCell ref="N25:N27"/>
    <mergeCell ref="O25:O27"/>
    <mergeCell ref="P25:P27"/>
    <mergeCell ref="Q25:Q27"/>
    <mergeCell ref="S25:S27"/>
    <mergeCell ref="T25:T2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5" style="1" width="12.7109375"/>
    <col customWidth="1" min="6" max="7" style="1" width="12.7109375"/>
    <col customWidth="1" min="8" max="8" style="1" width="12.7109375"/>
    <col customWidth="1" min="9" max="9" style="1" width="17.8515625"/>
    <col customWidth="1" min="10" max="10" style="1" width="12.7109375"/>
    <col customWidth="1" min="11" max="16384" style="1" width="12.7109375"/>
  </cols>
  <sheetData>
    <row r="1" ht="15.75">
      <c r="A1" s="1">
        <v>2</v>
      </c>
    </row>
    <row r="2" ht="15.75">
      <c r="A2" s="1" t="s">
        <v>2</v>
      </c>
      <c r="H2" s="1" t="s">
        <v>17</v>
      </c>
    </row>
    <row r="3" ht="15.75">
      <c r="A3" s="2"/>
      <c r="B3" s="2" t="s">
        <v>18</v>
      </c>
      <c r="C3" s="3" t="s">
        <v>19</v>
      </c>
      <c r="D3" s="3" t="s">
        <v>20</v>
      </c>
      <c r="E3" s="4" t="s">
        <v>21</v>
      </c>
      <c r="H3" s="2" t="s">
        <v>22</v>
      </c>
      <c r="I3" s="3" t="s">
        <v>23</v>
      </c>
      <c r="J3" s="4" t="s">
        <v>24</v>
      </c>
      <c r="L3" s="1" t="s">
        <v>25</v>
      </c>
      <c r="M3" s="1">
        <v>9.8200000000000003</v>
      </c>
      <c r="N3" s="1" t="s">
        <v>26</v>
      </c>
    </row>
    <row r="4" ht="15.75">
      <c r="A4" s="13">
        <v>1</v>
      </c>
      <c r="B4" s="18">
        <f>2*Sheet1!G4/(Sheet1!F4^2)</f>
        <v>0.076257434056736934</v>
      </c>
      <c r="C4" s="16">
        <f>2/(Sheet1!F4^2)*SQRT(SUMSQ(Sheet1!J4,2*Sheet1!G4*Sheet1!I4/Sheet1!F4^2))</f>
        <v>0.0010565445323112435</v>
      </c>
      <c r="D4" s="16">
        <f>2*Sheet1!G4/Sheet1!F4</f>
        <v>0.20065872814796046</v>
      </c>
      <c r="E4" s="17">
        <f>2/Sheet1!F4*SQRT(SUMSQ(Sheet1!J4,Sheet1!G4*Sheet1!I4/Sheet1!F4))</f>
        <v>0.003208564776593681</v>
      </c>
      <c r="H4" s="40">
        <v>3.7200000000000002</v>
      </c>
      <c r="I4" s="41">
        <v>3.6800000000000002</v>
      </c>
      <c r="J4" s="17">
        <v>0.02</v>
      </c>
    </row>
    <row r="5" ht="15.75">
      <c r="A5" s="13"/>
      <c r="B5" s="13"/>
      <c r="C5" s="24"/>
      <c r="D5" s="24"/>
      <c r="E5" s="20"/>
      <c r="H5" s="40">
        <v>3.6600000000000001</v>
      </c>
      <c r="I5" s="41"/>
      <c r="J5" s="20"/>
      <c r="L5" s="1" t="s">
        <v>27</v>
      </c>
      <c r="M5" s="42">
        <f>I4/g</f>
        <v>0.37474541751527496</v>
      </c>
      <c r="N5" s="1" t="s">
        <v>28</v>
      </c>
    </row>
    <row r="6" ht="15.75">
      <c r="A6" s="13"/>
      <c r="B6" s="13"/>
      <c r="C6" s="24"/>
      <c r="D6" s="24"/>
      <c r="E6" s="20"/>
      <c r="H6" s="43">
        <v>3.6499999999999999</v>
      </c>
      <c r="I6" s="44"/>
      <c r="J6" s="37"/>
      <c r="L6" s="1" t="s">
        <v>29</v>
      </c>
      <c r="M6" s="42">
        <f>SQRT(SUMSQ(J4,M5*0.01))</f>
        <v>0.020348056732643286</v>
      </c>
      <c r="N6" s="1" t="s">
        <v>28</v>
      </c>
    </row>
    <row r="7">
      <c r="A7" s="13">
        <v>2</v>
      </c>
      <c r="B7" s="45">
        <f>8*Sheet1!G7/(Sheet1!F7^2)</f>
        <v>0.10140781073714314</v>
      </c>
      <c r="C7" s="46">
        <f>8/(Sheet1!F7^2)*SQRT(SUMSQ(Sheet1!J7,2*Sheet1!G7*Sheet1!I7/Sheet1!F7^2))</f>
        <v>0.001152298371666299</v>
      </c>
      <c r="D7" s="16">
        <f>4*Sheet1!G7/Sheet1!F7</f>
        <v>0.21738454361685586</v>
      </c>
      <c r="E7" s="17">
        <f>4/Sheet1!F7*SQRT(SUMSQ(Sheet1!J7,Sheet1!G7*Sheet1!I7/Sheet1!F7))</f>
        <v>0.003163161237812827</v>
      </c>
    </row>
    <row r="8">
      <c r="A8" s="13"/>
      <c r="B8" s="13"/>
      <c r="C8" s="24"/>
      <c r="D8" s="24"/>
      <c r="E8" s="20"/>
    </row>
    <row r="9" ht="15.75">
      <c r="A9" s="13"/>
      <c r="B9" s="13"/>
      <c r="C9" s="24"/>
      <c r="D9" s="24"/>
      <c r="E9" s="20"/>
      <c r="H9" s="1" t="s">
        <v>30</v>
      </c>
      <c r="I9" s="1" t="s">
        <v>31</v>
      </c>
    </row>
    <row r="10" ht="15.75">
      <c r="A10" s="13">
        <v>3</v>
      </c>
      <c r="B10" s="18">
        <f>8*Sheet1!G10/(Sheet1!F10^2)</f>
        <v>0.098086094419184533</v>
      </c>
      <c r="C10" s="16">
        <f>8/(Sheet1!F10^2)*SQRT(SUMSQ(Sheet1!J10,2*Sheet1!G10*Sheet1!I10/Sheet1!F10^2))</f>
        <v>0.0014104308864023119</v>
      </c>
      <c r="D10" s="16">
        <f>4*Sheet1!G10/Sheet1!F10</f>
        <v>0.20070049686405475</v>
      </c>
      <c r="E10" s="17">
        <f>4/Sheet1!F10*SQRT(SUMSQ(Sheet1!J10,Sheet1!G10*Sheet1!I10/Sheet1!F10))</f>
        <v>0.0033981770719004266</v>
      </c>
      <c r="H10" s="2" t="s">
        <v>32</v>
      </c>
      <c r="I10" s="3" t="s">
        <v>33</v>
      </c>
      <c r="J10" s="3" t="s">
        <v>34</v>
      </c>
      <c r="K10" s="3" t="s">
        <v>35</v>
      </c>
      <c r="L10" s="4" t="s">
        <v>36</v>
      </c>
    </row>
    <row r="11" ht="15.75">
      <c r="A11" s="13"/>
      <c r="B11" s="13"/>
      <c r="C11" s="24"/>
      <c r="D11" s="24"/>
      <c r="E11" s="20"/>
      <c r="H11" s="40">
        <f>2*PI()*2.5*10^(-3)/(D4+D7)</f>
        <v>0.03757496969544815</v>
      </c>
      <c r="I11" s="47">
        <f>2*PI()*SQRT(SUMSQ(2.5*10^(-3)*E4/D4^2,2.5*10^(-3)*E7/D7^2))</f>
        <v>0.0016347413306078168</v>
      </c>
      <c r="J11" s="47">
        <f>M5*(D4+D7)/(4*2.5)</f>
        <v>0.015665980041695764</v>
      </c>
      <c r="L11" s="14"/>
    </row>
    <row r="12" ht="15.75">
      <c r="A12" s="13"/>
      <c r="B12" s="13"/>
      <c r="C12" s="24"/>
      <c r="D12" s="24"/>
      <c r="E12" s="20"/>
      <c r="H12" s="48">
        <f>2*PI()*2.5*10^(-3)/(D7+D10)</f>
        <v>0.037571215774380662</v>
      </c>
      <c r="I12" s="49">
        <f>2*PI()*SQRT(SUMSQ(2.5*10^(-3)*E7/D7^2,2.5*10^(-3)*E10/D10^2))</f>
        <v>0.0016916197547937693</v>
      </c>
      <c r="J12" s="49">
        <f>M5*(D7+D10)/(4*2.5)</f>
        <v>0.015667545305190947</v>
      </c>
      <c r="K12" s="29"/>
      <c r="L12" s="30"/>
    </row>
    <row r="13" ht="15.75">
      <c r="A13" s="13">
        <v>4</v>
      </c>
      <c r="B13" s="18">
        <f>8*Sheet1!G13/(Sheet1!F13^2)</f>
        <v>0.10123588759257211</v>
      </c>
      <c r="C13" s="16">
        <f>8/(Sheet1!F13^2)*SQRT(SUMSQ(Sheet1!J13,2*Sheet1!G13*Sheet1!I13/Sheet1!F13^2))</f>
        <v>0.0011630099880481038</v>
      </c>
      <c r="D13" s="16">
        <f>4*Sheet1!G13/Sheet1!F13</f>
        <v>0.19231444113002283</v>
      </c>
      <c r="E13" s="17">
        <f>4/Sheet1!F13*SQRT(SUMSQ(Sheet1!J13,Sheet1!G13*Sheet1!I13/Sheet1!F13))</f>
        <v>0.0027649781428631661</v>
      </c>
      <c r="H13" s="1" t="s">
        <v>37</v>
      </c>
      <c r="I13" s="1" t="s">
        <v>37</v>
      </c>
      <c r="J13" s="1" t="s">
        <v>17</v>
      </c>
      <c r="K13" s="1" t="s">
        <v>17</v>
      </c>
    </row>
    <row r="14">
      <c r="A14" s="13"/>
      <c r="B14" s="13"/>
      <c r="C14" s="24"/>
      <c r="D14" s="24"/>
      <c r="E14" s="20"/>
    </row>
    <row r="15">
      <c r="A15" s="13"/>
      <c r="B15" s="13"/>
      <c r="C15" s="24"/>
      <c r="D15" s="24"/>
      <c r="E15" s="20"/>
    </row>
    <row r="16" ht="15.75">
      <c r="A16" s="13">
        <v>5</v>
      </c>
      <c r="B16" s="18">
        <f>8*Sheet1!G16/(Sheet1!F16^2)</f>
        <v>0.096249714893084953</v>
      </c>
      <c r="C16" s="16">
        <f>8/(Sheet1!F16^2)*SQRT(SUMSQ(Sheet1!J16,2*Sheet1!G16*Sheet1!I16/Sheet1!F16^2))</f>
        <v>0.0018006788998891673</v>
      </c>
      <c r="D16" s="16">
        <f>4*Sheet1!G16/Sheet1!F16</f>
        <v>0.17586427072881508</v>
      </c>
      <c r="E16" s="17">
        <f>4/Sheet1!F16*SQRT(SUMSQ(Sheet1!J16,Sheet1!G16*Sheet1!I16/Sheet1!F16))</f>
        <v>0.0036949206336044571</v>
      </c>
      <c r="G16" s="1" t="s">
        <v>38</v>
      </c>
      <c r="H16" s="1" t="s">
        <v>39</v>
      </c>
      <c r="I16" s="1"/>
    </row>
    <row r="17" ht="15.75">
      <c r="A17" s="13"/>
      <c r="B17" s="13"/>
      <c r="C17" s="24"/>
      <c r="D17" s="24"/>
      <c r="E17" s="20"/>
      <c r="H17" s="1" t="s">
        <v>40</v>
      </c>
      <c r="I17" s="50">
        <f>M5*(2.5*10^(-3))^2*(g/B7-1)</f>
        <v>0.00022446482802655722</v>
      </c>
    </row>
    <row r="18" ht="15.75">
      <c r="A18" s="13"/>
      <c r="B18" s="13"/>
      <c r="C18" s="24"/>
      <c r="D18" s="24"/>
      <c r="E18" s="20"/>
      <c r="H18" s="1" t="s">
        <v>41</v>
      </c>
      <c r="I18" s="50">
        <f>(2.5*10^(-3))^2*SQRT(SUMSQ(M5*g*C7/B7^2,(g/B7-1)*M6))</f>
        <v>1.2457569806868015e-05</v>
      </c>
    </row>
    <row r="19">
      <c r="A19" s="13">
        <v>6</v>
      </c>
      <c r="B19" s="18">
        <f>8*Sheet1!G19/(Sheet1!F19^2)</f>
        <v>0.097216712091627591</v>
      </c>
      <c r="C19" s="16">
        <f>8/(Sheet1!F19^2)*SQRT(SUMSQ(Sheet1!J19,2*Sheet1!G19*Sheet1!I19/Sheet1!F19^2))</f>
        <v>0.0014536833439235842</v>
      </c>
      <c r="D19" s="16">
        <f>4*Sheet1!G19/Sheet1!F19</f>
        <v>0.16577069690157364</v>
      </c>
      <c r="E19" s="51">
        <f>4/Sheet1!F19*SQRT(SUMSQ(Sheet1!J19,Sheet1!G19*Sheet1!I19/Sheet1!F19))</f>
        <v>0.0028209400178892245</v>
      </c>
    </row>
    <row r="20" ht="15.75">
      <c r="A20" s="13"/>
      <c r="B20" s="13"/>
      <c r="C20" s="24"/>
      <c r="D20" s="24"/>
      <c r="E20" s="20"/>
      <c r="H20" s="1" t="s">
        <v>42</v>
      </c>
      <c r="I20" s="50">
        <f>M5*(50*10^-3)^2/2</f>
        <v>0.00046843177189409378</v>
      </c>
    </row>
    <row r="21" ht="15.75">
      <c r="A21" s="13"/>
      <c r="B21" s="13"/>
      <c r="C21" s="24"/>
      <c r="D21" s="24"/>
      <c r="E21" s="20"/>
      <c r="H21" s="1" t="s">
        <v>43</v>
      </c>
      <c r="I21" s="50">
        <f>(50*10^-3)^2/2*M6</f>
        <v>2.5435070915804112e-05</v>
      </c>
    </row>
    <row r="22">
      <c r="A22" s="13">
        <v>7</v>
      </c>
      <c r="B22" s="18">
        <f>8*Sheet1!G22/(Sheet1!F22^2)</f>
        <v>0.099151274344012816</v>
      </c>
      <c r="C22" s="16">
        <f>8/(Sheet1!F22^2)*SQRT(SUMSQ(Sheet1!J22,2*Sheet1!G22*Sheet1!I22/Sheet1!F22^2))</f>
        <v>0.0017977667745865485</v>
      </c>
      <c r="D22" s="16">
        <f>4*Sheet1!G22/Sheet1!F22</f>
        <v>0.15931957265843794</v>
      </c>
      <c r="E22" s="17">
        <f>4/Sheet1!F22*SQRT(SUMSQ(Sheet1!J22,Sheet1!G22*Sheet1!I22/Sheet1!F22))</f>
        <v>0.0034367724205906797</v>
      </c>
    </row>
    <row r="23">
      <c r="A23" s="13"/>
      <c r="B23" s="13"/>
      <c r="C23" s="24"/>
      <c r="D23" s="24"/>
      <c r="E23" s="20"/>
    </row>
    <row r="24">
      <c r="A24" s="13"/>
      <c r="B24" s="13"/>
      <c r="C24" s="24"/>
      <c r="D24" s="24"/>
      <c r="E24" s="20"/>
    </row>
    <row r="25" ht="15.75">
      <c r="A25" s="13">
        <v>8</v>
      </c>
      <c r="B25" s="18">
        <f>8*Sheet1!G25/(Sheet1!F25^2)</f>
        <v>0.094580126346160212</v>
      </c>
      <c r="C25" s="16">
        <f>8/(Sheet1!F25^2)*SQRT(SUMSQ(Sheet1!J25,2*Sheet1!G25*Sheet1!I25/Sheet1!F25^2))</f>
        <v>0.0018504896787016418</v>
      </c>
      <c r="D25" s="16">
        <f>4*Sheet1!G25/Sheet1!F25</f>
        <v>0.144029769070811</v>
      </c>
      <c r="E25" s="17">
        <f>4/Sheet1!F25*SQRT(SUMSQ(Sheet1!J25,Sheet1!G25*Sheet1!I25/Sheet1!F25))</f>
        <v>0.0030593135506295217</v>
      </c>
      <c r="H25" s="1" t="s">
        <v>44</v>
      </c>
    </row>
    <row r="26" ht="15.75">
      <c r="A26" s="13"/>
      <c r="B26" s="13"/>
      <c r="C26" s="24"/>
      <c r="D26" s="24"/>
      <c r="E26" s="20"/>
      <c r="H26" s="1"/>
      <c r="I26" s="1" t="s">
        <v>45</v>
      </c>
      <c r="J26" s="1" t="s">
        <v>46</v>
      </c>
      <c r="M26" s="1" t="s">
        <v>47</v>
      </c>
      <c r="N26" s="1" t="s">
        <v>48</v>
      </c>
    </row>
    <row r="27" ht="15.75">
      <c r="A27" s="28"/>
      <c r="B27" s="28"/>
      <c r="C27" s="36"/>
      <c r="D27" s="36"/>
      <c r="E27" s="37"/>
      <c r="H27" s="1">
        <v>1</v>
      </c>
      <c r="I27" s="1">
        <f>m*D7^2*g/(2*B7)</f>
        <v>0.8574400000000002</v>
      </c>
      <c r="J27" s="1">
        <f>I27*SQRT(SUMSQ(sm/m,2*E7/D7,C7/B7))</f>
        <v>0.053714043313689994</v>
      </c>
      <c r="L27" s="1">
        <v>1</v>
      </c>
      <c r="M27" s="1">
        <f>m*g*Sheet1!G7</f>
        <v>0.85744000000000009</v>
      </c>
      <c r="N27" s="42">
        <f>M27*SQRT(SUMSQ(sm/m,Sheet1!J7/Sheet1!G7))</f>
        <v>0.047388207705011731</v>
      </c>
    </row>
    <row r="28" ht="15.75">
      <c r="A28" s="24"/>
      <c r="D28" s="1" t="s">
        <v>49</v>
      </c>
      <c r="E28" s="1" t="s">
        <v>49</v>
      </c>
      <c r="H28" s="1">
        <v>2</v>
      </c>
      <c r="I28" s="42">
        <f>m*D10^2*g/(2*B10)</f>
        <v>0.75562666666666689</v>
      </c>
      <c r="J28" s="47">
        <f>I28*SQRT(SUMSQ(sm/m,2*E10/D10,C10/B10))</f>
        <v>0.049560095390460614</v>
      </c>
      <c r="L28" s="1">
        <v>2</v>
      </c>
      <c r="M28" s="42">
        <f>m*g*Sheet1!G10</f>
        <v>0.75562666666666667</v>
      </c>
      <c r="N28" s="42">
        <f>M28*SQRT(SUMSQ(sm/m,Sheet1!J10/Sheet1!G10))</f>
        <v>0.042274637125244617</v>
      </c>
    </row>
    <row r="29">
      <c r="A29" s="24"/>
    </row>
    <row r="30">
      <c r="A30" s="24"/>
    </row>
    <row r="31">
      <c r="A31" s="24"/>
    </row>
    <row r="32">
      <c r="A32" s="24"/>
    </row>
    <row r="33">
      <c r="A33" s="24"/>
    </row>
  </sheetData>
  <mergeCells count="44">
    <mergeCell ref="A4:A6"/>
    <mergeCell ref="B4:B6"/>
    <mergeCell ref="C4:C6"/>
    <mergeCell ref="D4:D6"/>
    <mergeCell ref="E4:E6"/>
    <mergeCell ref="I4:I6"/>
    <mergeCell ref="J4:J6"/>
    <mergeCell ref="A7:A9"/>
    <mergeCell ref="B7:B9"/>
    <mergeCell ref="C7:C9"/>
    <mergeCell ref="D7:D9"/>
    <mergeCell ref="E7:E9"/>
    <mergeCell ref="A10:A12"/>
    <mergeCell ref="B10:B12"/>
    <mergeCell ref="C10:C12"/>
    <mergeCell ref="D10:D12"/>
    <mergeCell ref="E10:E12"/>
    <mergeCell ref="A13:A15"/>
    <mergeCell ref="B13:B15"/>
    <mergeCell ref="C13:C15"/>
    <mergeCell ref="D13:D15"/>
    <mergeCell ref="E13:E15"/>
    <mergeCell ref="A16:A18"/>
    <mergeCell ref="B16:B18"/>
    <mergeCell ref="C16:C18"/>
    <mergeCell ref="D16:D18"/>
    <mergeCell ref="E16:E18"/>
    <mergeCell ref="A19:A21"/>
    <mergeCell ref="B19:B21"/>
    <mergeCell ref="C19:C21"/>
    <mergeCell ref="D19:D21"/>
    <mergeCell ref="E19:E21"/>
    <mergeCell ref="A22:A24"/>
    <mergeCell ref="B22:B24"/>
    <mergeCell ref="C22:C24"/>
    <mergeCell ref="D22:D24"/>
    <mergeCell ref="E22:E24"/>
    <mergeCell ref="A25:A27"/>
    <mergeCell ref="B25:B27"/>
    <mergeCell ref="C25:C27"/>
    <mergeCell ref="D25:D27"/>
    <mergeCell ref="E25:E27"/>
    <mergeCell ref="A28:A30"/>
    <mergeCell ref="A31:A3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2022-10-12T16:47:54Z</dcterms:modified>
</cp:coreProperties>
</file>