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1"/>
  </bookViews>
  <sheets>
    <sheet name="Sheet1" sheetId="1" state="visible" r:id="rId1"/>
    <sheet name="Sheet2" sheetId="2" state="visible" r:id="rId2"/>
  </sheets>
  <definedNames>
    <definedName name="crm" hidden="0">Sheet2!$J$27</definedName>
    <definedName name="cRb" hidden="0">Sheet2!$K$27</definedName>
    <definedName name="cg" hidden="0">Sheet2!$I$27</definedName>
    <definedName name="cl" hidden="0">Sheet2!$L$27</definedName>
    <definedName name="cm" hidden="0">Sheet2!$H$27</definedName>
  </definedNames>
  <calcPr/>
</workbook>
</file>

<file path=xl/sharedStrings.xml><?xml version="1.0" encoding="utf-8"?>
<sst xmlns="http://schemas.openxmlformats.org/spreadsheetml/2006/main" count="23" uniqueCount="23">
  <si>
    <t>x</t>
  </si>
  <si>
    <t xml:space="preserve">avg x</t>
  </si>
  <si>
    <t xml:space="preserve">S avg x</t>
  </si>
  <si>
    <t>Diff</t>
  </si>
  <si>
    <t xml:space="preserve">Count x</t>
  </si>
  <si>
    <t xml:space="preserve">sigma t sum</t>
  </si>
  <si>
    <t xml:space="preserve">sigma t</t>
  </si>
  <si>
    <t>tn</t>
  </si>
  <si>
    <t xml:space="preserve">t avg</t>
  </si>
  <si>
    <t>St</t>
  </si>
  <si>
    <t>a</t>
  </si>
  <si>
    <t>Sa</t>
  </si>
  <si>
    <t>a^2</t>
  </si>
  <si>
    <t>Sa^2</t>
  </si>
  <si>
    <t>T</t>
  </si>
  <si>
    <t>ST</t>
  </si>
  <si>
    <t>J</t>
  </si>
  <si>
    <t>SJ</t>
  </si>
  <si>
    <t>m</t>
  </si>
  <si>
    <t>g</t>
  </si>
  <si>
    <t>r</t>
  </si>
  <si>
    <t>R</t>
  </si>
  <si>
    <t>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</si>
</sst>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0" xfId="0" applyAlignment="1">
      <alignment horizontal="center"/>
    </xf>
    <xf fontId="0" fillId="0" borderId="0" numFmtId="11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3.28125"/>
    <col customWidth="1" min="2" max="2" width="17.421875"/>
    <col customWidth="1" min="3" max="3" width="33.28125"/>
    <col bestFit="1" min="5" max="5" width="10.8515625"/>
  </cols>
  <sheetData>
    <row r="1" ht="14.25">
      <c r="A1" t="s">
        <v>0</v>
      </c>
      <c r="B1" t="s">
        <v>1</v>
      </c>
      <c r="C1" t="s">
        <v>2</v>
      </c>
      <c r="E1" t="s">
        <v>3</v>
      </c>
    </row>
    <row r="2" ht="14.25">
      <c r="A2">
        <v>67.953999999999994</v>
      </c>
      <c r="B2">
        <f>SUM(A:A)/COUNT(A:A)</f>
        <v>67.933000000000007</v>
      </c>
      <c r="C2">
        <f>SQRT(SUM(E:E)/(B4*(B4-1)))</f>
        <v>0.023544284515214797</v>
      </c>
      <c r="E2">
        <f t="shared" ref="E2:E9" si="0">IF(A2=0,0,(A2-$B$2)^2)</f>
        <v>0.00044099999999943658</v>
      </c>
    </row>
    <row r="3" ht="14.25">
      <c r="A3">
        <v>67.959000000000003</v>
      </c>
      <c r="B3" t="s">
        <v>4</v>
      </c>
      <c r="E3">
        <f t="shared" si="0"/>
        <v>0.0006759999999998049</v>
      </c>
    </row>
    <row r="4" ht="14.25">
      <c r="A4">
        <v>67.885999999999996</v>
      </c>
      <c r="B4">
        <f>COUNT(A:A)</f>
        <v>3</v>
      </c>
      <c r="E4">
        <f t="shared" si="0"/>
        <v>0.0022090000000010578</v>
      </c>
    </row>
    <row r="5" ht="14.25">
      <c r="E5">
        <f t="shared" si="0"/>
        <v>0</v>
      </c>
    </row>
    <row r="6" ht="14.25">
      <c r="E6">
        <f t="shared" si="0"/>
        <v>0</v>
      </c>
    </row>
    <row r="7" ht="14.25">
      <c r="C7" t="s">
        <v>5</v>
      </c>
      <c r="E7">
        <f t="shared" si="0"/>
        <v>0</v>
      </c>
    </row>
    <row r="8" ht="14.25">
      <c r="C8">
        <f>SQRT(C2^2+C11^2)</f>
        <v>1.3588639847068338</v>
      </c>
      <c r="E8">
        <f t="shared" si="0"/>
        <v>0</v>
      </c>
    </row>
    <row r="9" ht="14.25">
      <c r="E9">
        <f t="shared" si="0"/>
        <v>0</v>
      </c>
    </row>
    <row r="10" ht="14.25">
      <c r="C10" t="s">
        <v>6</v>
      </c>
      <c r="E10">
        <f t="shared" ref="E10:E39" si="1">IF(A10=0,0,(A10-$B$2)^2)</f>
        <v>0</v>
      </c>
    </row>
    <row r="11" ht="14.25">
      <c r="C11">
        <f>2%*B2</f>
        <v>1.3586600000000002</v>
      </c>
      <c r="E11">
        <f t="shared" si="1"/>
        <v>0</v>
      </c>
    </row>
    <row r="12" ht="14.25">
      <c r="E12">
        <f t="shared" si="1"/>
        <v>0</v>
      </c>
    </row>
    <row r="13" ht="14.25">
      <c r="E13">
        <f t="shared" si="1"/>
        <v>0</v>
      </c>
    </row>
    <row r="14" ht="14.25">
      <c r="E14">
        <f t="shared" si="1"/>
        <v>0</v>
      </c>
    </row>
    <row r="15" ht="14.25">
      <c r="E15">
        <f t="shared" si="1"/>
        <v>0</v>
      </c>
    </row>
    <row r="16" ht="14.25">
      <c r="E16">
        <f t="shared" si="1"/>
        <v>0</v>
      </c>
    </row>
    <row r="17" ht="14.25">
      <c r="E17">
        <f t="shared" si="1"/>
        <v>0</v>
      </c>
    </row>
    <row r="18" ht="14.25">
      <c r="E18">
        <f t="shared" si="1"/>
        <v>0</v>
      </c>
    </row>
    <row r="19" ht="14.25">
      <c r="E19">
        <f t="shared" si="1"/>
        <v>0</v>
      </c>
    </row>
    <row r="20" ht="14.25">
      <c r="E20">
        <f t="shared" si="1"/>
        <v>0</v>
      </c>
    </row>
    <row r="21" ht="14.25">
      <c r="E21">
        <f t="shared" si="1"/>
        <v>0</v>
      </c>
    </row>
    <row r="22" ht="14.25">
      <c r="E22">
        <f t="shared" si="1"/>
        <v>0</v>
      </c>
    </row>
    <row r="23" ht="14.25">
      <c r="E23">
        <f t="shared" si="1"/>
        <v>0</v>
      </c>
    </row>
    <row r="24" ht="14.25">
      <c r="E24">
        <f t="shared" si="1"/>
        <v>0</v>
      </c>
    </row>
    <row r="25" ht="14.25">
      <c r="E25">
        <f t="shared" si="1"/>
        <v>0</v>
      </c>
    </row>
    <row r="26" ht="14.25">
      <c r="E26">
        <f t="shared" si="1"/>
        <v>0</v>
      </c>
    </row>
    <row r="27" ht="14.25">
      <c r="E27">
        <f t="shared" si="1"/>
        <v>0</v>
      </c>
    </row>
    <row r="28" ht="14.25">
      <c r="E28">
        <f t="shared" si="1"/>
        <v>0</v>
      </c>
    </row>
    <row r="29" ht="14.25">
      <c r="E29">
        <f t="shared" si="1"/>
        <v>0</v>
      </c>
    </row>
    <row r="30" ht="14.25">
      <c r="E30">
        <f t="shared" si="1"/>
        <v>0</v>
      </c>
    </row>
    <row r="31" ht="14.25">
      <c r="E31">
        <f t="shared" si="1"/>
        <v>0</v>
      </c>
    </row>
    <row r="32" ht="14.25">
      <c r="E32">
        <f t="shared" si="1"/>
        <v>0</v>
      </c>
    </row>
    <row r="33" ht="14.25">
      <c r="E33">
        <f t="shared" si="1"/>
        <v>0</v>
      </c>
    </row>
    <row r="34" ht="14.25">
      <c r="E34">
        <f t="shared" si="1"/>
        <v>0</v>
      </c>
    </row>
    <row r="35" ht="14.25">
      <c r="E35">
        <f t="shared" si="1"/>
        <v>0</v>
      </c>
    </row>
    <row r="36" ht="14.25">
      <c r="E36">
        <f t="shared" si="1"/>
        <v>0</v>
      </c>
    </row>
    <row r="37" ht="14.25">
      <c r="E37">
        <f t="shared" si="1"/>
        <v>0</v>
      </c>
    </row>
    <row r="38" ht="14.25">
      <c r="E38">
        <f t="shared" si="1"/>
        <v>0</v>
      </c>
    </row>
    <row r="39" ht="14.25">
      <c r="E39">
        <f t="shared" si="1"/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>
    <row r="1">
      <c r="B1" t="s">
        <v>7</v>
      </c>
      <c r="C1" t="s">
        <v>8</v>
      </c>
      <c r="D1" t="s">
        <v>9</v>
      </c>
      <c r="E1" t="s">
        <v>10</v>
      </c>
      <c r="F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O1" t="s">
        <v>6</v>
      </c>
    </row>
    <row r="2">
      <c r="B2">
        <v>37.087000000000003</v>
      </c>
      <c r="C2" s="1">
        <f>AVERAGE(B2:B4)</f>
        <v>39.024000000000001</v>
      </c>
      <c r="D2" s="1">
        <f>SQRT(SUMSQ(B2-C2,B3-C2,B4-C2)/(3*2))</f>
        <v>1.8610241803910001</v>
      </c>
      <c r="E2" s="1">
        <v>0</v>
      </c>
      <c r="F2" s="1">
        <f>SQRT(SUMSQ(1/2*10^-3,2.5*10^-3))</f>
        <v>0.0025495097567963926</v>
      </c>
      <c r="H2" s="2">
        <f>E2^2</f>
        <v>0</v>
      </c>
      <c r="I2" s="2"/>
      <c r="J2" s="2">
        <f>C2/15</f>
        <v>2.6015999999999999</v>
      </c>
      <c r="K2" s="2">
        <f>O2/15</f>
        <v>0.13453723202808116</v>
      </c>
      <c r="L2" s="2">
        <f>cm*cg*crm*cRb*J2^2/(4*PI()^2*cl)</f>
        <v>0.0033349089915916163</v>
      </c>
      <c r="M2" s="2"/>
      <c r="O2" s="1">
        <f>SQRT(SUMSQ(D2,2%*C2))</f>
        <v>2.0180584804212174</v>
      </c>
    </row>
    <row r="3">
      <c r="B3">
        <v>42.744999999999997</v>
      </c>
      <c r="C3" s="1"/>
      <c r="D3" s="1"/>
      <c r="E3" s="1"/>
      <c r="F3" s="1"/>
      <c r="H3" s="2"/>
      <c r="I3" s="2"/>
      <c r="J3" s="2"/>
      <c r="K3" s="2"/>
      <c r="L3" s="2"/>
      <c r="M3" s="2"/>
      <c r="O3" s="1"/>
    </row>
    <row r="4">
      <c r="B4">
        <v>37.240000000000002</v>
      </c>
      <c r="C4" s="1"/>
      <c r="D4" s="1"/>
      <c r="E4" s="1"/>
      <c r="F4" s="1"/>
      <c r="H4" s="2"/>
      <c r="I4" s="2"/>
      <c r="J4" s="2"/>
      <c r="K4" s="2"/>
      <c r="L4" s="2"/>
      <c r="M4" s="2"/>
      <c r="O4" s="1"/>
    </row>
    <row r="5">
      <c r="B5">
        <v>46.762</v>
      </c>
      <c r="C5" s="1">
        <f>AVERAGE(B5:B7)</f>
        <v>46.448</v>
      </c>
      <c r="D5" s="1">
        <f>SQRT(SUMSQ(B5-C5,B6-C5,B7-C5)/(3*2))</f>
        <v>0.6755222670892016</v>
      </c>
      <c r="E5" s="1">
        <v>0.042000000000000003</v>
      </c>
      <c r="F5" s="1">
        <f>SQRT(SUMSQ(1/2*10^-3,2.5*10^-3))</f>
        <v>0.0025495097567963926</v>
      </c>
      <c r="H5" s="2">
        <f>E5^2</f>
        <v>0.0017640000000000002</v>
      </c>
      <c r="I5" s="2"/>
      <c r="J5" s="2">
        <f>C5/15</f>
        <v>3.0965333333333334</v>
      </c>
      <c r="K5" s="2">
        <f>O5/15</f>
        <v>0.076573770238852673</v>
      </c>
      <c r="L5" s="2">
        <f>cm*cg*crm*cRb*J5^2/(4*PI()^2*cl)</f>
        <v>0.0047244848178154787</v>
      </c>
      <c r="M5" s="2"/>
      <c r="O5" s="1">
        <f>SQRT(SUMSQ(D5,2%*C5))</f>
        <v>1.1486065535827901</v>
      </c>
    </row>
    <row r="6">
      <c r="B6">
        <v>47.429000000000002</v>
      </c>
      <c r="C6" s="1"/>
      <c r="D6" s="1"/>
      <c r="E6" s="1"/>
      <c r="F6" s="1"/>
      <c r="H6" s="2"/>
      <c r="I6" s="2"/>
      <c r="J6" s="2"/>
      <c r="K6" s="2"/>
      <c r="L6" s="2"/>
      <c r="M6" s="2"/>
      <c r="O6" s="1"/>
    </row>
    <row r="7">
      <c r="B7">
        <v>45.152999999999999</v>
      </c>
      <c r="C7" s="1"/>
      <c r="D7" s="1"/>
      <c r="E7" s="1"/>
      <c r="F7" s="1"/>
      <c r="H7" s="2"/>
      <c r="I7" s="2"/>
      <c r="J7" s="2"/>
      <c r="K7" s="2"/>
      <c r="L7" s="2"/>
      <c r="M7" s="2"/>
      <c r="O7" s="1"/>
    </row>
    <row r="8">
      <c r="B8">
        <v>48.984000000000002</v>
      </c>
      <c r="C8" s="1">
        <f>AVERAGE(B8:B10)</f>
        <v>48.987333333333339</v>
      </c>
      <c r="D8" s="1">
        <f>SQRT(SUMSQ(B8-C8,B9-C8,B10-C8)/(3*2))</f>
        <v>0.044487201655208641</v>
      </c>
      <c r="E8" s="1">
        <v>0.051999999999999998</v>
      </c>
      <c r="F8" s="1">
        <f>SQRT(SUMSQ(1/2*10^-3,2.5*10^-3))</f>
        <v>0.0025495097567963926</v>
      </c>
      <c r="H8" s="2">
        <f>E8^2</f>
        <v>0.0027039999999999998</v>
      </c>
      <c r="I8" s="2"/>
      <c r="J8" s="2">
        <f>C8/15</f>
        <v>3.2658222222222224</v>
      </c>
      <c r="K8" s="2">
        <f>O8/15</f>
        <v>0.065383743883681927</v>
      </c>
      <c r="L8" s="2">
        <f>cm*cg*crm*cRb*J8^2/(4*PI()^2*cl)</f>
        <v>0.0052551851128640956</v>
      </c>
      <c r="M8" s="2"/>
      <c r="O8" s="1">
        <f>SQRT(SUMSQ(D8,2%*C8))</f>
        <v>0.98075615825522899</v>
      </c>
    </row>
    <row r="9">
      <c r="B9">
        <v>49.066000000000003</v>
      </c>
      <c r="C9" s="1"/>
      <c r="D9" s="1"/>
      <c r="E9" s="1"/>
      <c r="F9" s="1"/>
      <c r="H9" s="2"/>
      <c r="I9" s="2"/>
      <c r="J9" s="2"/>
      <c r="K9" s="2"/>
      <c r="L9" s="2"/>
      <c r="M9" s="2"/>
      <c r="O9" s="1"/>
    </row>
    <row r="10">
      <c r="B10">
        <v>48.911999999999999</v>
      </c>
      <c r="C10" s="1"/>
      <c r="D10" s="1"/>
      <c r="E10" s="1"/>
      <c r="F10" s="1"/>
      <c r="H10" s="2"/>
      <c r="I10" s="2"/>
      <c r="J10" s="2"/>
      <c r="K10" s="2"/>
      <c r="L10" s="2"/>
      <c r="M10" s="2"/>
      <c r="O10" s="1"/>
    </row>
    <row r="11">
      <c r="B11">
        <v>53.162999999999997</v>
      </c>
      <c r="C11" s="1">
        <f>AVERAGE(B11:B13)</f>
        <v>53.263333333333328</v>
      </c>
      <c r="D11" s="1">
        <f>SQRT(SUMSQ(B11-C11,B12-C11,B13-C11)/(3*2))</f>
        <v>0.10334784844290633</v>
      </c>
      <c r="E11" s="1">
        <v>0.062</v>
      </c>
      <c r="F11" s="1">
        <f>SQRT(SUMSQ(1/2*10^-3,2.5*10^-3))</f>
        <v>0.0025495097567963926</v>
      </c>
      <c r="H11" s="2">
        <f>E11^2</f>
        <v>0.0038439999999999998</v>
      </c>
      <c r="I11" s="2"/>
      <c r="J11" s="2">
        <f>C11/15</f>
        <v>3.5508888888888888</v>
      </c>
      <c r="K11" s="2">
        <f>O11/15</f>
        <v>0.071351208006246239</v>
      </c>
      <c r="L11" s="2">
        <f>cm*cg*crm*cRb*J11^2/(4*PI()^2*cl)</f>
        <v>0.0062126531071702556</v>
      </c>
      <c r="M11" s="2"/>
      <c r="O11" s="1">
        <f>SQRT(SUMSQ(D11,2%*C11))</f>
        <v>1.0702681200936937</v>
      </c>
    </row>
    <row r="12">
      <c r="B12">
        <v>53.156999999999996</v>
      </c>
      <c r="C12" s="1"/>
      <c r="D12" s="1"/>
      <c r="E12" s="1"/>
      <c r="F12" s="1"/>
      <c r="H12" s="2"/>
      <c r="I12" s="2"/>
      <c r="J12" s="2"/>
      <c r="K12" s="2"/>
      <c r="L12" s="2"/>
      <c r="M12" s="2"/>
      <c r="O12" s="1"/>
    </row>
    <row r="13">
      <c r="B13">
        <v>53.469999999999999</v>
      </c>
      <c r="C13" s="1"/>
      <c r="D13" s="1"/>
      <c r="E13" s="1"/>
      <c r="F13" s="1"/>
      <c r="H13" s="2"/>
      <c r="I13" s="2"/>
      <c r="J13" s="2"/>
      <c r="K13" s="2"/>
      <c r="L13" s="2"/>
      <c r="M13" s="2"/>
      <c r="O13" s="1"/>
    </row>
    <row r="14">
      <c r="B14">
        <v>58.857999999999997</v>
      </c>
      <c r="C14" s="1">
        <f>AVERAGE(B14:B16)</f>
        <v>59.069333333333333</v>
      </c>
      <c r="D14" s="1">
        <f>SQRT(SUMSQ(B14-C14,B15-C14,B16-C14)/(3*2))</f>
        <v>0.80257509167540075</v>
      </c>
      <c r="E14" s="1">
        <v>0.071999999999999995</v>
      </c>
      <c r="F14" s="1">
        <f>SQRT(SUMSQ(1/2*10^-3,2.5*10^-3))</f>
        <v>0.0025495097567963926</v>
      </c>
      <c r="H14" s="2">
        <f>E14^2</f>
        <v>0.0051839999999999994</v>
      </c>
      <c r="I14" s="2"/>
      <c r="J14" s="2">
        <f>C14/15</f>
        <v>3.9379555555555554</v>
      </c>
      <c r="K14" s="2">
        <f>O14/15</f>
        <v>0.095214406798680901</v>
      </c>
      <c r="L14" s="2">
        <f>cm*cg*crm*cRb*J14^2/(4*PI()^2*cl)</f>
        <v>0.0076409007664112174</v>
      </c>
      <c r="M14" s="2"/>
      <c r="O14" s="1">
        <f>SQRT(SUMSQ(D14,2%*C14))</f>
        <v>1.4282161019802135</v>
      </c>
    </row>
    <row r="15">
      <c r="B15">
        <v>57.796999999999997</v>
      </c>
      <c r="C15" s="1"/>
      <c r="D15" s="1"/>
      <c r="E15" s="1"/>
      <c r="F15" s="1"/>
      <c r="H15" s="2"/>
      <c r="I15" s="2"/>
      <c r="J15" s="2"/>
      <c r="K15" s="2"/>
      <c r="L15" s="2"/>
      <c r="M15" s="2"/>
      <c r="O15" s="1"/>
    </row>
    <row r="16">
      <c r="B16">
        <v>60.552999999999997</v>
      </c>
      <c r="C16" s="1"/>
      <c r="D16" s="1"/>
      <c r="E16" s="1"/>
      <c r="F16" s="1"/>
      <c r="H16" s="2"/>
      <c r="I16" s="2"/>
      <c r="J16" s="2"/>
      <c r="K16" s="2"/>
      <c r="L16" s="2"/>
      <c r="M16" s="2"/>
      <c r="O16" s="1"/>
    </row>
    <row r="17">
      <c r="B17">
        <v>62.863999999999997</v>
      </c>
      <c r="C17" s="1">
        <f>AVERAGE(B17:B19)</f>
        <v>62.815666666666665</v>
      </c>
      <c r="D17" s="1">
        <f>SQRT(SUMSQ(B17-C17,B18-C17,B19-C17)/(3*2))</f>
        <v>0.057044816689258808</v>
      </c>
      <c r="E17" s="1">
        <v>0.082000000000000003</v>
      </c>
      <c r="F17" s="1">
        <f>SQRT(SUMSQ(1/2*10^-3,2.5*10^-3))</f>
        <v>0.0025495097567963926</v>
      </c>
      <c r="H17" s="2">
        <f>E17^2</f>
        <v>0.0067240000000000008</v>
      </c>
      <c r="I17" s="2"/>
      <c r="J17" s="2">
        <f>C17/15</f>
        <v>4.1877111111111107</v>
      </c>
      <c r="K17" s="2">
        <f>O17/15</f>
        <v>0.083840517985630109</v>
      </c>
      <c r="L17" s="2">
        <f>cm*cg*crm*cRb*J17^2/(4*PI()^2*cl)</f>
        <v>0.008640848036073602</v>
      </c>
      <c r="M17" s="2"/>
      <c r="O17" s="1">
        <f>SQRT(SUMSQ(D17,2%*C17))</f>
        <v>1.2576077697844517</v>
      </c>
    </row>
    <row r="18">
      <c r="B18">
        <v>62.701999999999998</v>
      </c>
      <c r="C18" s="1"/>
      <c r="D18" s="1"/>
      <c r="E18" s="1"/>
      <c r="F18" s="1"/>
      <c r="H18" s="2"/>
      <c r="I18" s="2"/>
      <c r="J18" s="2"/>
      <c r="K18" s="2"/>
      <c r="L18" s="2"/>
      <c r="M18" s="2"/>
      <c r="O18" s="1"/>
    </row>
    <row r="19">
      <c r="B19">
        <v>62.881</v>
      </c>
      <c r="C19" s="1"/>
      <c r="D19" s="1"/>
      <c r="E19" s="1"/>
      <c r="F19" s="1"/>
      <c r="H19" s="2"/>
      <c r="I19" s="2"/>
      <c r="J19" s="2"/>
      <c r="K19" s="2"/>
      <c r="L19" s="2"/>
      <c r="M19" s="2"/>
      <c r="O19" s="1"/>
    </row>
    <row r="20">
      <c r="B20">
        <v>67.953999999999994</v>
      </c>
      <c r="C20" s="1">
        <f>AVERAGE(B20:B22)</f>
        <v>67.933000000000007</v>
      </c>
      <c r="D20" s="1">
        <f>SQRT(SUMSQ(B20-C20,B21-C20,B22-C20)/(3*2))</f>
        <v>0.023544284515214797</v>
      </c>
      <c r="E20" s="1">
        <v>0.091999999999999998</v>
      </c>
      <c r="F20" s="1">
        <f>SQRT(SUMSQ(1/2*10^-3,2.5*10^-3))</f>
        <v>0.0025495097567963926</v>
      </c>
      <c r="H20" s="2">
        <f>E20^2</f>
        <v>0.0084639999999999993</v>
      </c>
      <c r="I20" s="2"/>
      <c r="J20" s="2">
        <f>C20/15</f>
        <v>4.5288666666666675</v>
      </c>
      <c r="K20" s="2">
        <f>O20/15</f>
        <v>0.090590932313788924</v>
      </c>
      <c r="L20" s="2">
        <f>cm*cg*crm*cRb*J20^2/(4*PI()^2*cl)</f>
        <v>0.010106063172546564</v>
      </c>
      <c r="M20" s="2"/>
      <c r="O20" s="1">
        <f>SQRT(SUMSQ(D20,2%*C20))</f>
        <v>1.3588639847068338</v>
      </c>
    </row>
    <row r="21">
      <c r="B21">
        <v>67.959000000000003</v>
      </c>
      <c r="C21" s="1"/>
      <c r="D21" s="1"/>
      <c r="E21" s="1"/>
      <c r="F21" s="1"/>
      <c r="H21" s="2"/>
      <c r="I21" s="2"/>
      <c r="J21" s="2"/>
      <c r="K21" s="2"/>
      <c r="L21" s="2"/>
      <c r="M21" s="2"/>
      <c r="O21" s="1"/>
    </row>
    <row r="22">
      <c r="B22">
        <v>67.885999999999996</v>
      </c>
      <c r="C22" s="1"/>
      <c r="D22" s="1"/>
      <c r="E22" s="1"/>
      <c r="F22" s="1"/>
      <c r="H22" s="2"/>
      <c r="I22" s="2"/>
      <c r="J22" s="2"/>
      <c r="K22" s="2"/>
      <c r="L22" s="2"/>
      <c r="M22" s="2"/>
      <c r="O22" s="1"/>
    </row>
    <row r="23"/>
    <row r="24"/>
    <row r="26">
      <c r="H26" t="s">
        <v>18</v>
      </c>
      <c r="I26" t="s">
        <v>19</v>
      </c>
      <c r="J26" t="s">
        <v>20</v>
      </c>
      <c r="K26" t="s">
        <v>21</v>
      </c>
      <c r="L26" t="s">
        <v>22</v>
      </c>
    </row>
    <row r="27">
      <c r="H27">
        <v>1.1686000000000001</v>
      </c>
      <c r="I27">
        <v>9.8066499999999994</v>
      </c>
      <c r="J27">
        <v>0.032500000000000001</v>
      </c>
      <c r="K27">
        <v>0.129</v>
      </c>
      <c r="L27">
        <v>2.4700000000000002</v>
      </c>
    </row>
    <row r="28"/>
  </sheetData>
  <mergeCells count="77">
    <mergeCell ref="C2:C4"/>
    <mergeCell ref="D2:D4"/>
    <mergeCell ref="E2:E4"/>
    <mergeCell ref="F2:F4"/>
    <mergeCell ref="H2:H4"/>
    <mergeCell ref="I2:I4"/>
    <mergeCell ref="J2:J4"/>
    <mergeCell ref="K2:K4"/>
    <mergeCell ref="L2:L4"/>
    <mergeCell ref="M2:M4"/>
    <mergeCell ref="O2:O4"/>
    <mergeCell ref="C5:C7"/>
    <mergeCell ref="D5:D7"/>
    <mergeCell ref="E5:E7"/>
    <mergeCell ref="F5:F7"/>
    <mergeCell ref="H5:H7"/>
    <mergeCell ref="I5:I7"/>
    <mergeCell ref="J5:J7"/>
    <mergeCell ref="K5:K7"/>
    <mergeCell ref="L5:L7"/>
    <mergeCell ref="M5:M7"/>
    <mergeCell ref="O5:O7"/>
    <mergeCell ref="C8:C10"/>
    <mergeCell ref="D8:D10"/>
    <mergeCell ref="E8:E10"/>
    <mergeCell ref="F8:F10"/>
    <mergeCell ref="H8:H10"/>
    <mergeCell ref="I8:I10"/>
    <mergeCell ref="J8:J10"/>
    <mergeCell ref="K8:K10"/>
    <mergeCell ref="L8:L10"/>
    <mergeCell ref="M8:M10"/>
    <mergeCell ref="O8:O10"/>
    <mergeCell ref="C11:C13"/>
    <mergeCell ref="D11:D13"/>
    <mergeCell ref="E11:E13"/>
    <mergeCell ref="F11:F13"/>
    <mergeCell ref="H11:H13"/>
    <mergeCell ref="I11:I13"/>
    <mergeCell ref="J11:J13"/>
    <mergeCell ref="K11:K13"/>
    <mergeCell ref="L11:L13"/>
    <mergeCell ref="M11:M13"/>
    <mergeCell ref="O11:O13"/>
    <mergeCell ref="C14:C16"/>
    <mergeCell ref="D14:D16"/>
    <mergeCell ref="E14:E16"/>
    <mergeCell ref="F14:F16"/>
    <mergeCell ref="H14:H16"/>
    <mergeCell ref="I14:I16"/>
    <mergeCell ref="J14:J16"/>
    <mergeCell ref="K14:K16"/>
    <mergeCell ref="L14:L16"/>
    <mergeCell ref="M14:M16"/>
    <mergeCell ref="O14:O16"/>
    <mergeCell ref="C17:C19"/>
    <mergeCell ref="D17:D19"/>
    <mergeCell ref="E17:E19"/>
    <mergeCell ref="F17:F19"/>
    <mergeCell ref="H17:H19"/>
    <mergeCell ref="I17:I19"/>
    <mergeCell ref="J17:J19"/>
    <mergeCell ref="K17:K19"/>
    <mergeCell ref="L17:L19"/>
    <mergeCell ref="M17:M19"/>
    <mergeCell ref="O17:O19"/>
    <mergeCell ref="C20:C22"/>
    <mergeCell ref="D20:D22"/>
    <mergeCell ref="E20:E22"/>
    <mergeCell ref="F20:F22"/>
    <mergeCell ref="H20:H22"/>
    <mergeCell ref="I20:I22"/>
    <mergeCell ref="J20:J22"/>
    <mergeCell ref="K20:K22"/>
    <mergeCell ref="L20:L22"/>
    <mergeCell ref="M20:M22"/>
    <mergeCell ref="O20:O2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ONLYOFFICE/7.2.0.204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2022-10-03T19:26:54Z</dcterms:modified>
</cp:coreProperties>
</file>