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5240" yWindow="7800" windowWidth="25600" windowHeight="19020" tabRatio="500" activeTab="1"/>
  </bookViews>
  <sheets>
    <sheet name="FFT Titan" sheetId="1" r:id="rId1"/>
    <sheet name="Full Titan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2" i="3"/>
  <c r="J2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  <c r="E4" i="3"/>
  <c r="E5" i="3"/>
  <c r="E6" i="3"/>
  <c r="E7" i="3"/>
  <c r="E8" i="3"/>
  <c r="E9" i="3"/>
  <c r="E10" i="3"/>
  <c r="E2" i="3"/>
  <c r="E3" i="3"/>
  <c r="E12" i="3"/>
  <c r="E13" i="3"/>
  <c r="E14" i="3"/>
  <c r="E15" i="3"/>
  <c r="E16" i="3"/>
  <c r="E17" i="3"/>
  <c r="E18" i="3"/>
  <c r="E11" i="3"/>
  <c r="D11" i="3"/>
  <c r="D12" i="3"/>
  <c r="D13" i="3"/>
  <c r="D14" i="3"/>
  <c r="D15" i="3"/>
  <c r="D16" i="3"/>
  <c r="D17" i="3"/>
  <c r="D18" i="3"/>
  <c r="D3" i="3"/>
  <c r="D4" i="3"/>
  <c r="D5" i="3"/>
  <c r="D6" i="3"/>
  <c r="D7" i="3"/>
  <c r="D8" i="3"/>
  <c r="D9" i="3"/>
  <c r="D10" i="3"/>
  <c r="D2" i="3"/>
  <c r="F2" i="1"/>
  <c r="F3" i="1"/>
  <c r="F4" i="1"/>
  <c r="F5" i="1"/>
  <c r="F6" i="1"/>
  <c r="F7" i="1"/>
  <c r="F8" i="1"/>
  <c r="A8" i="1"/>
  <c r="G8" i="1"/>
  <c r="F9" i="1"/>
  <c r="A9" i="1"/>
  <c r="G9" i="1"/>
  <c r="F10" i="1"/>
  <c r="A10" i="1"/>
  <c r="G10" i="1"/>
  <c r="F11" i="1"/>
  <c r="A11" i="1"/>
  <c r="G11" i="1"/>
  <c r="A2" i="1"/>
  <c r="G2" i="1"/>
  <c r="A3" i="1"/>
  <c r="G3" i="1"/>
  <c r="A4" i="1"/>
  <c r="G4" i="1"/>
  <c r="A5" i="1"/>
  <c r="G5" i="1"/>
  <c r="A6" i="1"/>
  <c r="G6" i="1"/>
  <c r="A7" i="1"/>
  <c r="G7" i="1"/>
  <c r="G15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<sst xmlns="http://schemas.openxmlformats.org/spreadsheetml/2006/main" count="53" uniqueCount="20">
  <si>
    <t>Size</t>
  </si>
  <si>
    <t>Number of Nodes</t>
  </si>
  <si>
    <t>Study</t>
  </si>
  <si>
    <t>Time</t>
  </si>
  <si>
    <t>Strong</t>
  </si>
  <si>
    <t>Weak</t>
  </si>
  <si>
    <t>Rate</t>
  </si>
  <si>
    <t>Cost</t>
  </si>
  <si>
    <t>Cost per Unit</t>
  </si>
  <si>
    <t>Best C/u</t>
  </si>
  <si>
    <t>Efficiency</t>
  </si>
  <si>
    <t>Ideal Rate</t>
  </si>
  <si>
    <t>Nanoseconds per particle</t>
  </si>
  <si>
    <t>Unit height</t>
  </si>
  <si>
    <t>Plot measure (pixels)</t>
  </si>
  <si>
    <t>Column C comes from measurements of the plot in Figure 3. They were made with anchors in Adobe Illustrator so are fairly accurate.</t>
  </si>
  <si>
    <t>Particles</t>
  </si>
  <si>
    <t>Seconds</t>
  </si>
  <si>
    <t>Rate (sanity)</t>
  </si>
  <si>
    <t>Ideal Nanoseconds per particle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</si>
</sst>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'FFT Titan'!$D$1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'FFT Titan'!$B$2:$B$7</c:f>
              <c:numCache>
                <c:formatCode>General</c:formatCode>
                <c:ptCount val="6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</c:numCache>
            </c:numRef>
          </c:xVal>
          <c:yVal>
            <c:numRef>
              <c:f>'FFT Titan'!$D$2:$D$7</c:f>
              <c:numCache>
                <c:formatCode>General</c:formatCode>
                <c:ptCount val="6"/>
                <c:pt idx="0">
                  <c:v>2.473</c:v>
                </c:pt>
                <c:pt idx="1">
                  <c:v>1.297</c:v>
                </c:pt>
                <c:pt idx="2">
                  <c:v>0.607</c:v>
                </c:pt>
                <c:pt idx="3">
                  <c:v>0.306</c:v>
                </c:pt>
                <c:pt idx="4">
                  <c:v>0.173</c:v>
                </c:pt>
                <c:pt idx="5">
                  <c:v>0.093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338216"/>
        <c:axId val="-2129331304"/>
      </c:scatterChart>
      <c:valAx>
        <c:axId val="-212933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331304"/>
        <c:crosses val="autoZero"/>
        <c:crossBetween val="midCat"/>
      </c:valAx>
      <c:valAx>
        <c:axId val="-2129331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338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'FFT Titan'!$B$8:$B$11</c:f>
              <c:numCache>
                <c:formatCode>General</c:formatCode>
                <c:ptCount val="4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16384.0</c:v>
                </c:pt>
              </c:numCache>
            </c:numRef>
          </c:xVal>
          <c:yVal>
            <c:numRef>
              <c:f>'FFT Titan'!$D$8:$D$11</c:f>
              <c:numCache>
                <c:formatCode>General</c:formatCode>
                <c:ptCount val="4"/>
                <c:pt idx="0">
                  <c:v>22.67</c:v>
                </c:pt>
                <c:pt idx="1">
                  <c:v>26.4</c:v>
                </c:pt>
                <c:pt idx="2">
                  <c:v>27.06</c:v>
                </c:pt>
                <c:pt idx="3">
                  <c:v>52.19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267368"/>
        <c:axId val="-2129261912"/>
      </c:scatterChart>
      <c:valAx>
        <c:axId val="-212926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261912"/>
        <c:crosses val="autoZero"/>
        <c:crossBetween val="midCat"/>
      </c:valAx>
      <c:valAx>
        <c:axId val="-2129261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267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Perfect Scaling</c:v>
          </c:tx>
          <c:spPr>
            <a:ln w="12700" cmpd="sng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('FFT Titan'!$B$2,'FFT Titan'!$B$11)</c:f>
              <c:numCache>
                <c:formatCode>General</c:formatCode>
                <c:ptCount val="2"/>
                <c:pt idx="0">
                  <c:v>256.0</c:v>
                </c:pt>
                <c:pt idx="1">
                  <c:v>16384.0</c:v>
                </c:pt>
              </c:numCache>
            </c:numRef>
          </c:xVal>
          <c:yVal>
            <c:numRef>
              <c:f>('FFT Titan'!$I$2,'FFT Titan'!$I$11)</c:f>
              <c:numCache>
                <c:formatCode>General</c:formatCode>
                <c:ptCount val="2"/>
                <c:pt idx="0">
                  <c:v>4.42233041186161E8</c:v>
                </c:pt>
                <c:pt idx="1">
                  <c:v>2.83029146359143E10</c:v>
                </c:pt>
              </c:numCache>
            </c:numRef>
          </c:yVal>
          <c:smooth val="0"/>
        </c:ser>
        <c:ser>
          <c:idx val="1"/>
          <c:order val="1"/>
          <c:tx>
            <c:v>Weak Scaling</c:v>
          </c:tx>
          <c:xVal>
            <c:numRef>
              <c:f>'FFT Titan'!$B$8:$B$11</c:f>
              <c:numCache>
                <c:formatCode>General</c:formatCode>
                <c:ptCount val="4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16384.0</c:v>
                </c:pt>
              </c:numCache>
            </c:numRef>
          </c:xVal>
          <c:yVal>
            <c:numRef>
              <c:f>'FFT Titan'!$E$8:$E$11</c:f>
              <c:numCache>
                <c:formatCode>General</c:formatCode>
                <c:ptCount val="4"/>
                <c:pt idx="0">
                  <c:v>5.92049969122188E9</c:v>
                </c:pt>
                <c:pt idx="1">
                  <c:v>1.11695586521212E10</c:v>
                </c:pt>
                <c:pt idx="2">
                  <c:v>2.03161793750185E10</c:v>
                </c:pt>
                <c:pt idx="3">
                  <c:v>2.05737080666794E10</c:v>
                </c:pt>
              </c:numCache>
            </c:numRef>
          </c:yVal>
          <c:smooth val="0"/>
        </c:ser>
        <c:ser>
          <c:idx val="0"/>
          <c:order val="2"/>
          <c:tx>
            <c:v>Strong Scaling</c:v>
          </c:tx>
          <c:xVal>
            <c:numRef>
              <c:f>'FFT Titan'!$B$2:$B$7</c:f>
              <c:numCache>
                <c:formatCode>General</c:formatCode>
                <c:ptCount val="6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</c:numCache>
            </c:numRef>
          </c:xVal>
          <c:yVal>
            <c:numRef>
              <c:f>'FFT Titan'!$E$2:$E$7</c:f>
              <c:numCache>
                <c:formatCode>General</c:formatCode>
                <c:ptCount val="6"/>
                <c:pt idx="0">
                  <c:v>4.34185937727457E8</c:v>
                </c:pt>
                <c:pt idx="1">
                  <c:v>8.27865708558211E8</c:v>
                </c:pt>
                <c:pt idx="2">
                  <c:v>1.76893216474465E9</c:v>
                </c:pt>
                <c:pt idx="3">
                  <c:v>3.50896020915033E9</c:v>
                </c:pt>
                <c:pt idx="4">
                  <c:v>6.20660013872832E9</c:v>
                </c:pt>
                <c:pt idx="5">
                  <c:v>1.15456110107527E10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225096"/>
        <c:axId val="-2129219576"/>
      </c:scatterChart>
      <c:valAx>
        <c:axId val="-2129225096"/>
        <c:scaling>
          <c:orientation val="minMax"/>
          <c:max val="1638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219576"/>
        <c:crosses val="autoZero"/>
        <c:crossBetween val="midCat"/>
        <c:majorUnit val="4096.0"/>
      </c:valAx>
      <c:valAx>
        <c:axId val="-2129219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 (Grid Points/second)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225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Strong Scaling</c:v>
          </c:tx>
          <c:xVal>
            <c:numRef>
              <c:f>'FFT Titan'!$B$2:$B$7</c:f>
              <c:numCache>
                <c:formatCode>General</c:formatCode>
                <c:ptCount val="6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</c:numCache>
            </c:numRef>
          </c:xVal>
          <c:yVal>
            <c:numRef>
              <c:f>'FFT Titan'!$H$2:$H$7</c:f>
              <c:numCache>
                <c:formatCode>General</c:formatCode>
                <c:ptCount val="6"/>
                <c:pt idx="0">
                  <c:v>0.981803477557622</c:v>
                </c:pt>
                <c:pt idx="1">
                  <c:v>0.936006168080185</c:v>
                </c:pt>
                <c:pt idx="2">
                  <c:v>1.0</c:v>
                </c:pt>
                <c:pt idx="3">
                  <c:v>0.991830065359477</c:v>
                </c:pt>
                <c:pt idx="4">
                  <c:v>0.877167630057803</c:v>
                </c:pt>
                <c:pt idx="5">
                  <c:v>0.815860215053763</c:v>
                </c:pt>
              </c:numCache>
            </c:numRef>
          </c:yVal>
          <c:smooth val="0"/>
        </c:ser>
        <c:ser>
          <c:idx val="1"/>
          <c:order val="1"/>
          <c:tx>
            <c:v>Weak Scaling</c:v>
          </c:tx>
          <c:xVal>
            <c:numRef>
              <c:f>'FFT Titan'!$B$8:$B$11</c:f>
              <c:numCache>
                <c:formatCode>General</c:formatCode>
                <c:ptCount val="4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16384.0</c:v>
                </c:pt>
              </c:numCache>
            </c:numRef>
          </c:xVal>
          <c:yVal>
            <c:numRef>
              <c:f>'FFT Titan'!$H$8:$H$11</c:f>
              <c:numCache>
                <c:formatCode>General</c:formatCode>
                <c:ptCount val="4"/>
                <c:pt idx="0">
                  <c:v>0.836733568592854</c:v>
                </c:pt>
                <c:pt idx="1">
                  <c:v>0.78928681344697</c:v>
                </c:pt>
                <c:pt idx="2">
                  <c:v>0.717812269031781</c:v>
                </c:pt>
                <c:pt idx="3">
                  <c:v>0.726911285686913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190920"/>
        <c:axId val="-2129185432"/>
      </c:scatterChart>
      <c:valAx>
        <c:axId val="-212919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185432"/>
        <c:crosses val="autoZero"/>
        <c:crossBetween val="midCat"/>
      </c:valAx>
      <c:valAx>
        <c:axId val="-21291854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129190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Perfect Scaling</c:v>
          </c:tx>
          <c:spPr>
            <a:ln w="28575" cmpd="sng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('Full Titan'!$B$2:$B$10,'Full Titan'!$B$18)</c:f>
              <c:numCache>
                <c:formatCode>General</c:formatCode>
                <c:ptCount val="10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265.0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4069.0</c:v>
                </c:pt>
                <c:pt idx="8">
                  <c:v>8192.0</c:v>
                </c:pt>
                <c:pt idx="9">
                  <c:v>16384.0</c:v>
                </c:pt>
              </c:numCache>
            </c:numRef>
          </c:xVal>
          <c:yVal>
            <c:numRef>
              <c:f>('Full Titan'!$M$2:$M$10,'Full Titan'!$M$18)</c:f>
              <c:numCache>
                <c:formatCode>General</c:formatCode>
                <c:ptCount val="10"/>
                <c:pt idx="0">
                  <c:v>50.67144311634715</c:v>
                </c:pt>
                <c:pt idx="1">
                  <c:v>25.33572155817357</c:v>
                </c:pt>
                <c:pt idx="2">
                  <c:v>12.66786077908679</c:v>
                </c:pt>
                <c:pt idx="3">
                  <c:v>6.118815772540033</c:v>
                </c:pt>
                <c:pt idx="4">
                  <c:v>3.166965194771697</c:v>
                </c:pt>
                <c:pt idx="5">
                  <c:v>1.583482597385848</c:v>
                </c:pt>
                <c:pt idx="6">
                  <c:v>0.791741298692924</c:v>
                </c:pt>
                <c:pt idx="7">
                  <c:v>0.398497463682258</c:v>
                </c:pt>
                <c:pt idx="8">
                  <c:v>0.197935324673231</c:v>
                </c:pt>
                <c:pt idx="9">
                  <c:v>0.0989676623366155</c:v>
                </c:pt>
              </c:numCache>
            </c:numRef>
          </c:yVal>
          <c:smooth val="0"/>
        </c:ser>
        <c:ser>
          <c:idx val="1"/>
          <c:order val="1"/>
          <c:tx>
            <c:v>Weak Scaling</c:v>
          </c:tx>
          <c:xVal>
            <c:numRef>
              <c:f>'Full Titan'!$B$11:$B$18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xVal>
          <c:yVal>
            <c:numRef>
              <c:f>'Full Titan'!$D$11:$D$18</c:f>
              <c:numCache>
                <c:formatCode>General</c:formatCode>
                <c:ptCount val="8"/>
                <c:pt idx="0">
                  <c:v>12.66786077908679</c:v>
                </c:pt>
                <c:pt idx="1">
                  <c:v>7.742919787064036</c:v>
                </c:pt>
                <c:pt idx="2">
                  <c:v>4.005764621251631</c:v>
                </c:pt>
                <c:pt idx="3">
                  <c:v>1.72077759894421</c:v>
                </c:pt>
                <c:pt idx="4">
                  <c:v>1.118964216172577</c:v>
                </c:pt>
                <c:pt idx="5">
                  <c:v>0.578938691331619</c:v>
                </c:pt>
                <c:pt idx="6">
                  <c:v>0.270789747925944</c:v>
                </c:pt>
                <c:pt idx="7">
                  <c:v>0.164239234884516</c:v>
                </c:pt>
              </c:numCache>
            </c:numRef>
          </c:yVal>
          <c:smooth val="0"/>
        </c:ser>
        <c:ser>
          <c:idx val="0"/>
          <c:order val="2"/>
          <c:tx>
            <c:v>Strong Scaling</c:v>
          </c:tx>
          <c:xVal>
            <c:numRef>
              <c:f>'Full Titan'!$B$2:$B$10</c:f>
              <c:numCache>
                <c:formatCode>General</c:formatCode>
                <c:ptCount val="9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265.0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4069.0</c:v>
                </c:pt>
                <c:pt idx="8">
                  <c:v>8192.0</c:v>
                </c:pt>
              </c:numCache>
            </c:numRef>
          </c:xVal>
          <c:yVal>
            <c:numRef>
              <c:f>'Full Titan'!$D$2:$D$10</c:f>
              <c:numCache>
                <c:formatCode>General</c:formatCode>
                <c:ptCount val="9"/>
                <c:pt idx="0">
                  <c:v>64.28238627203521</c:v>
                </c:pt>
                <c:pt idx="1">
                  <c:v>35.11086749400167</c:v>
                </c:pt>
                <c:pt idx="2">
                  <c:v>19.32944273856187</c:v>
                </c:pt>
                <c:pt idx="3">
                  <c:v>10.07842094738476</c:v>
                </c:pt>
                <c:pt idx="4">
                  <c:v>5.114241146551839</c:v>
                </c:pt>
                <c:pt idx="5">
                  <c:v>3.05380224407939</c:v>
                </c:pt>
                <c:pt idx="6">
                  <c:v>2.205095941408865</c:v>
                </c:pt>
                <c:pt idx="7">
                  <c:v>1.903137017820998</c:v>
                </c:pt>
                <c:pt idx="8">
                  <c:v>1.252080917074711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136456"/>
        <c:axId val="-2129130936"/>
      </c:scatterChart>
      <c:valAx>
        <c:axId val="-2129136456"/>
        <c:scaling>
          <c:orientation val="minMax"/>
          <c:max val="1638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130936"/>
        <c:crosses val="autoZero"/>
        <c:crossBetween val="midCat"/>
        <c:majorUnit val="4096.0"/>
      </c:valAx>
      <c:valAx>
        <c:axId val="-2129130936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Nanoseconds per Particle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136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Perfect Scaling</c:v>
          </c:tx>
          <c:spPr>
            <a:ln w="28575" cmpd="sng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('Full Titan'!$B$2,'Full Titan'!$B$18)</c:f>
              <c:numCache>
                <c:formatCode>General</c:formatCode>
                <c:ptCount val="2"/>
                <c:pt idx="0">
                  <c:v>32.0</c:v>
                </c:pt>
                <c:pt idx="1">
                  <c:v>16384.0</c:v>
                </c:pt>
              </c:numCache>
            </c:numRef>
          </c:xVal>
          <c:yVal>
            <c:numRef>
              <c:f>('Full Titan'!$M$2,'Full Titan'!$M$18)</c:f>
              <c:numCache>
                <c:formatCode>General</c:formatCode>
                <c:ptCount val="2"/>
                <c:pt idx="0">
                  <c:v>50.67144311634715</c:v>
                </c:pt>
                <c:pt idx="1">
                  <c:v>0.0989676623366155</c:v>
                </c:pt>
              </c:numCache>
            </c:numRef>
          </c:yVal>
          <c:smooth val="0"/>
        </c:ser>
        <c:ser>
          <c:idx val="1"/>
          <c:order val="1"/>
          <c:tx>
            <c:v>Weak Scaling</c:v>
          </c:tx>
          <c:xVal>
            <c:numRef>
              <c:f>'Full Titan'!$B$11:$B$18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xVal>
          <c:yVal>
            <c:numRef>
              <c:f>'Full Titan'!$D$11:$D$18</c:f>
              <c:numCache>
                <c:formatCode>General</c:formatCode>
                <c:ptCount val="8"/>
                <c:pt idx="0">
                  <c:v>12.66786077908679</c:v>
                </c:pt>
                <c:pt idx="1">
                  <c:v>7.742919787064036</c:v>
                </c:pt>
                <c:pt idx="2">
                  <c:v>4.005764621251631</c:v>
                </c:pt>
                <c:pt idx="3">
                  <c:v>1.72077759894421</c:v>
                </c:pt>
                <c:pt idx="4">
                  <c:v>1.118964216172577</c:v>
                </c:pt>
                <c:pt idx="5">
                  <c:v>0.578938691331619</c:v>
                </c:pt>
                <c:pt idx="6">
                  <c:v>0.270789747925944</c:v>
                </c:pt>
                <c:pt idx="7">
                  <c:v>0.164239234884516</c:v>
                </c:pt>
              </c:numCache>
            </c:numRef>
          </c:yVal>
          <c:smooth val="0"/>
        </c:ser>
        <c:ser>
          <c:idx val="0"/>
          <c:order val="2"/>
          <c:tx>
            <c:v>Strong Scaling</c:v>
          </c:tx>
          <c:xVal>
            <c:numRef>
              <c:f>'Full Titan'!$B$2:$B$10</c:f>
              <c:numCache>
                <c:formatCode>General</c:formatCode>
                <c:ptCount val="9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265.0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4069.0</c:v>
                </c:pt>
                <c:pt idx="8">
                  <c:v>8192.0</c:v>
                </c:pt>
              </c:numCache>
            </c:numRef>
          </c:xVal>
          <c:yVal>
            <c:numRef>
              <c:f>'Full Titan'!$D$2:$D$10</c:f>
              <c:numCache>
                <c:formatCode>General</c:formatCode>
                <c:ptCount val="9"/>
                <c:pt idx="0">
                  <c:v>64.28238627203521</c:v>
                </c:pt>
                <c:pt idx="1">
                  <c:v>35.11086749400167</c:v>
                </c:pt>
                <c:pt idx="2">
                  <c:v>19.32944273856187</c:v>
                </c:pt>
                <c:pt idx="3">
                  <c:v>10.07842094738476</c:v>
                </c:pt>
                <c:pt idx="4">
                  <c:v>5.114241146551839</c:v>
                </c:pt>
                <c:pt idx="5">
                  <c:v>3.05380224407939</c:v>
                </c:pt>
                <c:pt idx="6">
                  <c:v>2.205095941408865</c:v>
                </c:pt>
                <c:pt idx="7">
                  <c:v>1.903137017820998</c:v>
                </c:pt>
                <c:pt idx="8">
                  <c:v>1.252080917074711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094792"/>
        <c:axId val="-2129089272"/>
      </c:scatterChart>
      <c:valAx>
        <c:axId val="-2129094792"/>
        <c:scaling>
          <c:logBase val="2.0"/>
          <c:orientation val="minMax"/>
          <c:max val="16384.0"/>
          <c:min val="3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089272"/>
        <c:crossesAt val="0.1"/>
        <c:crossBetween val="midCat"/>
        <c:majorUnit val="8.0"/>
      </c:valAx>
      <c:valAx>
        <c:axId val="-2129089272"/>
        <c:scaling>
          <c:logBase val="10.0"/>
          <c:orientation val="minMax"/>
          <c:min val="0.1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Nanoseconds per Particle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094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Perfect Scaling</c:v>
          </c:tx>
          <c:spPr>
            <a:ln w="28575" cmpd="sng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('Full Titan'!$B$2,'Full Titan'!$B$18)</c:f>
              <c:numCache>
                <c:formatCode>General</c:formatCode>
                <c:ptCount val="2"/>
                <c:pt idx="0">
                  <c:v>32.0</c:v>
                </c:pt>
                <c:pt idx="1">
                  <c:v>16384.0</c:v>
                </c:pt>
              </c:numCache>
            </c:numRef>
          </c:xVal>
          <c:yVal>
            <c:numRef>
              <c:f>('Full Titan'!$L$2,'Full Titan'!$L$18)</c:f>
              <c:numCache>
                <c:formatCode>General</c:formatCode>
                <c:ptCount val="2"/>
                <c:pt idx="0">
                  <c:v>1.97349816484186E7</c:v>
                </c:pt>
                <c:pt idx="1">
                  <c:v>1.01043106039903E10</c:v>
                </c:pt>
              </c:numCache>
            </c:numRef>
          </c:yVal>
          <c:smooth val="0"/>
        </c:ser>
        <c:ser>
          <c:idx val="1"/>
          <c:order val="1"/>
          <c:tx>
            <c:v>Weak Scaling</c:v>
          </c:tx>
          <c:xVal>
            <c:numRef>
              <c:f>'Full Titan'!$B$11:$B$18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xVal>
          <c:yVal>
            <c:numRef>
              <c:f>'Full Titan'!$G$11:$G$18</c:f>
              <c:numCache>
                <c:formatCode>General</c:formatCode>
                <c:ptCount val="8"/>
                <c:pt idx="0">
                  <c:v>7.89399265936746E7</c:v>
                </c:pt>
                <c:pt idx="1">
                  <c:v>1.29150246612484E8</c:v>
                </c:pt>
                <c:pt idx="2">
                  <c:v>2.49640229656715E8</c:v>
                </c:pt>
                <c:pt idx="3">
                  <c:v>5.81132623189396E8</c:v>
                </c:pt>
                <c:pt idx="4">
                  <c:v>8.9368362772181E8</c:v>
                </c:pt>
                <c:pt idx="5">
                  <c:v>1.72729861550607E9</c:v>
                </c:pt>
                <c:pt idx="6">
                  <c:v>3.69290199373974E9</c:v>
                </c:pt>
                <c:pt idx="7">
                  <c:v>6.08867911923204E9</c:v>
                </c:pt>
              </c:numCache>
            </c:numRef>
          </c:yVal>
          <c:smooth val="0"/>
        </c:ser>
        <c:ser>
          <c:idx val="0"/>
          <c:order val="2"/>
          <c:tx>
            <c:v>Strong Scaling</c:v>
          </c:tx>
          <c:xVal>
            <c:numRef>
              <c:f>'Full Titan'!$B$2:$B$10</c:f>
              <c:numCache>
                <c:formatCode>General</c:formatCode>
                <c:ptCount val="9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265.0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4069.0</c:v>
                </c:pt>
                <c:pt idx="8">
                  <c:v>8192.0</c:v>
                </c:pt>
              </c:numCache>
            </c:numRef>
          </c:xVal>
          <c:yVal>
            <c:numRef>
              <c:f>'Full Titan'!$G$2:$G$10</c:f>
              <c:numCache>
                <c:formatCode>General</c:formatCode>
                <c:ptCount val="9"/>
                <c:pt idx="0">
                  <c:v>1.55563608943844E7</c:v>
                </c:pt>
                <c:pt idx="1">
                  <c:v>2.84812102740224E7</c:v>
                </c:pt>
                <c:pt idx="2">
                  <c:v>5.1734548870621E7</c:v>
                </c:pt>
                <c:pt idx="3">
                  <c:v>9.92218925187371E7</c:v>
                </c:pt>
                <c:pt idx="4">
                  <c:v>1.9553243019724E8</c:v>
                </c:pt>
                <c:pt idx="5">
                  <c:v>3.27460627792375E8</c:v>
                </c:pt>
                <c:pt idx="6">
                  <c:v>4.53495007278952E8</c:v>
                </c:pt>
                <c:pt idx="7">
                  <c:v>5.25448241842804E8</c:v>
                </c:pt>
                <c:pt idx="8">
                  <c:v>7.98670426458014E8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055224"/>
        <c:axId val="-2129049704"/>
      </c:scatterChart>
      <c:valAx>
        <c:axId val="-2129055224"/>
        <c:scaling>
          <c:orientation val="minMax"/>
          <c:max val="1638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049704"/>
        <c:crosses val="autoZero"/>
        <c:crossBetween val="midCat"/>
        <c:majorUnit val="4096.0"/>
      </c:valAx>
      <c:valAx>
        <c:axId val="-2129049704"/>
        <c:scaling>
          <c:orientation val="minMax"/>
          <c:max val="1.0E1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 (Particles/Second)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055224"/>
        <c:crosses val="autoZero"/>
        <c:crossBetween val="midCat"/>
        <c:dispUnits>
          <c:builtInUnit val="b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Weak Scaling</c:v>
          </c:tx>
          <c:xVal>
            <c:numRef>
              <c:f>'Full Titan'!$B$11:$B$18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xVal>
          <c:yVal>
            <c:numRef>
              <c:f>'Full Titan'!$K$11:$K$18</c:f>
              <c:numCache>
                <c:formatCode>General</c:formatCode>
                <c:ptCount val="8"/>
                <c:pt idx="0">
                  <c:v>1.0</c:v>
                </c:pt>
                <c:pt idx="1">
                  <c:v>0.818028671835834</c:v>
                </c:pt>
                <c:pt idx="2">
                  <c:v>0.790601918537628</c:v>
                </c:pt>
                <c:pt idx="3">
                  <c:v>0.920213395593597</c:v>
                </c:pt>
                <c:pt idx="4">
                  <c:v>0.707566236033069</c:v>
                </c:pt>
                <c:pt idx="5">
                  <c:v>0.683786824535631</c:v>
                </c:pt>
                <c:pt idx="6">
                  <c:v>0.730955755117298</c:v>
                </c:pt>
                <c:pt idx="7">
                  <c:v>0.602582339148158</c:v>
                </c:pt>
              </c:numCache>
            </c:numRef>
          </c:yVal>
          <c:smooth val="0"/>
        </c:ser>
        <c:ser>
          <c:idx val="0"/>
          <c:order val="1"/>
          <c:tx>
            <c:v>Strong Scaling</c:v>
          </c:tx>
          <c:xVal>
            <c:numRef>
              <c:f>'Full Titan'!$B$2:$B$10</c:f>
              <c:numCache>
                <c:formatCode>General</c:formatCode>
                <c:ptCount val="9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265.0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4069.0</c:v>
                </c:pt>
                <c:pt idx="8">
                  <c:v>8192.0</c:v>
                </c:pt>
              </c:numCache>
            </c:numRef>
          </c:xVal>
          <c:yVal>
            <c:numRef>
              <c:f>'Full Titan'!$K$2:$K$10</c:f>
              <c:numCache>
                <c:formatCode>General</c:formatCode>
                <c:ptCount val="9"/>
                <c:pt idx="0">
                  <c:v>0.788263256157165</c:v>
                </c:pt>
                <c:pt idx="1">
                  <c:v>0.721592013142424</c:v>
                </c:pt>
                <c:pt idx="2">
                  <c:v>0.655366062561889</c:v>
                </c:pt>
                <c:pt idx="3">
                  <c:v>0.607120480924921</c:v>
                </c:pt>
                <c:pt idx="4">
                  <c:v>0.619244400883785</c:v>
                </c:pt>
                <c:pt idx="5">
                  <c:v>0.51852820543827</c:v>
                </c:pt>
                <c:pt idx="6">
                  <c:v>0.359050726013794</c:v>
                </c:pt>
                <c:pt idx="7">
                  <c:v>0.209389791670659</c:v>
                </c:pt>
                <c:pt idx="8">
                  <c:v>0.158085090167875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018024"/>
        <c:axId val="-2129012504"/>
      </c:scatterChart>
      <c:valAx>
        <c:axId val="-2129018024"/>
        <c:scaling>
          <c:orientation val="minMax"/>
          <c:max val="1638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012504"/>
        <c:crosses val="autoZero"/>
        <c:crossBetween val="midCat"/>
        <c:majorUnit val="4096.0"/>
      </c:valAx>
      <c:valAx>
        <c:axId val="-2129012504"/>
        <c:scaling>
          <c:orientation val="minMax"/>
          <c:max val="1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018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Weak Scaling</c:v>
          </c:tx>
          <c:xVal>
            <c:numRef>
              <c:f>'Full Titan'!$B$11:$B$18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xVal>
          <c:yVal>
            <c:numRef>
              <c:f>'Full Titan'!$F$11:$F$18</c:f>
              <c:numCache>
                <c:formatCode>General</c:formatCode>
                <c:ptCount val="8"/>
                <c:pt idx="0">
                  <c:v>51.88755775113948</c:v>
                </c:pt>
                <c:pt idx="1">
                  <c:v>63.4299988956286</c:v>
                </c:pt>
                <c:pt idx="2">
                  <c:v>65.63044755458674</c:v>
                </c:pt>
                <c:pt idx="3">
                  <c:v>56.38644036220387</c:v>
                </c:pt>
                <c:pt idx="4">
                  <c:v>73.33243887108604</c:v>
                </c:pt>
                <c:pt idx="5">
                  <c:v>75.88265215021799</c:v>
                </c:pt>
                <c:pt idx="6">
                  <c:v>70.98590768029858</c:v>
                </c:pt>
                <c:pt idx="7">
                  <c:v>86.10865997913322</c:v>
                </c:pt>
              </c:numCache>
            </c:numRef>
          </c:yVal>
          <c:smooth val="0"/>
        </c:ser>
        <c:ser>
          <c:idx val="0"/>
          <c:order val="1"/>
          <c:tx>
            <c:v>Strong Scaling</c:v>
          </c:tx>
          <c:xVal>
            <c:numRef>
              <c:f>'Full Titan'!$B$2:$B$10</c:f>
              <c:numCache>
                <c:formatCode>General</c:formatCode>
                <c:ptCount val="9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265.0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4069.0</c:v>
                </c:pt>
                <c:pt idx="8">
                  <c:v>8192.0</c:v>
                </c:pt>
              </c:numCache>
            </c:numRef>
          </c:xVal>
          <c:yVal>
            <c:numRef>
              <c:f>'Full Titan'!$F$2:$F$10</c:f>
              <c:numCache>
                <c:formatCode>General</c:formatCode>
                <c:ptCount val="9"/>
                <c:pt idx="0">
                  <c:v>69.02268668680764</c:v>
                </c:pt>
                <c:pt idx="1">
                  <c:v>37.70000690523167</c:v>
                </c:pt>
                <c:pt idx="2">
                  <c:v>20.75483110300698</c:v>
                </c:pt>
                <c:pt idx="3">
                  <c:v>10.82162209108473</c:v>
                </c:pt>
                <c:pt idx="4">
                  <c:v>5.491374617074423</c:v>
                </c:pt>
                <c:pt idx="5">
                  <c:v>3.278995191693097</c:v>
                </c:pt>
                <c:pt idx="6">
                  <c:v>2.367703738223352</c:v>
                </c:pt>
                <c:pt idx="7">
                  <c:v>2.04347781283704</c:v>
                </c:pt>
                <c:pt idx="8">
                  <c:v>1.344411647695393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982024"/>
        <c:axId val="-2128976504"/>
      </c:scatterChart>
      <c:valAx>
        <c:axId val="-2128982024"/>
        <c:scaling>
          <c:orientation val="minMax"/>
          <c:max val="1638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976504"/>
        <c:crosses val="autoZero"/>
        <c:crossBetween val="midCat"/>
        <c:majorUnit val="4096.0"/>
      </c:valAx>
      <c:valAx>
        <c:axId val="-2128976504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982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660400</xdr:colOff>
      <xdr:row>1</xdr:row>
      <xdr:rowOff>76200</xdr:rowOff>
    </xdr:from>
    <xdr:to>
      <xdr:col>16</xdr:col>
      <xdr:colOff>279400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241300</xdr:colOff>
      <xdr:row>2</xdr:row>
      <xdr:rowOff>63500</xdr:rowOff>
    </xdr:from>
    <xdr:to>
      <xdr:col>19</xdr:col>
      <xdr:colOff>685800</xdr:colOff>
      <xdr:row>16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20</xdr:row>
      <xdr:rowOff>12700</xdr:rowOff>
    </xdr:from>
    <xdr:to>
      <xdr:col>6</xdr:col>
      <xdr:colOff>368300</xdr:colOff>
      <xdr:row>34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20</xdr:row>
      <xdr:rowOff>38100</xdr:rowOff>
    </xdr:from>
    <xdr:to>
      <xdr:col>12</xdr:col>
      <xdr:colOff>698500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24</xdr:row>
      <xdr:rowOff>38100</xdr:rowOff>
    </xdr:from>
    <xdr:to>
      <xdr:col>4</xdr:col>
      <xdr:colOff>762000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24</xdr:row>
      <xdr:rowOff>25400</xdr:rowOff>
    </xdr:from>
    <xdr:to>
      <xdr:col>10</xdr:col>
      <xdr:colOff>292100</xdr:colOff>
      <xdr:row>38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393700</xdr:colOff>
      <xdr:row>40</xdr:row>
      <xdr:rowOff>12700</xdr:rowOff>
    </xdr:from>
    <xdr:to>
      <xdr:col>5</xdr:col>
      <xdr:colOff>50800</xdr:colOff>
      <xdr:row>54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609600</xdr:colOff>
      <xdr:row>40</xdr:row>
      <xdr:rowOff>12700</xdr:rowOff>
    </xdr:from>
    <xdr:to>
      <xdr:col>10</xdr:col>
      <xdr:colOff>647700</xdr:colOff>
      <xdr:row>54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673100</xdr:colOff>
      <xdr:row>24</xdr:row>
      <xdr:rowOff>0</xdr:rowOff>
    </xdr:from>
    <xdr:to>
      <xdr:col>16</xdr:col>
      <xdr:colOff>190500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35" sqref="G35"/>
    </sheetView>
  </sheetViews>
  <sheetFormatPr baseColWidth="10" defaultRowHeight="15" x14ac:dyDescent="0"/>
  <cols>
    <col min="1" max="1" width="12.1640625" bestFit="1" customWidth="1"/>
    <col min="5" max="5" width="12.1640625" bestFit="1" customWidth="1"/>
    <col min="7" max="7" width="12.1640625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10</v>
      </c>
      <c r="I1" t="s">
        <v>11</v>
      </c>
    </row>
    <row r="2" spans="1:9">
      <c r="A2">
        <f>POWER(1024,3)</f>
        <v>1073741824</v>
      </c>
      <c r="B2">
        <v>256</v>
      </c>
      <c r="C2" t="s">
        <v>4</v>
      </c>
      <c r="D2">
        <v>2.4729999999999999</v>
      </c>
      <c r="E2">
        <f t="shared" ref="E2:E11" si="0">A2/D2</f>
        <v>434185937.72745657</v>
      </c>
      <c r="F2">
        <f t="shared" ref="F2:F11" si="1">D2*B2</f>
        <v>633.08799999999997</v>
      </c>
      <c r="G2">
        <f t="shared" ref="G2:G11" si="2">F2/A2</f>
        <v>5.8960914611816403E-7</v>
      </c>
      <c r="H2">
        <f t="shared" ref="H2:H11" si="3">G$15/G2</f>
        <v>0.98180347755762232</v>
      </c>
      <c r="I2">
        <f t="shared" ref="I2:I7" si="4">B2/G$15</f>
        <v>442233041.18616146</v>
      </c>
    </row>
    <row r="3" spans="1:9">
      <c r="A3">
        <f t="shared" ref="A3:A7" si="5">POWER(1024,3)</f>
        <v>1073741824</v>
      </c>
      <c r="B3">
        <v>512</v>
      </c>
      <c r="C3" t="s">
        <v>4</v>
      </c>
      <c r="D3">
        <v>1.2969999999999999</v>
      </c>
      <c r="E3">
        <f t="shared" si="0"/>
        <v>827865708.55821133</v>
      </c>
      <c r="F3">
        <f t="shared" si="1"/>
        <v>664.06399999999996</v>
      </c>
      <c r="G3">
        <f t="shared" si="2"/>
        <v>6.1845779418945309E-7</v>
      </c>
      <c r="H3">
        <f t="shared" si="3"/>
        <v>0.93600616808018511</v>
      </c>
      <c r="I3">
        <f t="shared" si="4"/>
        <v>884466082.37232292</v>
      </c>
    </row>
    <row r="4" spans="1:9">
      <c r="A4">
        <f t="shared" si="5"/>
        <v>1073741824</v>
      </c>
      <c r="B4">
        <v>1024</v>
      </c>
      <c r="C4" t="s">
        <v>4</v>
      </c>
      <c r="D4">
        <v>0.60699999999999998</v>
      </c>
      <c r="E4">
        <f t="shared" si="0"/>
        <v>1768932164.7446458</v>
      </c>
      <c r="F4">
        <f t="shared" si="1"/>
        <v>621.56799999999998</v>
      </c>
      <c r="G4">
        <f t="shared" si="2"/>
        <v>5.7888031005859373E-7</v>
      </c>
      <c r="H4">
        <f t="shared" si="3"/>
        <v>1</v>
      </c>
      <c r="I4">
        <f t="shared" si="4"/>
        <v>1768932164.7446458</v>
      </c>
    </row>
    <row r="5" spans="1:9">
      <c r="A5">
        <f t="shared" si="5"/>
        <v>1073741824</v>
      </c>
      <c r="B5">
        <v>2048</v>
      </c>
      <c r="C5" t="s">
        <v>4</v>
      </c>
      <c r="D5">
        <v>0.30599999999999999</v>
      </c>
      <c r="E5">
        <f t="shared" si="0"/>
        <v>3508960209.1503267</v>
      </c>
      <c r="F5">
        <f t="shared" si="1"/>
        <v>626.68799999999999</v>
      </c>
      <c r="G5">
        <f t="shared" si="2"/>
        <v>5.8364868164062499E-7</v>
      </c>
      <c r="H5">
        <f t="shared" si="3"/>
        <v>0.99183006535947715</v>
      </c>
      <c r="I5">
        <f t="shared" si="4"/>
        <v>3537864329.4892917</v>
      </c>
    </row>
    <row r="6" spans="1:9">
      <c r="A6">
        <f t="shared" si="5"/>
        <v>1073741824</v>
      </c>
      <c r="B6">
        <v>4096</v>
      </c>
      <c r="C6" t="s">
        <v>4</v>
      </c>
      <c r="D6">
        <v>0.17299999999999999</v>
      </c>
      <c r="E6">
        <f t="shared" si="0"/>
        <v>6206600138.7283239</v>
      </c>
      <c r="F6">
        <f t="shared" si="1"/>
        <v>708.60799999999995</v>
      </c>
      <c r="G6">
        <f t="shared" si="2"/>
        <v>6.5994262695312495E-7</v>
      </c>
      <c r="H6">
        <f t="shared" si="3"/>
        <v>0.87716763005780352</v>
      </c>
      <c r="I6">
        <f t="shared" si="4"/>
        <v>7075728658.9785833</v>
      </c>
    </row>
    <row r="7" spans="1:9">
      <c r="A7">
        <f t="shared" si="5"/>
        <v>1073741824</v>
      </c>
      <c r="B7">
        <v>8192</v>
      </c>
      <c r="C7" t="s">
        <v>4</v>
      </c>
      <c r="D7">
        <v>9.2999999999999999E-2</v>
      </c>
      <c r="E7">
        <f t="shared" si="0"/>
        <v>11545611010.752687</v>
      </c>
      <c r="F7">
        <f t="shared" si="1"/>
        <v>761.85599999999999</v>
      </c>
      <c r="G7">
        <f t="shared" si="2"/>
        <v>7.0953369140624999E-7</v>
      </c>
      <c r="H7">
        <f t="shared" si="3"/>
        <v>0.81586021505376338</v>
      </c>
      <c r="I7">
        <f t="shared" si="4"/>
        <v>14151457317.957167</v>
      </c>
    </row>
    <row r="8" spans="1:9">
      <c r="A8">
        <f>POWER(5120,3)</f>
        <v>134217728000</v>
      </c>
      <c r="B8">
        <v>4096</v>
      </c>
      <c r="C8" t="s">
        <v>5</v>
      </c>
      <c r="D8">
        <v>22.67</v>
      </c>
      <c r="E8">
        <f t="shared" si="0"/>
        <v>5920499691.221879</v>
      </c>
      <c r="F8">
        <f t="shared" si="1"/>
        <v>92856.320000000007</v>
      </c>
      <c r="G8">
        <f t="shared" si="2"/>
        <v>6.9183349609375008E-7</v>
      </c>
      <c r="H8">
        <f t="shared" si="3"/>
        <v>0.83673356859285386</v>
      </c>
      <c r="I8">
        <f t="shared" ref="I8:I11" si="6">B8/G$15</f>
        <v>7075728658.9785833</v>
      </c>
    </row>
    <row r="9" spans="1:9">
      <c r="A9">
        <f>POWER(6656,3)</f>
        <v>294876348416</v>
      </c>
      <c r="B9">
        <v>8192</v>
      </c>
      <c r="C9" t="s">
        <v>5</v>
      </c>
      <c r="D9">
        <v>26.4</v>
      </c>
      <c r="E9">
        <f t="shared" si="0"/>
        <v>11169558652.121212</v>
      </c>
      <c r="F9">
        <f t="shared" si="1"/>
        <v>216268.79999999999</v>
      </c>
      <c r="G9">
        <f t="shared" si="2"/>
        <v>7.3342199590350474E-7</v>
      </c>
      <c r="H9">
        <f t="shared" si="3"/>
        <v>0.78928681344696972</v>
      </c>
      <c r="I9">
        <f t="shared" si="6"/>
        <v>14151457317.957167</v>
      </c>
    </row>
    <row r="10" spans="1:9">
      <c r="A10">
        <f>POWER(8192,3)</f>
        <v>549755813888</v>
      </c>
      <c r="B10">
        <v>16384</v>
      </c>
      <c r="C10" t="s">
        <v>5</v>
      </c>
      <c r="D10">
        <v>27.06</v>
      </c>
      <c r="E10">
        <f t="shared" si="0"/>
        <v>20316179375.018478</v>
      </c>
      <c r="F10">
        <f t="shared" si="1"/>
        <v>443351.03999999998</v>
      </c>
      <c r="G10">
        <f t="shared" si="2"/>
        <v>8.0645084381103512E-7</v>
      </c>
      <c r="H10">
        <f t="shared" si="3"/>
        <v>0.71781226903178119</v>
      </c>
      <c r="I10">
        <f t="shared" si="6"/>
        <v>28302914635.914333</v>
      </c>
    </row>
    <row r="11" spans="1:9">
      <c r="A11">
        <f>POWER(10240,3)</f>
        <v>1073741824000</v>
      </c>
      <c r="B11">
        <v>16384</v>
      </c>
      <c r="C11" t="s">
        <v>5</v>
      </c>
      <c r="D11">
        <v>52.19</v>
      </c>
      <c r="E11">
        <f t="shared" si="0"/>
        <v>20573708066.67944</v>
      </c>
      <c r="F11">
        <f t="shared" si="1"/>
        <v>855080.95999999996</v>
      </c>
      <c r="G11">
        <f t="shared" si="2"/>
        <v>7.96356201171875E-7</v>
      </c>
      <c r="H11">
        <f t="shared" si="3"/>
        <v>0.72691128568691321</v>
      </c>
      <c r="I11">
        <f t="shared" si="6"/>
        <v>28302914635.914333</v>
      </c>
    </row>
    <row r="14" spans="1:9">
      <c r="G14" t="s">
        <v>9</v>
      </c>
    </row>
    <row r="15" spans="1:9">
      <c r="G15">
        <f>MIN(G2:G11)</f>
        <v>5.7888031005859373E-7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11" workbookViewId="0">
      <selection activeCell="A19" sqref="A19"/>
    </sheetView>
  </sheetViews>
  <sheetFormatPr baseColWidth="10" defaultRowHeight="15" x14ac:dyDescent="0"/>
  <cols>
    <col min="2" max="2" width="15.6640625" bestFit="1" customWidth="1"/>
    <col min="3" max="3" width="15.6640625" customWidth="1"/>
    <col min="4" max="4" width="22" bestFit="1" customWidth="1"/>
    <col min="5" max="5" width="11.1640625" bestFit="1" customWidth="1"/>
    <col min="6" max="8" width="12.1640625" bestFit="1" customWidth="1"/>
    <col min="10" max="10" width="12.1640625" bestFit="1" customWidth="1"/>
    <col min="12" max="12" width="12.1640625" bestFit="1" customWidth="1"/>
  </cols>
  <sheetData>
    <row r="1" spans="1:13">
      <c r="A1" t="s">
        <v>2</v>
      </c>
      <c r="B1" t="s">
        <v>1</v>
      </c>
      <c r="C1" t="s">
        <v>14</v>
      </c>
      <c r="D1" t="s">
        <v>12</v>
      </c>
      <c r="E1" t="s">
        <v>16</v>
      </c>
      <c r="F1" t="s">
        <v>17</v>
      </c>
      <c r="G1" t="s">
        <v>6</v>
      </c>
      <c r="H1" t="s">
        <v>18</v>
      </c>
      <c r="I1" t="s">
        <v>7</v>
      </c>
      <c r="J1" t="s">
        <v>8</v>
      </c>
      <c r="K1" t="s">
        <v>10</v>
      </c>
      <c r="L1" t="s">
        <v>11</v>
      </c>
      <c r="M1" t="s">
        <v>19</v>
      </c>
    </row>
    <row r="2" spans="1:13">
      <c r="A2" t="s">
        <v>4</v>
      </c>
      <c r="B2">
        <v>32</v>
      </c>
      <c r="C2">
        <v>50.631999999999998</v>
      </c>
      <c r="D2">
        <f>POWER(10,C2/$B$23)</f>
        <v>64.282386272035211</v>
      </c>
      <c r="E2">
        <f>1024^3</f>
        <v>1073741824</v>
      </c>
      <c r="F2">
        <f>(D2*10^-9)*E2</f>
        <v>69.022686686807646</v>
      </c>
      <c r="G2">
        <f>10^9/D2</f>
        <v>15556360.894384382</v>
      </c>
      <c r="H2">
        <f>E2/F2</f>
        <v>15556360.894384382</v>
      </c>
      <c r="I2">
        <f>B2*F2</f>
        <v>2208.7259739778447</v>
      </c>
      <c r="J2">
        <f>I2/E2</f>
        <v>2.0570363607051267E-6</v>
      </c>
      <c r="K2">
        <f>J$23/J2</f>
        <v>0.78826325615716553</v>
      </c>
      <c r="L2">
        <f>B2/J$23</f>
        <v>19734981.648418639</v>
      </c>
      <c r="M2">
        <f>10^9/L2</f>
        <v>50.671443116347149</v>
      </c>
    </row>
    <row r="3" spans="1:13">
      <c r="A3" t="s">
        <v>4</v>
      </c>
      <c r="B3">
        <v>64</v>
      </c>
      <c r="C3">
        <v>43.277000000000001</v>
      </c>
      <c r="D3">
        <f t="shared" ref="D3:D18" si="0">POWER(10,C3/$B$23)</f>
        <v>35.110867494001674</v>
      </c>
      <c r="E3">
        <f>1024^3</f>
        <v>1073741824</v>
      </c>
      <c r="F3">
        <f t="shared" ref="F3:F18" si="1">(D3*10^-9)*E3</f>
        <v>37.700006905231668</v>
      </c>
      <c r="G3">
        <f t="shared" ref="G3:G18" si="2">10^9/D3</f>
        <v>28481210.274022412</v>
      </c>
      <c r="H3">
        <f t="shared" ref="H3:H18" si="3">E3/F3</f>
        <v>28481210.274022412</v>
      </c>
      <c r="I3">
        <f t="shared" ref="I3:I18" si="4">B3*F3</f>
        <v>2412.8004419348267</v>
      </c>
      <c r="J3">
        <f t="shared" ref="J3:J18" si="5">I3/E3</f>
        <v>2.2470955196161072E-6</v>
      </c>
      <c r="K3">
        <f t="shared" ref="K3:K18" si="6">J$23/J3</f>
        <v>0.72159201314242438</v>
      </c>
      <c r="L3">
        <f t="shared" ref="L3:L18" si="7">B3/J$23</f>
        <v>39469963.296837278</v>
      </c>
      <c r="M3">
        <f t="shared" ref="M3:M18" si="8">10^9/L3</f>
        <v>25.335721558173574</v>
      </c>
    </row>
    <row r="4" spans="1:13">
      <c r="A4" t="s">
        <v>4</v>
      </c>
      <c r="B4">
        <v>128</v>
      </c>
      <c r="C4">
        <v>36.018000000000001</v>
      </c>
      <c r="D4">
        <f t="shared" si="0"/>
        <v>19.32944273856187</v>
      </c>
      <c r="E4">
        <f t="shared" ref="E4:E10" si="9">1024^3</f>
        <v>1073741824</v>
      </c>
      <c r="F4">
        <f t="shared" si="1"/>
        <v>20.754831103006978</v>
      </c>
      <c r="G4">
        <f t="shared" si="2"/>
        <v>51734548.87062104</v>
      </c>
      <c r="H4">
        <f t="shared" si="3"/>
        <v>51734548.870621033</v>
      </c>
      <c r="I4">
        <f t="shared" si="4"/>
        <v>2656.6183811848932</v>
      </c>
      <c r="J4">
        <f t="shared" si="5"/>
        <v>2.4741686705359195E-6</v>
      </c>
      <c r="K4">
        <f t="shared" si="6"/>
        <v>0.6553660625618889</v>
      </c>
      <c r="L4">
        <f t="shared" si="7"/>
        <v>78939926.593674555</v>
      </c>
      <c r="M4">
        <f t="shared" si="8"/>
        <v>12.667860779086787</v>
      </c>
    </row>
    <row r="5" spans="1:13">
      <c r="A5" t="s">
        <v>4</v>
      </c>
      <c r="B5">
        <v>265</v>
      </c>
      <c r="C5">
        <v>28.097999999999999</v>
      </c>
      <c r="D5">
        <f t="shared" si="0"/>
        <v>10.078420947384764</v>
      </c>
      <c r="E5">
        <f t="shared" si="9"/>
        <v>1073741824</v>
      </c>
      <c r="F5">
        <f t="shared" si="1"/>
        <v>10.821622091084725</v>
      </c>
      <c r="G5">
        <f t="shared" si="2"/>
        <v>99221892.518737137</v>
      </c>
      <c r="H5">
        <f t="shared" si="3"/>
        <v>99221892.518737137</v>
      </c>
      <c r="I5">
        <f t="shared" si="4"/>
        <v>2867.7298541374521</v>
      </c>
      <c r="J5">
        <f t="shared" si="5"/>
        <v>2.6707815510569625E-6</v>
      </c>
      <c r="K5">
        <f t="shared" si="6"/>
        <v>0.60712048092492077</v>
      </c>
      <c r="L5">
        <f t="shared" si="7"/>
        <v>163430316.77596685</v>
      </c>
      <c r="M5">
        <f t="shared" si="8"/>
        <v>6.1188157725400334</v>
      </c>
    </row>
    <row r="6" spans="1:13">
      <c r="A6" t="s">
        <v>4</v>
      </c>
      <c r="B6">
        <v>512</v>
      </c>
      <c r="C6">
        <v>19.847999999999999</v>
      </c>
      <c r="D6">
        <f t="shared" si="0"/>
        <v>5.1142411465518389</v>
      </c>
      <c r="E6">
        <f t="shared" si="9"/>
        <v>1073741824</v>
      </c>
      <c r="F6">
        <f t="shared" si="1"/>
        <v>5.4913746170744231</v>
      </c>
      <c r="G6">
        <f t="shared" si="2"/>
        <v>195532430.19723997</v>
      </c>
      <c r="H6">
        <f t="shared" si="3"/>
        <v>195532430.19723997</v>
      </c>
      <c r="I6">
        <f t="shared" si="4"/>
        <v>2811.5838039421046</v>
      </c>
      <c r="J6">
        <f t="shared" si="5"/>
        <v>2.6184914670345417E-6</v>
      </c>
      <c r="K6">
        <f t="shared" si="6"/>
        <v>0.6192444008837853</v>
      </c>
      <c r="L6">
        <f t="shared" si="7"/>
        <v>315759706.37469822</v>
      </c>
      <c r="M6">
        <f t="shared" si="8"/>
        <v>3.1669651947716968</v>
      </c>
    </row>
    <row r="7" spans="1:13">
      <c r="A7" t="s">
        <v>4</v>
      </c>
      <c r="B7">
        <v>1024</v>
      </c>
      <c r="C7">
        <v>13.577</v>
      </c>
      <c r="D7">
        <f t="shared" si="0"/>
        <v>3.0538022440793897</v>
      </c>
      <c r="E7">
        <f t="shared" si="9"/>
        <v>1073741824</v>
      </c>
      <c r="F7">
        <f t="shared" si="1"/>
        <v>3.2789951916930975</v>
      </c>
      <c r="G7">
        <f t="shared" si="2"/>
        <v>327460627.79237485</v>
      </c>
      <c r="H7">
        <f t="shared" si="3"/>
        <v>327460627.79237479</v>
      </c>
      <c r="I7">
        <f t="shared" si="4"/>
        <v>3357.6910762937318</v>
      </c>
      <c r="J7">
        <f t="shared" si="5"/>
        <v>3.1270934979372954E-6</v>
      </c>
      <c r="K7">
        <f t="shared" si="6"/>
        <v>0.51852820543827016</v>
      </c>
      <c r="L7">
        <f t="shared" si="7"/>
        <v>631519412.74939644</v>
      </c>
      <c r="M7">
        <f t="shared" si="8"/>
        <v>1.5834825973858484</v>
      </c>
    </row>
    <row r="8" spans="1:13">
      <c r="A8" t="s">
        <v>4</v>
      </c>
      <c r="B8">
        <v>2048</v>
      </c>
      <c r="C8">
        <v>9.6170000000000009</v>
      </c>
      <c r="D8">
        <f t="shared" si="0"/>
        <v>2.2050959414088651</v>
      </c>
      <c r="E8">
        <f t="shared" si="9"/>
        <v>1073741824</v>
      </c>
      <c r="F8">
        <f t="shared" si="1"/>
        <v>2.3677037382233519</v>
      </c>
      <c r="G8">
        <f t="shared" si="2"/>
        <v>453495007.27895164</v>
      </c>
      <c r="H8">
        <f t="shared" si="3"/>
        <v>453495007.27895164</v>
      </c>
      <c r="I8">
        <f t="shared" si="4"/>
        <v>4849.0572558814247</v>
      </c>
      <c r="J8">
        <f t="shared" si="5"/>
        <v>4.5160364880053556E-6</v>
      </c>
      <c r="K8">
        <f t="shared" si="6"/>
        <v>0.35905072601379434</v>
      </c>
      <c r="L8">
        <f t="shared" si="7"/>
        <v>1263038825.4987929</v>
      </c>
      <c r="M8">
        <f t="shared" si="8"/>
        <v>0.7917412986929242</v>
      </c>
    </row>
    <row r="9" spans="1:13">
      <c r="A9" t="s">
        <v>4</v>
      </c>
      <c r="B9">
        <v>4069</v>
      </c>
      <c r="C9">
        <v>7.8259999999999996</v>
      </c>
      <c r="D9">
        <f t="shared" si="0"/>
        <v>1.9031370178209983</v>
      </c>
      <c r="E9">
        <f t="shared" si="9"/>
        <v>1073741824</v>
      </c>
      <c r="F9">
        <f t="shared" si="1"/>
        <v>2.0434778128370392</v>
      </c>
      <c r="G9">
        <f t="shared" si="2"/>
        <v>525448241.84280366</v>
      </c>
      <c r="H9">
        <f t="shared" si="3"/>
        <v>525448241.84280366</v>
      </c>
      <c r="I9">
        <f t="shared" si="4"/>
        <v>8314.9112204339126</v>
      </c>
      <c r="J9">
        <f t="shared" si="5"/>
        <v>7.7438645255136421E-6</v>
      </c>
      <c r="K9">
        <f t="shared" si="6"/>
        <v>0.2093897916706591</v>
      </c>
      <c r="L9">
        <f t="shared" si="7"/>
        <v>2509426260.2317324</v>
      </c>
      <c r="M9">
        <f t="shared" si="8"/>
        <v>0.3984974636822583</v>
      </c>
    </row>
    <row r="10" spans="1:13">
      <c r="A10" t="s">
        <v>4</v>
      </c>
      <c r="B10">
        <v>8192</v>
      </c>
      <c r="C10">
        <v>2.734</v>
      </c>
      <c r="D10">
        <f t="shared" si="0"/>
        <v>1.2520809170747109</v>
      </c>
      <c r="E10">
        <f t="shared" si="9"/>
        <v>1073741824</v>
      </c>
      <c r="F10">
        <f t="shared" si="1"/>
        <v>1.3444116476953929</v>
      </c>
      <c r="G10">
        <f t="shared" si="2"/>
        <v>798670426.45801353</v>
      </c>
      <c r="H10">
        <f t="shared" si="3"/>
        <v>798670426.45801342</v>
      </c>
      <c r="I10">
        <f t="shared" si="4"/>
        <v>11013.420217920659</v>
      </c>
      <c r="J10">
        <f t="shared" si="5"/>
        <v>1.0257046872676032E-5</v>
      </c>
      <c r="K10">
        <f t="shared" si="6"/>
        <v>0.15808509016787481</v>
      </c>
      <c r="L10">
        <f t="shared" si="7"/>
        <v>5052155301.9951715</v>
      </c>
      <c r="M10">
        <f t="shared" si="8"/>
        <v>0.19793532467323105</v>
      </c>
    </row>
    <row r="11" spans="1:13">
      <c r="A11" t="s">
        <v>5</v>
      </c>
      <c r="B11">
        <v>128</v>
      </c>
      <c r="C11">
        <v>30.879000000000001</v>
      </c>
      <c r="D11">
        <f t="shared" si="0"/>
        <v>12.667860779086787</v>
      </c>
      <c r="E11">
        <f>32000000*B11</f>
        <v>4096000000</v>
      </c>
      <c r="F11">
        <f t="shared" si="1"/>
        <v>51.887557751139482</v>
      </c>
      <c r="G11">
        <f t="shared" si="2"/>
        <v>78939926.593674555</v>
      </c>
      <c r="H11">
        <f t="shared" si="3"/>
        <v>78939926.593674555</v>
      </c>
      <c r="I11">
        <f t="shared" si="4"/>
        <v>6641.6073921458537</v>
      </c>
      <c r="J11">
        <f t="shared" si="5"/>
        <v>1.6214861797231089E-6</v>
      </c>
      <c r="K11">
        <f t="shared" si="6"/>
        <v>1</v>
      </c>
      <c r="L11">
        <f t="shared" si="7"/>
        <v>78939926.593674555</v>
      </c>
      <c r="M11">
        <f t="shared" si="8"/>
        <v>12.667860779086787</v>
      </c>
    </row>
    <row r="12" spans="1:13">
      <c r="A12" t="s">
        <v>5</v>
      </c>
      <c r="B12">
        <v>256</v>
      </c>
      <c r="C12">
        <v>24.891999999999999</v>
      </c>
      <c r="D12">
        <f t="shared" si="0"/>
        <v>7.7429197870640367</v>
      </c>
      <c r="E12">
        <f t="shared" ref="E12:E18" si="10">32000000*B12</f>
        <v>8192000000</v>
      </c>
      <c r="F12">
        <f t="shared" si="1"/>
        <v>63.4299988956286</v>
      </c>
      <c r="G12">
        <f t="shared" si="2"/>
        <v>129150246.61248368</v>
      </c>
      <c r="H12">
        <f t="shared" si="3"/>
        <v>129150246.61248367</v>
      </c>
      <c r="I12">
        <f t="shared" si="4"/>
        <v>16238.079717280922</v>
      </c>
      <c r="J12">
        <f t="shared" si="5"/>
        <v>1.9821874654883937E-6</v>
      </c>
      <c r="K12">
        <f t="shared" si="6"/>
        <v>0.81802867183583405</v>
      </c>
      <c r="L12">
        <f t="shared" si="7"/>
        <v>157879853.18734911</v>
      </c>
      <c r="M12">
        <f t="shared" si="8"/>
        <v>6.3339303895433936</v>
      </c>
    </row>
    <row r="13" spans="1:13">
      <c r="A13" t="s">
        <v>5</v>
      </c>
      <c r="B13">
        <v>512</v>
      </c>
      <c r="C13">
        <v>16.876999999999999</v>
      </c>
      <c r="D13">
        <f t="shared" si="0"/>
        <v>4.0057646212516316</v>
      </c>
      <c r="E13">
        <f t="shared" si="10"/>
        <v>16384000000</v>
      </c>
      <c r="F13">
        <f t="shared" si="1"/>
        <v>65.630447554586738</v>
      </c>
      <c r="G13">
        <f t="shared" si="2"/>
        <v>249640229.65671468</v>
      </c>
      <c r="H13">
        <f t="shared" si="3"/>
        <v>249640229.65671465</v>
      </c>
      <c r="I13">
        <f t="shared" si="4"/>
        <v>33602.78914794841</v>
      </c>
      <c r="J13">
        <f t="shared" si="5"/>
        <v>2.0509514860808357E-6</v>
      </c>
      <c r="K13">
        <f t="shared" si="6"/>
        <v>0.79060191853762851</v>
      </c>
      <c r="L13">
        <f t="shared" si="7"/>
        <v>315759706.37469822</v>
      </c>
      <c r="M13">
        <f t="shared" si="8"/>
        <v>3.1669651947716968</v>
      </c>
    </row>
    <row r="14" spans="1:13">
      <c r="A14" t="s">
        <v>5</v>
      </c>
      <c r="B14">
        <v>1024</v>
      </c>
      <c r="C14">
        <v>6.601</v>
      </c>
      <c r="D14">
        <f t="shared" si="0"/>
        <v>1.72077759894421</v>
      </c>
      <c r="E14">
        <f t="shared" si="10"/>
        <v>32768000000</v>
      </c>
      <c r="F14">
        <f t="shared" si="1"/>
        <v>56.386440362203871</v>
      </c>
      <c r="G14">
        <f t="shared" si="2"/>
        <v>581132623.1893965</v>
      </c>
      <c r="H14">
        <f t="shared" si="3"/>
        <v>581132623.1893965</v>
      </c>
      <c r="I14">
        <f t="shared" si="4"/>
        <v>57739.714930896764</v>
      </c>
      <c r="J14">
        <f t="shared" si="5"/>
        <v>1.7620762613188711E-6</v>
      </c>
      <c r="K14">
        <f t="shared" si="6"/>
        <v>0.92021339559359705</v>
      </c>
      <c r="L14">
        <f t="shared" si="7"/>
        <v>631519412.74939644</v>
      </c>
      <c r="M14">
        <f t="shared" si="8"/>
        <v>1.5834825973858484</v>
      </c>
    </row>
    <row r="15" spans="1:13">
      <c r="A15" t="s">
        <v>5</v>
      </c>
      <c r="B15">
        <v>2048</v>
      </c>
      <c r="C15">
        <v>1.367</v>
      </c>
      <c r="D15">
        <f t="shared" si="0"/>
        <v>1.1189642161725775</v>
      </c>
      <c r="E15">
        <f t="shared" si="10"/>
        <v>65536000000</v>
      </c>
      <c r="F15">
        <f t="shared" si="1"/>
        <v>73.33243887108604</v>
      </c>
      <c r="G15">
        <f t="shared" si="2"/>
        <v>893683627.72180939</v>
      </c>
      <c r="H15">
        <f t="shared" si="3"/>
        <v>893683627.72180939</v>
      </c>
      <c r="I15">
        <f t="shared" si="4"/>
        <v>150184.83480798421</v>
      </c>
      <c r="J15">
        <f t="shared" si="5"/>
        <v>2.291638714721439E-6</v>
      </c>
      <c r="K15">
        <f t="shared" si="6"/>
        <v>0.70756623603306912</v>
      </c>
      <c r="L15">
        <f t="shared" si="7"/>
        <v>1263038825.4987929</v>
      </c>
      <c r="M15">
        <f t="shared" si="8"/>
        <v>0.7917412986929242</v>
      </c>
    </row>
    <row r="16" spans="1:13">
      <c r="A16" t="s">
        <v>5</v>
      </c>
      <c r="B16">
        <v>4096</v>
      </c>
      <c r="C16">
        <v>-6.6470000000000002</v>
      </c>
      <c r="D16">
        <f t="shared" si="0"/>
        <v>0.57893869133161913</v>
      </c>
      <c r="E16">
        <f t="shared" si="10"/>
        <v>131072000000</v>
      </c>
      <c r="F16">
        <f t="shared" si="1"/>
        <v>75.882652150217993</v>
      </c>
      <c r="G16">
        <f t="shared" si="2"/>
        <v>1727298615.506067</v>
      </c>
      <c r="H16">
        <f t="shared" si="3"/>
        <v>1727298615.5060668</v>
      </c>
      <c r="I16">
        <f t="shared" si="4"/>
        <v>310815.3432072929</v>
      </c>
      <c r="J16">
        <f t="shared" si="5"/>
        <v>2.3713328796943125E-6</v>
      </c>
      <c r="K16">
        <f t="shared" si="6"/>
        <v>0.68378682453563155</v>
      </c>
      <c r="L16">
        <f t="shared" si="7"/>
        <v>2526077650.9975858</v>
      </c>
      <c r="M16">
        <f t="shared" si="8"/>
        <v>0.3958706493464621</v>
      </c>
    </row>
    <row r="17" spans="1:13">
      <c r="A17" t="s">
        <v>5</v>
      </c>
      <c r="B17">
        <v>8192</v>
      </c>
      <c r="C17">
        <v>-15.888</v>
      </c>
      <c r="D17">
        <f t="shared" si="0"/>
        <v>0.27078974792594368</v>
      </c>
      <c r="E17">
        <f t="shared" si="10"/>
        <v>262144000000</v>
      </c>
      <c r="F17">
        <f t="shared" si="1"/>
        <v>70.985907680298581</v>
      </c>
      <c r="G17">
        <f t="shared" si="2"/>
        <v>3692901993.7397437</v>
      </c>
      <c r="H17">
        <f t="shared" si="3"/>
        <v>3692901993.7397437</v>
      </c>
      <c r="I17">
        <f t="shared" si="4"/>
        <v>581516.55571700598</v>
      </c>
      <c r="J17">
        <f t="shared" si="5"/>
        <v>2.2183096150093308E-6</v>
      </c>
      <c r="K17">
        <f t="shared" si="6"/>
        <v>0.73095575511729838</v>
      </c>
      <c r="L17">
        <f t="shared" si="7"/>
        <v>5052155301.9951715</v>
      </c>
      <c r="M17">
        <f t="shared" si="8"/>
        <v>0.19793532467323105</v>
      </c>
    </row>
    <row r="18" spans="1:13">
      <c r="A18" t="s">
        <v>5</v>
      </c>
      <c r="B18">
        <v>16384</v>
      </c>
      <c r="C18">
        <v>-21.969000000000001</v>
      </c>
      <c r="D18">
        <f t="shared" si="0"/>
        <v>0.16423923488451617</v>
      </c>
      <c r="E18">
        <f t="shared" si="10"/>
        <v>524288000000</v>
      </c>
      <c r="F18">
        <f t="shared" si="1"/>
        <v>86.108659979133222</v>
      </c>
      <c r="G18">
        <f t="shared" si="2"/>
        <v>6088679119.2320395</v>
      </c>
      <c r="H18">
        <f t="shared" si="3"/>
        <v>6088679119.2320395</v>
      </c>
      <c r="I18">
        <f t="shared" si="4"/>
        <v>1410804.2850981187</v>
      </c>
      <c r="J18">
        <f t="shared" si="5"/>
        <v>2.690895624347913E-6</v>
      </c>
      <c r="K18">
        <f t="shared" si="6"/>
        <v>0.60258233914815817</v>
      </c>
      <c r="L18">
        <f t="shared" si="7"/>
        <v>10104310603.990343</v>
      </c>
      <c r="M18">
        <f t="shared" si="8"/>
        <v>9.8967662336615525E-2</v>
      </c>
    </row>
    <row r="22" spans="1:13">
      <c r="A22" t="s">
        <v>15</v>
      </c>
      <c r="J22" t="s">
        <v>9</v>
      </c>
    </row>
    <row r="23" spans="1:13">
      <c r="A23" t="s">
        <v>13</v>
      </c>
      <c r="B23">
        <v>28.003</v>
      </c>
      <c r="J23">
        <f>MIN(J2:J18)</f>
        <v>1.6214861797231089E-6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FFT Titan</vt:lpstr>
      <vt:lpstr>Full Titan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Moreland</dc:creator>
  <cp:lastModifiedBy>Kenneth Moreland</cp:lastModifiedBy>
  <dcterms:created xsi:type="dcterms:W3CDTF">2014-07-02T21:43:02Z</dcterms:created>
  <dcterms:modified xsi:type="dcterms:W3CDTF">2014-07-14T21:38:40Z</dcterms:modified>
</cp:coreProperties>
</file>