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ylemortenson/Desktop/QMBE_1320_Kyle_Mortenson/"/>
    </mc:Choice>
  </mc:AlternateContent>
  <xr:revisionPtr revIDLastSave="0" documentId="13_ncr:1_{5D82E50A-9207-FE42-B49F-0CA783014831}" xr6:coauthVersionLast="47" xr6:coauthVersionMax="47" xr10:uidLastSave="{00000000-0000-0000-0000-000000000000}"/>
  <bookViews>
    <workbookView xWindow="0" yWindow="500" windowWidth="28800" windowHeight="16180" xr2:uid="{740FD8DC-7B53-4E78-8E3A-26D1AA96C0C6}"/>
  </bookViews>
  <sheets>
    <sheet name="Question 1" sheetId="2" r:id="rId1"/>
    <sheet name="Histogram for Question 2" sheetId="10" r:id="rId2"/>
    <sheet name="Question 2" sheetId="3" r:id="rId3"/>
    <sheet name="Question 3" sheetId="4" r:id="rId4"/>
    <sheet name="Question 4" sheetId="5" r:id="rId5"/>
    <sheet name="Question 5" sheetId="6" r:id="rId6"/>
    <sheet name="Question 6" sheetId="8" r:id="rId7"/>
  </sheets>
  <calcPr calcId="191029"/>
  <pivotCaches>
    <pivotCache cacheId="3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4" l="1"/>
  <c r="D9" i="4"/>
  <c r="D8" i="4"/>
  <c r="D7" i="4"/>
  <c r="D6" i="4"/>
  <c r="D5" i="4"/>
  <c r="D4" i="4"/>
  <c r="D3" i="4"/>
  <c r="E10" i="4"/>
  <c r="E9" i="4"/>
  <c r="E8" i="4"/>
  <c r="E7" i="4"/>
  <c r="E6" i="4"/>
  <c r="E5" i="4"/>
  <c r="E4" i="4"/>
  <c r="E3" i="4"/>
  <c r="E2" i="4"/>
  <c r="D2" i="4"/>
  <c r="M3" i="3"/>
  <c r="L3" i="3"/>
  <c r="J3" i="3"/>
  <c r="K3" i="3"/>
  <c r="G9" i="3"/>
  <c r="G8" i="3"/>
  <c r="G7" i="3"/>
  <c r="G10" i="3" s="1"/>
  <c r="G6" i="3"/>
  <c r="G5" i="3"/>
  <c r="G4" i="3"/>
  <c r="G3" i="3"/>
  <c r="F10" i="3"/>
  <c r="F9" i="3"/>
  <c r="F8" i="3"/>
  <c r="F7" i="3"/>
  <c r="F6" i="3"/>
  <c r="F5" i="3"/>
  <c r="F4" i="3"/>
  <c r="F3" i="3"/>
  <c r="E10" i="3"/>
  <c r="E3" i="3" a="1"/>
  <c r="E3" i="3" s="1"/>
  <c r="D9" i="3"/>
  <c r="D5" i="3"/>
  <c r="D6" i="3"/>
  <c r="D7" i="3"/>
  <c r="D8" i="3"/>
  <c r="D4" i="3"/>
  <c r="D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<sst xmlns="http://schemas.openxmlformats.org/spreadsheetml/2006/main" count="85" uniqueCount="78">
  <si>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</si>
  <si>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</si>
  <si>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</si>
  <si>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</si>
  <si>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</si>
  <si>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</si>
  <si>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</si>
  <si>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</si>
  <si>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</si>
  <si>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</si>
  <si>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</si>
  <si>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</si>
  <si>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</si>
  <si>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</si>
  <si>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</si>
  <si>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</si>
  <si>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</si>
  <si>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</si>
  <si>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</si>
  <si>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</si>
  <si>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</si>
  <si>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</si>
  <si>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</si>
  <si>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</si>
  <si>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</si>
  <si>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</si>
  <si>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</si>
  <si>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</si>
  <si>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</si>
  <si>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</si>
  <si>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</si>
  <si>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</si>
  <si>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</si>
  <si>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</si>
  <si>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</si>
  <si>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</si>
  <si>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</si>
  <si>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</si>
  <si>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</si>
  <si>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</si>
  <si>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</si>
  <si>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</si>
  <si>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</si>
  <si>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</si>
  <si>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</si>
  <si>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</si>
  <si>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</si>
  <si>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</si>
  <si>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</si>
  <si>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</si>
  <si>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Quantitative</t>
  </si>
  <si>
    <t>Categorical</t>
  </si>
  <si>
    <t>Bins</t>
  </si>
  <si>
    <t>Frequency</t>
  </si>
  <si>
    <t>12-14</t>
  </si>
  <si>
    <t>15-17</t>
  </si>
  <si>
    <t>18-20</t>
  </si>
  <si>
    <t>21-23</t>
  </si>
  <si>
    <t>24-26</t>
  </si>
  <si>
    <t>More</t>
  </si>
  <si>
    <t>Relative Frequency</t>
  </si>
  <si>
    <t>Percent Frequency</t>
  </si>
  <si>
    <t>Total</t>
  </si>
  <si>
    <t>Bin</t>
  </si>
  <si>
    <t>&lt;11</t>
  </si>
  <si>
    <t>20th Percentile</t>
  </si>
  <si>
    <t>25th Percentile</t>
  </si>
  <si>
    <t>65th Percentile</t>
  </si>
  <si>
    <t>75th Percentile</t>
  </si>
  <si>
    <t>% Change Stivers</t>
  </si>
  <si>
    <t>% Change Trippi</t>
  </si>
  <si>
    <t>Grand Total</t>
  </si>
  <si>
    <t>Column Labels</t>
  </si>
  <si>
    <t>Count of Franchise</t>
  </si>
  <si>
    <t>10000-19999</t>
  </si>
  <si>
    <t>20000-29999</t>
  </si>
  <si>
    <t>30000-39999</t>
  </si>
  <si>
    <t>0-9999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</si>
</sst>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5" formatCode="_(* #,##0_);_(* \(#,##0\);_(* &quot;-&quot;??_);_(@_)"/>
    <numFmt numFmtId="170" formatCode="0.0%"/>
    <numFmt numFmtId="174" formatCode="&quot;$&quot;#,##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i/>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0" fontId="2" fillId="0" borderId="0" xfId="0" applyFont="1"/>
    <xf numFmtId="10" fontId="0" fillId="0" borderId="0" xfId="0" applyNumberFormat="1"/>
    <xf numFmtId="0" fontId="0" fillId="0" borderId="0" xfId="0" applyNumberFormat="1"/>
    <xf numFmtId="0" fontId="0" fillId="0" borderId="0" xfId="0" applyNumberFormat="1" applyFill="1" applyBorder="1" applyAlignment="1"/>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
    </xf>
    <xf numFmtId="49" fontId="0" fillId="0" borderId="0" xfId="0" applyNumberFormat="1" applyFill="1" applyBorder="1" applyAlignment="1"/>
    <xf numFmtId="0" fontId="0" fillId="0" borderId="5" xfId="0" applyBorder="1"/>
    <xf numFmtId="0" fontId="2" fillId="0" borderId="6" xfId="0" applyFont="1" applyBorder="1"/>
    <xf numFmtId="0" fontId="2" fillId="0" borderId="7" xfId="0" applyFont="1" applyBorder="1"/>
    <xf numFmtId="0" fontId="2" fillId="0" borderId="8" xfId="0" applyFont="1" applyBorder="1"/>
    <xf numFmtId="0" fontId="0" fillId="0" borderId="9" xfId="0" applyNumberFormat="1" applyBorder="1" applyAlignment="1">
      <alignment horizontal="right"/>
    </xf>
    <xf numFmtId="170" fontId="0" fillId="0" borderId="10" xfId="0" applyNumberFormat="1" applyBorder="1"/>
    <xf numFmtId="0" fontId="0" fillId="0" borderId="11" xfId="0" applyBorder="1"/>
    <xf numFmtId="170" fontId="0" fillId="0" borderId="12" xfId="0" applyNumberFormat="1" applyBorder="1"/>
    <xf numFmtId="0" fontId="2" fillId="0" borderId="13" xfId="0" applyFont="1" applyBorder="1"/>
    <xf numFmtId="0" fontId="0" fillId="0" borderId="14" xfId="0" applyBorder="1"/>
    <xf numFmtId="170" fontId="0" fillId="0" borderId="15" xfId="0" applyNumberFormat="1" applyBorder="1"/>
    <xf numFmtId="10" fontId="0" fillId="0" borderId="0" xfId="2" applyNumberFormat="1" applyFont="1"/>
    <xf numFmtId="0" fontId="5" fillId="0" borderId="1" xfId="0" applyFont="1" applyBorder="1" applyAlignment="1">
      <alignment horizontal="center"/>
    </xf>
    <xf numFmtId="2" fontId="5" fillId="0" borderId="1" xfId="0" applyNumberFormat="1" applyFont="1" applyBorder="1" applyAlignment="1">
      <alignment horizontal="center"/>
    </xf>
    <xf numFmtId="174" fontId="5" fillId="0" borderId="1" xfId="0" applyNumberFormat="1" applyFont="1" applyBorder="1" applyAlignment="1">
      <alignment horizontal="center"/>
    </xf>
    <xf numFmtId="0" fontId="0" fillId="0" borderId="0" xfId="0" pivotButton="1"/>
    <xf numFmtId="165"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'Histogram for Question 2'!$A$2:$A$8</c:f>
              <c:strCache>
                <c:ptCount val="7"/>
                <c:pt idx="0">
                  <c:v>&lt;11</c:v>
                </c:pt>
                <c:pt idx="1">
                  <c:v>12-14</c:v>
                </c:pt>
                <c:pt idx="2">
                  <c:v>15-17</c:v>
                </c:pt>
                <c:pt idx="3">
                  <c:v>18-20</c:v>
                </c:pt>
                <c:pt idx="4">
                  <c:v>21-23</c:v>
                </c:pt>
                <c:pt idx="5">
                  <c:v>24-26</c:v>
                </c:pt>
                <c:pt idx="6">
                  <c:v>More</c:v>
                </c:pt>
              </c:strCache>
            </c:strRef>
          </c:cat>
          <c:val>
            <c:numRef>
              <c:f>'Histogram for Question 2'!$B$2:$B$8</c:f>
              <c:numCache>
                <c:formatCode>General</c:formatCode>
                <c:ptCount val="7"/>
                <c:pt idx="0">
                  <c:v>0</c:v>
                </c:pt>
                <c:pt idx="1">
                  <c:v>2</c:v>
                </c:pt>
                <c:pt idx="2">
                  <c:v>8</c:v>
                </c:pt>
                <c:pt idx="3">
                  <c:v>11</c:v>
                </c:pt>
                <c:pt idx="4">
                  <c:v>10</c:v>
                </c:pt>
                <c:pt idx="5">
                  <c:v>9</c:v>
                </c:pt>
                <c:pt idx="6">
                  <c:v>0</c:v>
                </c:pt>
              </c:numCache>
            </c:numRef>
          </c:val>
          <c:extLst>
            <c:ext xmlns:c16="http://schemas.microsoft.com/office/drawing/2014/chart" uri="{C3380CC4-5D6E-409C-BE32-E72D297353CC}">
              <c16:uniqueId val="{00000001-A58A-5A4D-90EF-A40E8155E090}"/>
            </c:ext>
          </c:extLst>
        </c:ser>
        <c:dLbls>
          <c:showLegendKey val="0"/>
          <c:showVal val="0"/>
          <c:showCatName val="0"/>
          <c:showSerName val="0"/>
          <c:showPercent val="0"/>
          <c:showBubbleSize val="0"/>
        </c:dLbls>
        <c:gapWidth val="150"/>
        <c:axId val="1582186431"/>
        <c:axId val="1581884047"/>
      </c:barChart>
      <c:catAx>
        <c:axId val="1582186431"/>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581884047"/>
        <c:crosses val="autoZero"/>
        <c:auto val="1"/>
        <c:lblAlgn val="ctr"/>
        <c:lblOffset val="100"/>
        <c:noMultiLvlLbl val="0"/>
      </c:catAx>
      <c:valAx>
        <c:axId val="1581884047"/>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582186431"/>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'Histogram for Question 2'!$A$2:$A$8</c:f>
              <c:strCache>
                <c:ptCount val="7"/>
                <c:pt idx="0">
                  <c:v>&lt;11</c:v>
                </c:pt>
                <c:pt idx="1">
                  <c:v>12-14</c:v>
                </c:pt>
                <c:pt idx="2">
                  <c:v>15-17</c:v>
                </c:pt>
                <c:pt idx="3">
                  <c:v>18-20</c:v>
                </c:pt>
                <c:pt idx="4">
                  <c:v>21-23</c:v>
                </c:pt>
                <c:pt idx="5">
                  <c:v>24-26</c:v>
                </c:pt>
                <c:pt idx="6">
                  <c:v>More</c:v>
                </c:pt>
              </c:strCache>
            </c:strRef>
          </c:cat>
          <c:val>
            <c:numRef>
              <c:f>'Histogram for Question 2'!$B$2:$B$8</c:f>
              <c:numCache>
                <c:formatCode>General</c:formatCode>
                <c:ptCount val="7"/>
                <c:pt idx="0">
                  <c:v>0</c:v>
                </c:pt>
                <c:pt idx="1">
                  <c:v>2</c:v>
                </c:pt>
                <c:pt idx="2">
                  <c:v>8</c:v>
                </c:pt>
                <c:pt idx="3">
                  <c:v>11</c:v>
                </c:pt>
                <c:pt idx="4">
                  <c:v>10</c:v>
                </c:pt>
                <c:pt idx="5">
                  <c:v>9</c:v>
                </c:pt>
                <c:pt idx="6">
                  <c:v>0</c:v>
                </c:pt>
              </c:numCache>
            </c:numRef>
          </c:val>
          <c:extLst>
            <c:ext xmlns:c16="http://schemas.microsoft.com/office/drawing/2014/chart" uri="{C3380CC4-5D6E-409C-BE32-E72D297353CC}">
              <c16:uniqueId val="{00000000-C76D-824F-80A8-D76559DDC734}"/>
            </c:ext>
          </c:extLst>
        </c:ser>
        <c:dLbls>
          <c:showLegendKey val="0"/>
          <c:showVal val="0"/>
          <c:showCatName val="0"/>
          <c:showSerName val="0"/>
          <c:showPercent val="0"/>
          <c:showBubbleSize val="0"/>
        </c:dLbls>
        <c:gapWidth val="150"/>
        <c:axId val="1582186431"/>
        <c:axId val="1581884047"/>
      </c:barChart>
      <c:catAx>
        <c:axId val="1582186431"/>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581884047"/>
        <c:crosses val="autoZero"/>
        <c:auto val="1"/>
        <c:lblAlgn val="ctr"/>
        <c:lblOffset val="100"/>
        <c:noMultiLvlLbl val="0"/>
      </c:catAx>
      <c:valAx>
        <c:axId val="1581884047"/>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582186431"/>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0-9132-B74E-8723-1BDB7D22BB67}"/>
            </c:ext>
          </c:extLst>
        </c:ser>
        <c:dLbls>
          <c:showLegendKey val="0"/>
          <c:showVal val="0"/>
          <c:showCatName val="0"/>
          <c:showSerName val="0"/>
          <c:showPercent val="0"/>
          <c:showBubbleSize val="0"/>
        </c:dLbls>
        <c:axId val="1854709904"/>
        <c:axId val="1854510864"/>
      </c:scatterChart>
      <c:valAx>
        <c:axId val="1854709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510864"/>
        <c:crosses val="autoZero"/>
        <c:crossBetween val="midCat"/>
      </c:valAx>
      <c:valAx>
        <c:axId val="185451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709904"/>
        <c:crosses val="autoZero"/>
        <c:crossBetween val="midCat"/>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279400</xdr:colOff>
      <xdr:row>1</xdr:row>
      <xdr:rowOff>76200</xdr:rowOff>
    </xdr:from>
    <xdr:to>
      <xdr:col>9</xdr:col>
      <xdr:colOff>279400</xdr:colOff>
      <xdr:row>11</xdr:row>
      <xdr:rowOff>76200</xdr:rowOff>
    </xdr:to>
    <xdr:graphicFrame macro="">
      <xdr:nvGraphicFramePr>
        <xdr:cNvPr id="2" name="Chart 1">
          <a:extLst>
            <a:ext uri="{FF2B5EF4-FFF2-40B4-BE49-F238E27FC236}">
              <a16:creationId xmlns:a16="http://schemas.microsoft.com/office/drawing/2014/main" id="{3DDDDC6A-883B-B754-91DA-2280354B0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8</xdr:col>
      <xdr:colOff>393700</xdr:colOff>
      <xdr:row>16</xdr:row>
      <xdr:rowOff>85724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6654800" y="3146424"/>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r>
            <a:rPr lang="en-US" sz="1200" baseline="0">
              <a:effectLst/>
              <a:latin typeface="+mn-lt"/>
            </a:rPr>
            <a:t>Quantitative</a:t>
          </a: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1</xdr:col>
      <xdr:colOff>330200</xdr:colOff>
      <xdr:row>11</xdr:row>
      <xdr:rowOff>127000</xdr:rowOff>
    </xdr:from>
    <xdr:to>
      <xdr:col>7</xdr:col>
      <xdr:colOff>368300</xdr:colOff>
      <xdr:row>21</xdr:row>
      <xdr:rowOff>139700</xdr:rowOff>
    </xdr:to>
    <xdr:graphicFrame macro="">
      <xdr:nvGraphicFramePr>
        <xdr:cNvPr id="3" name="Chart 2">
          <a:extLst>
            <a:ext uri="{FF2B5EF4-FFF2-40B4-BE49-F238E27FC236}">
              <a16:creationId xmlns:a16="http://schemas.microsoft.com/office/drawing/2014/main" id="{8D4CCA77-255E-A448-9749-A30C4AB4A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1628775"/>
    <xdr:sp macro="" textlink="">
      <xdr:nvSpPr>
        <xdr:cNvPr id="2" name="Shape 3">
          <a:extLst>
            <a:ext uri="{FF2B5EF4-FFF2-40B4-BE49-F238E27FC236}">
              <a16:creationId xmlns:a16="http://schemas.microsoft.com/office/drawing/2014/main" id="{680E4DAA-97F9-4853-BD64-20069591B2F8}"/>
            </a:ext>
          </a:extLst>
        </xdr:cNvPr>
        <xdr:cNvSpPr txBox="1"/>
      </xdr:nvSpPr>
      <xdr:spPr>
        <a:xfrm>
          <a:off x="5984875" y="288925"/>
          <a:ext cx="5105400" cy="16287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 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The mutal fund Trippi performed better over 8 years because the percent change over 8 years was greater at 112% vs. Stivers' return rate of 80%</a:t>
          </a: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181475"/>
    <xdr:sp macro="" textlink="">
      <xdr:nvSpPr>
        <xdr:cNvPr id="2" name="Shape 3">
          <a:extLst>
            <a:ext uri="{FF2B5EF4-FFF2-40B4-BE49-F238E27FC236}">
              <a16:creationId xmlns:a16="http://schemas.microsoft.com/office/drawing/2014/main" id="{C42BA38D-4424-4BED-A9CF-140633837152}"/>
            </a:ext>
          </a:extLst>
        </xdr:cNvPr>
        <xdr:cNvSpPr txBox="1"/>
      </xdr:nvSpPr>
      <xdr:spPr>
        <a:xfrm>
          <a:off x="10191750" y="514349"/>
          <a:ext cx="5105400" cy="4181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Unbolded everthing but the lables for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 Changed the Average Performance Bonus Previous Years ($) column to have only 2 decimal places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Sorted the total sales column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  Added commas and dollar signs to the total sales column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5.  Added color Scales to total sales colum to make the larger numbers pop and smaller number pop more as well</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701675</xdr:colOff>
      <xdr:row>6</xdr:row>
      <xdr:rowOff>85725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6784975" y="1241425"/>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r>
            <a:rPr lang="en-US" sz="1200" baseline="0">
              <a:effectLst/>
              <a:latin typeface="+mn-lt"/>
            </a:rPr>
            <a:t>13 franchises</a:t>
          </a: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franchises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9</xdr:col>
      <xdr:colOff>552450</xdr:colOff>
      <xdr:row>1</xdr:row>
      <xdr:rowOff>95251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305550" y="295276"/>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there is a negative linear relationship between the x and y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8</xdr:col>
      <xdr:colOff>603250</xdr:colOff>
      <xdr:row>15</xdr:row>
      <xdr:rowOff>101600</xdr:rowOff>
    </xdr:from>
    <xdr:to>
      <xdr:col>15</xdr:col>
      <xdr:colOff>463550</xdr:colOff>
      <xdr:row>29</xdr:row>
      <xdr:rowOff>101600</xdr:rowOff>
    </xdr:to>
    <xdr:graphicFrame macro="">
      <xdr:nvGraphicFramePr>
        <xdr:cNvPr id="3" name="Chart 2">
          <a:extLst>
            <a:ext uri="{FF2B5EF4-FFF2-40B4-BE49-F238E27FC236}">
              <a16:creationId xmlns:a16="http://schemas.microsoft.com/office/drawing/2014/main" id="{8AA7D59E-2BC3-978A-2073-FB8793D0F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Mortenson" refreshedDate="45563.423904861113" createdVersion="8" refreshedVersion="8" minRefreshableVersion="3" recordCount="20" xr:uid="{1A7CFF59-2C03-E040-8A78-A878128FC8D6}">
  <cacheSource type="worksheet">
    <worksheetSource ref="A1:B21" sheet="Question 5"/>
  </cacheSource>
  <cacheFields count="2">
    <cacheField name="Franchise" numFmtId="0">
      <sharedItems count="20">
        <s v="Hampton Inns"/>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U.S. Locations" numFmtId="165">
      <sharedItems containsSemiMixedTypes="0" containsString="0" containsNumber="1" containsInteger="1" minValue="1431" maxValue="37496" count="20">
        <n v="1864"/>
        <n v="3183"/>
        <n v="32805"/>
        <n v="37496"/>
        <n v="2130"/>
        <n v="1877"/>
        <n v="2155"/>
        <n v="1572"/>
        <n v="34871"/>
        <n v="1668"/>
        <n v="12394"/>
        <n v="1901"/>
        <n v="13281"/>
        <n v="25199"/>
        <n v="9947"/>
        <n v="16224"/>
        <n v="7683"/>
        <n v="1618"/>
        <n v="1431"/>
        <n v="5018"/>
      </sharedItems>
      <fieldGroup base="1">
        <rangePr autoStart="0" autoEnd="0" startNum="0" endNum="39999" groupInterval="10000"/>
        <groupItems count="6">
          <s v="&lt;0"/>
          <s v="0-9999"/>
          <s v="10000-19999"/>
          <s v="20000-29999"/>
          <s v="30000-39999"/>
          <s v="&gt;400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9139C2-CE30-BE40-8B1D-F0B33DBD431E}"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I5" firstHeaderRow="1" firstDataRow="2" firstDataCol="1"/>
  <pivotFields count="2">
    <pivotField dataField="1" showAll="0">
      <items count="21">
        <item x="3"/>
        <item x="1"/>
        <item x="17"/>
        <item x="5"/>
        <item x="9"/>
        <item x="14"/>
        <item x="0"/>
        <item x="11"/>
        <item x="10"/>
        <item x="16"/>
        <item x="15"/>
        <item x="13"/>
        <item x="18"/>
        <item x="2"/>
        <item x="12"/>
        <item x="7"/>
        <item x="19"/>
        <item x="8"/>
        <item x="4"/>
        <item x="6"/>
        <item t="default"/>
      </items>
    </pivotField>
    <pivotField axis="axisCol" numFmtId="165" showAll="0">
      <items count="7">
        <item x="0"/>
        <item x="1"/>
        <item x="2"/>
        <item x="3"/>
        <item x="4"/>
        <item x="5"/>
        <item t="default"/>
      </items>
    </pivotField>
  </pivotFields>
  <rowItems count="1">
    <i/>
  </rowItems>
  <colFields count="1">
    <field x="1"/>
  </colFields>
  <colItems count="5">
    <i>
      <x v="1"/>
    </i>
    <i>
      <x v="2"/>
    </i>
    <i>
      <x v="3"/>
    </i>
    <i>
      <x v="4"/>
    </i>
    <i t="grand">
      <x/>
    </i>
  </colItems>
  <dataFields count="1">
    <dataField name="Count of Franchis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tabSelected="1" workbookViewId="0">
      <selection activeCell="B7" sqref="B7"/>
    </sheetView>
  </sheetViews>
  <sheetFormatPr baseColWidth="10" defaultColWidth="8.83203125" defaultRowHeight="15" x14ac:dyDescent="0.2"/>
  <cols>
    <col min="1" max="1" width="33" customWidth="1"/>
    <col min="2" max="2" width="17" customWidth="1"/>
  </cols>
  <sheetData>
    <row r="1" spans="1:2" x14ac:dyDescent="0.2">
      <c r="A1" s="1" t="s">
        <v>0</v>
      </c>
      <c r="B1" s="1" t="s">
        <v>1</v>
      </c>
    </row>
    <row r="2" spans="1:2" ht="16" x14ac:dyDescent="0.2">
      <c r="A2" s="2" t="s">
        <v>2</v>
      </c>
      <c r="B2" s="3" t="s">
        <v>50</v>
      </c>
    </row>
    <row r="3" spans="1:2" ht="16" x14ac:dyDescent="0.2">
      <c r="A3" s="2" t="s">
        <v>3</v>
      </c>
      <c r="B3" s="3" t="s">
        <v>51</v>
      </c>
    </row>
    <row r="4" spans="1:2" ht="48" x14ac:dyDescent="0.2">
      <c r="A4" s="2" t="s">
        <v>4</v>
      </c>
      <c r="B4" s="3" t="s">
        <v>51</v>
      </c>
    </row>
    <row r="5" spans="1:2" ht="32" x14ac:dyDescent="0.2">
      <c r="A5" s="2" t="s">
        <v>5</v>
      </c>
      <c r="B5" s="3" t="s">
        <v>50</v>
      </c>
    </row>
    <row r="6" spans="1:2" ht="64" x14ac:dyDescent="0.2">
      <c r="A6" s="2" t="s">
        <v>6</v>
      </c>
      <c r="B6" s="3"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9EF69-F238-5642-A98A-57A6F23F92B2}">
  <dimension ref="A1:B8"/>
  <sheetViews>
    <sheetView workbookViewId="0">
      <selection activeCell="F32" sqref="F32"/>
    </sheetView>
  </sheetViews>
  <sheetFormatPr baseColWidth="10" defaultRowHeight="15" x14ac:dyDescent="0.2"/>
  <sheetData>
    <row r="1" spans="1:2" x14ac:dyDescent="0.2">
      <c r="A1" s="21" t="s">
        <v>63</v>
      </c>
      <c r="B1" s="21" t="s">
        <v>53</v>
      </c>
    </row>
    <row r="2" spans="1:2" x14ac:dyDescent="0.2">
      <c r="A2" s="18" t="s">
        <v>64</v>
      </c>
      <c r="B2" s="19">
        <v>0</v>
      </c>
    </row>
    <row r="3" spans="1:2" x14ac:dyDescent="0.2">
      <c r="A3" s="22" t="s">
        <v>54</v>
      </c>
      <c r="B3" s="19">
        <v>2</v>
      </c>
    </row>
    <row r="4" spans="1:2" x14ac:dyDescent="0.2">
      <c r="A4" s="18" t="s">
        <v>55</v>
      </c>
      <c r="B4" s="19">
        <v>8</v>
      </c>
    </row>
    <row r="5" spans="1:2" x14ac:dyDescent="0.2">
      <c r="A5" s="18" t="s">
        <v>56</v>
      </c>
      <c r="B5" s="19">
        <v>11</v>
      </c>
    </row>
    <row r="6" spans="1:2" x14ac:dyDescent="0.2">
      <c r="A6" s="18" t="s">
        <v>57</v>
      </c>
      <c r="B6" s="19">
        <v>10</v>
      </c>
    </row>
    <row r="7" spans="1:2" x14ac:dyDescent="0.2">
      <c r="A7" s="18" t="s">
        <v>58</v>
      </c>
      <c r="B7" s="19">
        <v>9</v>
      </c>
    </row>
    <row r="8" spans="1:2" ht="16" thickBot="1" x14ac:dyDescent="0.25">
      <c r="A8" s="20" t="s">
        <v>59</v>
      </c>
      <c r="B8" s="20">
        <v>0</v>
      </c>
    </row>
  </sheetData>
  <sortState xmlns:xlrd2="http://schemas.microsoft.com/office/spreadsheetml/2017/richdata2" ref="A2:A7">
    <sortCondition ref="A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M41"/>
  <sheetViews>
    <sheetView workbookViewId="0">
      <selection activeCell="K13" sqref="K13"/>
    </sheetView>
  </sheetViews>
  <sheetFormatPr baseColWidth="10" defaultColWidth="8.83203125" defaultRowHeight="15" x14ac:dyDescent="0.2"/>
  <cols>
    <col min="4" max="4" width="5.6640625" bestFit="1" customWidth="1"/>
    <col min="5" max="5" width="9.33203125" bestFit="1" customWidth="1"/>
    <col min="6" max="6" width="16" bestFit="1" customWidth="1"/>
    <col min="7" max="7" width="15.83203125" bestFit="1" customWidth="1"/>
    <col min="10" max="13" width="13.33203125" bestFit="1" customWidth="1"/>
  </cols>
  <sheetData>
    <row r="1" spans="1:13" ht="17" thickBot="1" x14ac:dyDescent="0.25">
      <c r="A1" s="4" t="s">
        <v>7</v>
      </c>
    </row>
    <row r="2" spans="1:13" ht="16" thickBot="1" x14ac:dyDescent="0.25">
      <c r="A2" s="5">
        <v>14</v>
      </c>
      <c r="C2" s="24" t="s">
        <v>52</v>
      </c>
      <c r="D2" s="25" t="s">
        <v>52</v>
      </c>
      <c r="E2" s="25" t="s">
        <v>53</v>
      </c>
      <c r="F2" s="25" t="s">
        <v>60</v>
      </c>
      <c r="G2" s="26" t="s">
        <v>61</v>
      </c>
      <c r="J2" s="15" t="s">
        <v>65</v>
      </c>
      <c r="K2" s="15" t="s">
        <v>66</v>
      </c>
      <c r="L2" s="15" t="s">
        <v>67</v>
      </c>
      <c r="M2" s="15" t="s">
        <v>68</v>
      </c>
    </row>
    <row r="3" spans="1:13" x14ac:dyDescent="0.2">
      <c r="A3" s="5">
        <v>19</v>
      </c>
      <c r="C3" s="27">
        <v>11</v>
      </c>
      <c r="D3" s="23" t="str">
        <f>"&lt;="&amp;C3</f>
        <v>&lt;=11</v>
      </c>
      <c r="E3" s="23" cm="1">
        <f t="array" ref="E3:E9">FREQUENCY(A2:A41,C3:C8)</f>
        <v>0</v>
      </c>
      <c r="F3" s="23">
        <f>E3/E10</f>
        <v>0</v>
      </c>
      <c r="G3" s="28">
        <f>F3/F10</f>
        <v>0</v>
      </c>
      <c r="J3">
        <f>_xlfn.PERCENTILE.EXC(A2:A41,0.2)</f>
        <v>16</v>
      </c>
      <c r="K3">
        <f>_xlfn.PERCENTILE.EXC(A2:A41,0.25)</f>
        <v>17.25</v>
      </c>
      <c r="L3">
        <f>_xlfn.PERCENTILE.EXC(A2:A41,0.65)</f>
        <v>22</v>
      </c>
      <c r="M3">
        <f>_xlfn.PERCENTILE.EXC(A2:A41,0.75)</f>
        <v>23</v>
      </c>
    </row>
    <row r="4" spans="1:13" x14ac:dyDescent="0.2">
      <c r="A4" s="5">
        <v>24</v>
      </c>
      <c r="C4" s="29">
        <v>14</v>
      </c>
      <c r="D4" s="3" t="str">
        <f>C3+1&amp;"-"&amp;C4</f>
        <v>12-14</v>
      </c>
      <c r="E4" s="3">
        <v>2</v>
      </c>
      <c r="F4" s="3">
        <f>E4/E10</f>
        <v>0.05</v>
      </c>
      <c r="G4" s="30">
        <f>F4/F10</f>
        <v>0.05</v>
      </c>
    </row>
    <row r="5" spans="1:13" x14ac:dyDescent="0.2">
      <c r="A5" s="5">
        <v>19</v>
      </c>
      <c r="C5" s="29">
        <v>17</v>
      </c>
      <c r="D5" s="3" t="str">
        <f t="shared" ref="D5:D8" si="0">C4+1&amp;"-"&amp;C5</f>
        <v>15-17</v>
      </c>
      <c r="E5" s="3">
        <v>8</v>
      </c>
      <c r="F5" s="3">
        <f>E5/E10</f>
        <v>0.2</v>
      </c>
      <c r="G5" s="30">
        <f>F5/F10</f>
        <v>0.2</v>
      </c>
    </row>
    <row r="6" spans="1:13" x14ac:dyDescent="0.2">
      <c r="A6" s="5">
        <v>16</v>
      </c>
      <c r="C6" s="29">
        <v>20</v>
      </c>
      <c r="D6" s="3" t="str">
        <f t="shared" si="0"/>
        <v>18-20</v>
      </c>
      <c r="E6" s="3">
        <v>11</v>
      </c>
      <c r="F6" s="3">
        <f>E6/E10</f>
        <v>0.27500000000000002</v>
      </c>
      <c r="G6" s="30">
        <f>F6/F10</f>
        <v>0.27500000000000002</v>
      </c>
    </row>
    <row r="7" spans="1:13" x14ac:dyDescent="0.2">
      <c r="A7" s="5">
        <v>20</v>
      </c>
      <c r="C7" s="29">
        <v>23</v>
      </c>
      <c r="D7" s="3" t="str">
        <f t="shared" si="0"/>
        <v>21-23</v>
      </c>
      <c r="E7" s="3">
        <v>10</v>
      </c>
      <c r="F7" s="3">
        <f>E7/E10</f>
        <v>0.25</v>
      </c>
      <c r="G7" s="30">
        <f>F7/F10</f>
        <v>0.25</v>
      </c>
    </row>
    <row r="8" spans="1:13" x14ac:dyDescent="0.2">
      <c r="A8" s="5">
        <v>24</v>
      </c>
      <c r="C8" s="29">
        <v>26</v>
      </c>
      <c r="D8" s="3" t="str">
        <f t="shared" si="0"/>
        <v>24-26</v>
      </c>
      <c r="E8" s="3">
        <v>9</v>
      </c>
      <c r="F8" s="3">
        <f>E8/E10</f>
        <v>0.22500000000000001</v>
      </c>
      <c r="G8" s="30">
        <f>F8/F10</f>
        <v>0.22500000000000001</v>
      </c>
    </row>
    <row r="9" spans="1:13" x14ac:dyDescent="0.2">
      <c r="A9" s="5">
        <v>20</v>
      </c>
      <c r="C9" s="29" t="s">
        <v>59</v>
      </c>
      <c r="D9" s="3" t="str">
        <f>"&gt;"&amp;C8</f>
        <v>&gt;26</v>
      </c>
      <c r="E9" s="3">
        <v>0</v>
      </c>
      <c r="F9" s="3">
        <f>E9/E10</f>
        <v>0</v>
      </c>
      <c r="G9" s="30">
        <f>F9/F10</f>
        <v>0</v>
      </c>
    </row>
    <row r="10" spans="1:13" ht="16" thickBot="1" x14ac:dyDescent="0.25">
      <c r="A10" s="5">
        <v>21</v>
      </c>
      <c r="C10" s="31" t="s">
        <v>62</v>
      </c>
      <c r="D10" s="32"/>
      <c r="E10" s="32">
        <f>+SUM(_xlfn.ANCHORARRAY(E3))</f>
        <v>40</v>
      </c>
      <c r="F10" s="32">
        <f>SUM(F3:F9)</f>
        <v>1</v>
      </c>
      <c r="G10" s="33">
        <f>SUM(G3:G9)</f>
        <v>1</v>
      </c>
    </row>
    <row r="11" spans="1:13" x14ac:dyDescent="0.2">
      <c r="A11" s="5">
        <v>22</v>
      </c>
    </row>
    <row r="12" spans="1:13" x14ac:dyDescent="0.2">
      <c r="A12" s="5">
        <v>24</v>
      </c>
    </row>
    <row r="13" spans="1:13" x14ac:dyDescent="0.2">
      <c r="A13" s="5">
        <v>18</v>
      </c>
    </row>
    <row r="14" spans="1:13" x14ac:dyDescent="0.2">
      <c r="A14" s="5">
        <v>17</v>
      </c>
    </row>
    <row r="15" spans="1:13" x14ac:dyDescent="0.2">
      <c r="A15" s="5">
        <v>23</v>
      </c>
    </row>
    <row r="16" spans="1:13" x14ac:dyDescent="0.2">
      <c r="A16" s="5">
        <v>26</v>
      </c>
    </row>
    <row r="17" spans="1:1" x14ac:dyDescent="0.2">
      <c r="A17" s="5">
        <v>22</v>
      </c>
    </row>
    <row r="18" spans="1:1" x14ac:dyDescent="0.2">
      <c r="A18" s="5">
        <v>23</v>
      </c>
    </row>
    <row r="19" spans="1:1" x14ac:dyDescent="0.2">
      <c r="A19" s="5">
        <v>25</v>
      </c>
    </row>
    <row r="20" spans="1:1" x14ac:dyDescent="0.2">
      <c r="A20" s="5">
        <v>25</v>
      </c>
    </row>
    <row r="21" spans="1:1" x14ac:dyDescent="0.2">
      <c r="A21" s="5">
        <v>19</v>
      </c>
    </row>
    <row r="22" spans="1:1" x14ac:dyDescent="0.2">
      <c r="A22" s="5">
        <v>18</v>
      </c>
    </row>
    <row r="23" spans="1:1" x14ac:dyDescent="0.2">
      <c r="A23" s="5">
        <v>16</v>
      </c>
    </row>
    <row r="24" spans="1:1" x14ac:dyDescent="0.2">
      <c r="A24" s="5">
        <v>15</v>
      </c>
    </row>
    <row r="25" spans="1:1" x14ac:dyDescent="0.2">
      <c r="A25" s="5">
        <v>24</v>
      </c>
    </row>
    <row r="26" spans="1:1" x14ac:dyDescent="0.2">
      <c r="A26" s="5">
        <v>21</v>
      </c>
    </row>
    <row r="27" spans="1:1" x14ac:dyDescent="0.2">
      <c r="A27" s="5">
        <v>16</v>
      </c>
    </row>
    <row r="28" spans="1:1" x14ac:dyDescent="0.2">
      <c r="A28" s="5">
        <v>19</v>
      </c>
    </row>
    <row r="29" spans="1:1" x14ac:dyDescent="0.2">
      <c r="A29" s="5">
        <v>21</v>
      </c>
    </row>
    <row r="30" spans="1:1" x14ac:dyDescent="0.2">
      <c r="A30" s="5">
        <v>23</v>
      </c>
    </row>
    <row r="31" spans="1:1" x14ac:dyDescent="0.2">
      <c r="A31" s="5">
        <v>20</v>
      </c>
    </row>
    <row r="32" spans="1:1" x14ac:dyDescent="0.2">
      <c r="A32" s="5">
        <v>22</v>
      </c>
    </row>
    <row r="33" spans="1:1" x14ac:dyDescent="0.2">
      <c r="A33" s="5">
        <v>22</v>
      </c>
    </row>
    <row r="34" spans="1:1" x14ac:dyDescent="0.2">
      <c r="A34" s="5">
        <v>16</v>
      </c>
    </row>
    <row r="35" spans="1:1" x14ac:dyDescent="0.2">
      <c r="A35" s="5">
        <v>16</v>
      </c>
    </row>
    <row r="36" spans="1:1" x14ac:dyDescent="0.2">
      <c r="A36" s="5">
        <v>16</v>
      </c>
    </row>
    <row r="37" spans="1:1" x14ac:dyDescent="0.2">
      <c r="A37" s="5">
        <v>12</v>
      </c>
    </row>
    <row r="38" spans="1:1" x14ac:dyDescent="0.2">
      <c r="A38" s="5">
        <v>25</v>
      </c>
    </row>
    <row r="39" spans="1:1" x14ac:dyDescent="0.2">
      <c r="A39" s="5">
        <v>19</v>
      </c>
    </row>
    <row r="40" spans="1:1" x14ac:dyDescent="0.2">
      <c r="A40" s="5">
        <v>24</v>
      </c>
    </row>
    <row r="41" spans="1:1" x14ac:dyDescent="0.2">
      <c r="A41" s="5">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E10"/>
  <sheetViews>
    <sheetView workbookViewId="0">
      <selection activeCell="P14" sqref="P14"/>
    </sheetView>
  </sheetViews>
  <sheetFormatPr baseColWidth="10" defaultColWidth="8.83203125" defaultRowHeight="15" x14ac:dyDescent="0.2"/>
  <cols>
    <col min="2" max="2" width="10.33203125" bestFit="1" customWidth="1"/>
    <col min="3" max="3" width="9.5" bestFit="1" customWidth="1"/>
    <col min="4" max="4" width="14" bestFit="1" customWidth="1"/>
    <col min="5" max="5" width="13.33203125" bestFit="1" customWidth="1"/>
  </cols>
  <sheetData>
    <row r="1" spans="1:5" ht="16" x14ac:dyDescent="0.2">
      <c r="A1" s="6" t="s">
        <v>8</v>
      </c>
      <c r="B1" s="7" t="s">
        <v>9</v>
      </c>
      <c r="C1" s="6" t="s">
        <v>10</v>
      </c>
      <c r="D1" s="15" t="s">
        <v>69</v>
      </c>
      <c r="E1" s="15" t="s">
        <v>70</v>
      </c>
    </row>
    <row r="2" spans="1:5" ht="16" x14ac:dyDescent="0.2">
      <c r="A2" s="8">
        <v>1</v>
      </c>
      <c r="B2" s="8">
        <v>11000</v>
      </c>
      <c r="C2" s="8">
        <v>5600</v>
      </c>
      <c r="D2" s="34">
        <f>((1000/10000))</f>
        <v>0.1</v>
      </c>
      <c r="E2" s="16">
        <f>(600/5000)</f>
        <v>0.12</v>
      </c>
    </row>
    <row r="3" spans="1:5" ht="16" x14ac:dyDescent="0.2">
      <c r="A3" s="8">
        <v>2</v>
      </c>
      <c r="B3" s="8">
        <v>12000</v>
      </c>
      <c r="C3" s="8">
        <v>6300</v>
      </c>
      <c r="D3" s="34">
        <f>1000/11000</f>
        <v>9.0909090909090912E-2</v>
      </c>
      <c r="E3" s="16">
        <f>700/5600</f>
        <v>0.125</v>
      </c>
    </row>
    <row r="4" spans="1:5" ht="16" x14ac:dyDescent="0.2">
      <c r="A4" s="8">
        <v>3</v>
      </c>
      <c r="B4" s="8">
        <v>13000</v>
      </c>
      <c r="C4" s="8">
        <v>6900</v>
      </c>
      <c r="D4" s="34">
        <f>1000/12000</f>
        <v>8.3333333333333329E-2</v>
      </c>
      <c r="E4" s="16">
        <f>600/6300</f>
        <v>9.5238095238095233E-2</v>
      </c>
    </row>
    <row r="5" spans="1:5" ht="16" x14ac:dyDescent="0.2">
      <c r="A5" s="8">
        <v>4</v>
      </c>
      <c r="B5" s="8">
        <v>14000</v>
      </c>
      <c r="C5" s="8">
        <v>7600</v>
      </c>
      <c r="D5" s="34">
        <f>1000/13000</f>
        <v>7.6923076923076927E-2</v>
      </c>
      <c r="E5" s="16">
        <f>700/6900</f>
        <v>0.10144927536231885</v>
      </c>
    </row>
    <row r="6" spans="1:5" ht="16" x14ac:dyDescent="0.2">
      <c r="A6" s="8">
        <v>5</v>
      </c>
      <c r="B6" s="8">
        <v>15000</v>
      </c>
      <c r="C6" s="8">
        <v>8500</v>
      </c>
      <c r="D6" s="34">
        <f>1000/14000</f>
        <v>7.1428571428571425E-2</v>
      </c>
      <c r="E6" s="16">
        <f>900/7600</f>
        <v>0.11842105263157894</v>
      </c>
    </row>
    <row r="7" spans="1:5" ht="16" x14ac:dyDescent="0.2">
      <c r="A7" s="8">
        <v>6</v>
      </c>
      <c r="B7" s="8">
        <v>16000</v>
      </c>
      <c r="C7" s="8">
        <v>9200</v>
      </c>
      <c r="D7" s="34">
        <f>1000/15000</f>
        <v>6.6666666666666666E-2</v>
      </c>
      <c r="E7" s="16">
        <f>700/8500</f>
        <v>8.2352941176470587E-2</v>
      </c>
    </row>
    <row r="8" spans="1:5" ht="16" x14ac:dyDescent="0.2">
      <c r="A8" s="8">
        <v>7</v>
      </c>
      <c r="B8" s="8">
        <v>17000</v>
      </c>
      <c r="C8" s="8">
        <v>9900</v>
      </c>
      <c r="D8" s="34">
        <f>1000/16000</f>
        <v>6.25E-2</v>
      </c>
      <c r="E8" s="16">
        <f>700/9200</f>
        <v>7.6086956521739135E-2</v>
      </c>
    </row>
    <row r="9" spans="1:5" ht="16" x14ac:dyDescent="0.2">
      <c r="A9" s="8">
        <v>8</v>
      </c>
      <c r="B9" s="8">
        <v>18000</v>
      </c>
      <c r="C9" s="8">
        <v>10600</v>
      </c>
      <c r="D9" s="34">
        <f>1000/17000</f>
        <v>5.8823529411764705E-2</v>
      </c>
      <c r="E9" s="16">
        <f>700/9900</f>
        <v>7.0707070707070704E-2</v>
      </c>
    </row>
    <row r="10" spans="1:5" x14ac:dyDescent="0.2">
      <c r="A10" t="s">
        <v>62</v>
      </c>
      <c r="D10" s="16">
        <f>8000/10000</f>
        <v>0.8</v>
      </c>
      <c r="E10" s="16">
        <f>5600/5000</f>
        <v>1.1200000000000001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workbookViewId="0">
      <selection activeCell="E24" sqref="E24"/>
    </sheetView>
  </sheetViews>
  <sheetFormatPr baseColWidth="10" defaultColWidth="8.83203125" defaultRowHeight="15" x14ac:dyDescent="0.2"/>
  <cols>
    <col min="1" max="1" width="19.5" customWidth="1"/>
    <col min="2" max="2" width="18" customWidth="1"/>
    <col min="3" max="3" width="47.1640625" customWidth="1"/>
    <col min="4" max="4" width="23.83203125" customWidth="1"/>
    <col min="5" max="5" width="23.1640625" customWidth="1"/>
  </cols>
  <sheetData>
    <row r="1" spans="1:5" ht="16" x14ac:dyDescent="0.2">
      <c r="A1" s="9" t="s">
        <v>11</v>
      </c>
      <c r="B1" s="9" t="s">
        <v>12</v>
      </c>
      <c r="C1" s="9" t="s">
        <v>13</v>
      </c>
      <c r="D1" s="9" t="s">
        <v>14</v>
      </c>
      <c r="E1" s="9" t="s">
        <v>15</v>
      </c>
    </row>
    <row r="2" spans="1:5" ht="16" x14ac:dyDescent="0.2">
      <c r="A2" s="9" t="s">
        <v>18</v>
      </c>
      <c r="B2" s="37">
        <v>452359.19</v>
      </c>
      <c r="C2" s="36">
        <v>21987.246200000001</v>
      </c>
      <c r="D2" s="35">
        <v>175</v>
      </c>
      <c r="E2" s="35">
        <v>21</v>
      </c>
    </row>
    <row r="3" spans="1:5" ht="16" x14ac:dyDescent="0.2">
      <c r="A3" s="9" t="s">
        <v>22</v>
      </c>
      <c r="B3" s="37">
        <v>379401.94</v>
      </c>
      <c r="C3" s="36">
        <v>27981.443200000002</v>
      </c>
      <c r="D3" s="35">
        <v>121</v>
      </c>
      <c r="E3" s="35">
        <v>12</v>
      </c>
    </row>
    <row r="4" spans="1:5" ht="16" x14ac:dyDescent="0.2">
      <c r="A4" s="9" t="s">
        <v>16</v>
      </c>
      <c r="B4" s="37">
        <v>325000.78000000003</v>
      </c>
      <c r="C4" s="36">
        <v>12499.3452</v>
      </c>
      <c r="D4" s="35">
        <v>124</v>
      </c>
      <c r="E4" s="35">
        <v>14</v>
      </c>
    </row>
    <row r="5" spans="1:5" ht="16" x14ac:dyDescent="0.2">
      <c r="A5" s="9" t="s">
        <v>21</v>
      </c>
      <c r="B5" s="37">
        <v>234091.39</v>
      </c>
      <c r="C5" s="36">
        <v>14567.9833</v>
      </c>
      <c r="D5" s="35">
        <v>48</v>
      </c>
      <c r="E5" s="35">
        <v>9</v>
      </c>
    </row>
    <row r="6" spans="1:5" ht="16" x14ac:dyDescent="0.2">
      <c r="A6" s="9" t="s">
        <v>24</v>
      </c>
      <c r="B6" s="37">
        <v>127845.22</v>
      </c>
      <c r="C6" s="36">
        <v>13322.971299999999</v>
      </c>
      <c r="D6" s="35">
        <v>17</v>
      </c>
      <c r="E6" s="35">
        <v>3</v>
      </c>
    </row>
    <row r="7" spans="1:5" ht="16" x14ac:dyDescent="0.2">
      <c r="A7" s="9" t="s">
        <v>20</v>
      </c>
      <c r="B7" s="37">
        <v>87654.21</v>
      </c>
      <c r="C7" s="36">
        <v>1250.1393</v>
      </c>
      <c r="D7" s="35">
        <v>21</v>
      </c>
      <c r="E7" s="35">
        <v>4</v>
      </c>
    </row>
    <row r="8" spans="1:5" ht="16" x14ac:dyDescent="0.2">
      <c r="A8" s="9" t="s">
        <v>19</v>
      </c>
      <c r="B8" s="37">
        <v>87423.91</v>
      </c>
      <c r="C8" s="36">
        <v>7642.9011</v>
      </c>
      <c r="D8" s="35">
        <v>28</v>
      </c>
      <c r="E8" s="35">
        <v>3</v>
      </c>
    </row>
    <row r="9" spans="1:5" ht="16" x14ac:dyDescent="0.2">
      <c r="A9" s="9" t="s">
        <v>23</v>
      </c>
      <c r="B9" s="37">
        <v>31733.59</v>
      </c>
      <c r="C9" s="36">
        <v>672.91110000000003</v>
      </c>
      <c r="D9" s="35">
        <v>7</v>
      </c>
      <c r="E9" s="35">
        <v>1</v>
      </c>
    </row>
    <row r="10" spans="1:5" ht="16" x14ac:dyDescent="0.2">
      <c r="A10" s="9" t="s">
        <v>17</v>
      </c>
      <c r="B10" s="37">
        <v>13678.21</v>
      </c>
      <c r="C10" s="36">
        <v>239.9434</v>
      </c>
      <c r="D10" s="35">
        <v>9</v>
      </c>
      <c r="E10" s="35">
        <v>7</v>
      </c>
    </row>
  </sheetData>
  <sortState xmlns:xlrd2="http://schemas.microsoft.com/office/spreadsheetml/2017/richdata2" ref="A2:E10">
    <sortCondition descending="1" ref="B2:B10"/>
  </sortState>
  <conditionalFormatting sqref="B2:B1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I21"/>
  <sheetViews>
    <sheetView workbookViewId="0">
      <selection activeCell="I32" sqref="I32"/>
    </sheetView>
  </sheetViews>
  <sheetFormatPr baseColWidth="10" defaultColWidth="8.83203125" defaultRowHeight="15" x14ac:dyDescent="0.2"/>
  <cols>
    <col min="1" max="1" width="32.5" customWidth="1"/>
    <col min="2" max="2" width="25.5" customWidth="1"/>
    <col min="3" max="3" width="21.83203125" bestFit="1" customWidth="1"/>
    <col min="4" max="4" width="15.33203125" bestFit="1" customWidth="1"/>
    <col min="5" max="5" width="14.83203125" bestFit="1" customWidth="1"/>
    <col min="6" max="8" width="12.6640625" bestFit="1" customWidth="1"/>
    <col min="9" max="9" width="11" bestFit="1" customWidth="1"/>
    <col min="10" max="17" width="6.6640625" bestFit="1" customWidth="1"/>
    <col min="18" max="24" width="7.6640625" bestFit="1" customWidth="1"/>
    <col min="25" max="25" width="11" bestFit="1" customWidth="1"/>
  </cols>
  <sheetData>
    <row r="1" spans="1:9" ht="16" x14ac:dyDescent="0.2">
      <c r="A1" s="10" t="s">
        <v>25</v>
      </c>
      <c r="B1" s="11" t="s">
        <v>26</v>
      </c>
    </row>
    <row r="2" spans="1:9" x14ac:dyDescent="0.2">
      <c r="A2" t="s">
        <v>27</v>
      </c>
      <c r="B2" s="12">
        <v>1864</v>
      </c>
    </row>
    <row r="3" spans="1:9" x14ac:dyDescent="0.2">
      <c r="A3" t="s">
        <v>28</v>
      </c>
      <c r="B3" s="12">
        <v>3183</v>
      </c>
      <c r="E3" s="38" t="s">
        <v>72</v>
      </c>
    </row>
    <row r="4" spans="1:9" x14ac:dyDescent="0.2">
      <c r="A4" t="s">
        <v>29</v>
      </c>
      <c r="B4" s="12">
        <v>32805</v>
      </c>
      <c r="E4" s="39" t="s">
        <v>77</v>
      </c>
      <c r="F4" s="39" t="s">
        <v>74</v>
      </c>
      <c r="G4" s="39" t="s">
        <v>75</v>
      </c>
      <c r="H4" s="39" t="s">
        <v>76</v>
      </c>
      <c r="I4" s="39" t="s">
        <v>71</v>
      </c>
    </row>
    <row r="5" spans="1:9" x14ac:dyDescent="0.2">
      <c r="A5" t="s">
        <v>30</v>
      </c>
      <c r="B5" s="12">
        <v>37496</v>
      </c>
      <c r="D5" t="s">
        <v>73</v>
      </c>
      <c r="E5" s="17">
        <v>13</v>
      </c>
      <c r="F5" s="17">
        <v>3</v>
      </c>
      <c r="G5" s="17">
        <v>1</v>
      </c>
      <c r="H5" s="17">
        <v>3</v>
      </c>
      <c r="I5" s="17">
        <v>20</v>
      </c>
    </row>
    <row r="6" spans="1:9" x14ac:dyDescent="0.2">
      <c r="A6" t="s">
        <v>31</v>
      </c>
      <c r="B6" s="12">
        <v>2130</v>
      </c>
    </row>
    <row r="7" spans="1:9" x14ac:dyDescent="0.2">
      <c r="A7" t="s">
        <v>32</v>
      </c>
      <c r="B7" s="12">
        <v>1877</v>
      </c>
    </row>
    <row r="8" spans="1:9" x14ac:dyDescent="0.2">
      <c r="A8" t="s">
        <v>33</v>
      </c>
      <c r="B8" s="12">
        <v>2155</v>
      </c>
    </row>
    <row r="9" spans="1:9" x14ac:dyDescent="0.2">
      <c r="A9" t="s">
        <v>34</v>
      </c>
      <c r="B9" s="12">
        <v>1572</v>
      </c>
    </row>
    <row r="10" spans="1:9" x14ac:dyDescent="0.2">
      <c r="A10" t="s">
        <v>35</v>
      </c>
      <c r="B10" s="12">
        <v>34871</v>
      </c>
    </row>
    <row r="11" spans="1:9" x14ac:dyDescent="0.2">
      <c r="A11" t="s">
        <v>36</v>
      </c>
      <c r="B11" s="12">
        <v>1668</v>
      </c>
    </row>
    <row r="12" spans="1:9" x14ac:dyDescent="0.2">
      <c r="A12" t="s">
        <v>37</v>
      </c>
      <c r="B12" s="12">
        <v>12394</v>
      </c>
    </row>
    <row r="13" spans="1:9" x14ac:dyDescent="0.2">
      <c r="A13" t="s">
        <v>38</v>
      </c>
      <c r="B13" s="12">
        <v>1901</v>
      </c>
    </row>
    <row r="14" spans="1:9" x14ac:dyDescent="0.2">
      <c r="A14" t="s">
        <v>39</v>
      </c>
      <c r="B14" s="12">
        <v>13281</v>
      </c>
    </row>
    <row r="15" spans="1:9" x14ac:dyDescent="0.2">
      <c r="A15" t="s">
        <v>40</v>
      </c>
      <c r="B15" s="12">
        <v>25199</v>
      </c>
    </row>
    <row r="16" spans="1:9" x14ac:dyDescent="0.2">
      <c r="A16" t="s">
        <v>41</v>
      </c>
      <c r="B16" s="12">
        <v>9947</v>
      </c>
    </row>
    <row r="17" spans="1:2" x14ac:dyDescent="0.2">
      <c r="A17" t="s">
        <v>42</v>
      </c>
      <c r="B17" s="12">
        <v>16224</v>
      </c>
    </row>
    <row r="18" spans="1:2" x14ac:dyDescent="0.2">
      <c r="A18" t="s">
        <v>43</v>
      </c>
      <c r="B18" s="12">
        <v>7683</v>
      </c>
    </row>
    <row r="19" spans="1:2" x14ac:dyDescent="0.2">
      <c r="A19" t="s">
        <v>44</v>
      </c>
      <c r="B19" s="12">
        <v>1618</v>
      </c>
    </row>
    <row r="20" spans="1:2" x14ac:dyDescent="0.2">
      <c r="A20" t="s">
        <v>45</v>
      </c>
      <c r="B20" s="12">
        <v>1431</v>
      </c>
    </row>
    <row r="21" spans="1:2" x14ac:dyDescent="0.2">
      <c r="A21" t="s">
        <v>46</v>
      </c>
      <c r="B21" s="12">
        <v>5018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workbookViewId="0">
      <selection activeCell="S18" sqref="S18"/>
    </sheetView>
  </sheetViews>
  <sheetFormatPr baseColWidth="10" defaultColWidth="8.83203125" defaultRowHeight="15" x14ac:dyDescent="0.2"/>
  <cols>
    <col min="1" max="1" width="13.1640625" customWidth="1"/>
  </cols>
  <sheetData>
    <row r="1" spans="1:3" ht="16" x14ac:dyDescent="0.2">
      <c r="A1" s="4" t="s">
        <v>47</v>
      </c>
      <c r="B1" s="4" t="s">
        <v>48</v>
      </c>
      <c r="C1" s="4" t="s">
        <v>49</v>
      </c>
    </row>
    <row r="2" spans="1:3" ht="16" x14ac:dyDescent="0.2">
      <c r="A2" s="13">
        <v>1</v>
      </c>
      <c r="B2" s="14">
        <v>-22</v>
      </c>
      <c r="C2" s="14">
        <v>22</v>
      </c>
    </row>
    <row r="3" spans="1:3" ht="16" x14ac:dyDescent="0.2">
      <c r="A3" s="13">
        <v>2</v>
      </c>
      <c r="B3" s="14">
        <v>-33</v>
      </c>
      <c r="C3" s="14">
        <v>49</v>
      </c>
    </row>
    <row r="4" spans="1:3" ht="16" x14ac:dyDescent="0.2">
      <c r="A4" s="13">
        <v>3</v>
      </c>
      <c r="B4" s="14">
        <v>2</v>
      </c>
      <c r="C4" s="14">
        <v>8</v>
      </c>
    </row>
    <row r="5" spans="1:3" ht="16" x14ac:dyDescent="0.2">
      <c r="A5" s="13">
        <v>4</v>
      </c>
      <c r="B5" s="14">
        <v>29</v>
      </c>
      <c r="C5" s="14">
        <v>-16</v>
      </c>
    </row>
    <row r="6" spans="1:3" ht="16" x14ac:dyDescent="0.2">
      <c r="A6" s="13">
        <v>5</v>
      </c>
      <c r="B6" s="14">
        <v>-13</v>
      </c>
      <c r="C6" s="14">
        <v>10</v>
      </c>
    </row>
    <row r="7" spans="1:3" ht="16" x14ac:dyDescent="0.2">
      <c r="A7" s="13">
        <v>6</v>
      </c>
      <c r="B7" s="14">
        <v>21</v>
      </c>
      <c r="C7" s="14">
        <v>-28</v>
      </c>
    </row>
    <row r="8" spans="1:3" ht="16" x14ac:dyDescent="0.2">
      <c r="A8" s="13">
        <v>7</v>
      </c>
      <c r="B8" s="14">
        <v>-13</v>
      </c>
      <c r="C8" s="14">
        <v>27</v>
      </c>
    </row>
    <row r="9" spans="1:3" ht="16" x14ac:dyDescent="0.2">
      <c r="A9" s="13">
        <v>8</v>
      </c>
      <c r="B9" s="14">
        <v>-23</v>
      </c>
      <c r="C9" s="14">
        <v>35</v>
      </c>
    </row>
    <row r="10" spans="1:3" ht="16" x14ac:dyDescent="0.2">
      <c r="A10" s="13">
        <v>9</v>
      </c>
      <c r="B10" s="14">
        <v>14</v>
      </c>
      <c r="C10" s="14">
        <v>-5</v>
      </c>
    </row>
    <row r="11" spans="1:3" ht="16" x14ac:dyDescent="0.2">
      <c r="A11" s="13">
        <v>10</v>
      </c>
      <c r="B11" s="14">
        <v>3</v>
      </c>
      <c r="C11" s="14">
        <v>-3</v>
      </c>
    </row>
    <row r="12" spans="1:3" ht="16" x14ac:dyDescent="0.2">
      <c r="A12" s="13">
        <v>11</v>
      </c>
      <c r="B12" s="14">
        <v>-37</v>
      </c>
      <c r="C12" s="14">
        <v>48</v>
      </c>
    </row>
    <row r="13" spans="1:3" ht="16" x14ac:dyDescent="0.2">
      <c r="A13" s="13">
        <v>12</v>
      </c>
      <c r="B13" s="14">
        <v>34</v>
      </c>
      <c r="C13" s="14">
        <v>-29</v>
      </c>
    </row>
    <row r="14" spans="1:3" ht="16" x14ac:dyDescent="0.2">
      <c r="A14" s="13">
        <v>13</v>
      </c>
      <c r="B14" s="14">
        <v>9</v>
      </c>
      <c r="C14" s="14">
        <v>-18</v>
      </c>
    </row>
    <row r="15" spans="1:3" ht="16" x14ac:dyDescent="0.2">
      <c r="A15" s="13">
        <v>14</v>
      </c>
      <c r="B15" s="14">
        <v>-33</v>
      </c>
      <c r="C15" s="14">
        <v>31</v>
      </c>
    </row>
    <row r="16" spans="1:3" ht="16" x14ac:dyDescent="0.2">
      <c r="A16" s="13">
        <v>15</v>
      </c>
      <c r="B16" s="14">
        <v>20</v>
      </c>
      <c r="C16" s="14">
        <v>-16</v>
      </c>
    </row>
    <row r="17" spans="1:3" ht="16" x14ac:dyDescent="0.2">
      <c r="A17" s="13">
        <v>16</v>
      </c>
      <c r="B17" s="14">
        <v>-3</v>
      </c>
      <c r="C17" s="14">
        <v>14</v>
      </c>
    </row>
    <row r="18" spans="1:3" ht="16" x14ac:dyDescent="0.2">
      <c r="A18" s="13">
        <v>17</v>
      </c>
      <c r="B18" s="14">
        <v>-15</v>
      </c>
      <c r="C18" s="14">
        <v>18</v>
      </c>
    </row>
    <row r="19" spans="1:3" ht="16" x14ac:dyDescent="0.2">
      <c r="A19" s="13">
        <v>18</v>
      </c>
      <c r="B19" s="14">
        <v>12</v>
      </c>
      <c r="C19" s="14">
        <v>17</v>
      </c>
    </row>
    <row r="20" spans="1:3" ht="16" x14ac:dyDescent="0.2">
      <c r="A20" s="13">
        <v>19</v>
      </c>
      <c r="B20" s="14">
        <v>-20</v>
      </c>
      <c r="C20" s="14">
        <v>-11</v>
      </c>
    </row>
    <row r="21" spans="1:3" ht="16" x14ac:dyDescent="0.2">
      <c r="A21" s="13">
        <v>20</v>
      </c>
      <c r="B21" s="14">
        <v>-7</v>
      </c>
      <c r="C21" s="14">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Histogram for Question 2</vt:lpstr>
      <vt:lpstr>Question 2</vt:lpstr>
      <vt:lpstr>Question 3</vt:lpstr>
      <vt:lpstr>Question 4</vt:lpstr>
      <vt:lpstr>Question 5</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Kyle Mortenson</cp:lastModifiedBy>
  <dcterms:created xsi:type="dcterms:W3CDTF">2023-09-18T13:39:57Z</dcterms:created>
  <dcterms:modified xsi:type="dcterms:W3CDTF">2024-09-28T15:31:54Z</dcterms:modified>
</cp:coreProperties>
</file>