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T5" i="1" l="1"/>
  <c r="T6" i="1"/>
  <c r="T7" i="1"/>
  <c r="T8" i="1"/>
  <c r="T9" i="1"/>
  <c r="T10" i="1"/>
  <c r="T11" i="1"/>
  <c r="T12" i="1"/>
  <c r="T13" i="1"/>
  <c r="T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R4" i="1"/>
  <c r="P5" i="1" l="1"/>
  <c r="P6" i="1"/>
  <c r="P7" i="1"/>
  <c r="P8" i="1"/>
  <c r="P9" i="1"/>
  <c r="P10" i="1"/>
  <c r="P11" i="1"/>
  <c r="P12" i="1"/>
  <c r="P13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4" i="1"/>
  <c r="O4" i="1" s="1"/>
</calcChain>
</file>

<file path=xl/sharedStrings.xml><?xml version="1.0" encoding="utf-8"?>
<sst xmlns="http://schemas.openxmlformats.org/spreadsheetml/2006/main" count="103" uniqueCount="67">
  <si>
    <t>Паспортные данные</t>
  </si>
  <si>
    <t>Контакты</t>
  </si>
  <si>
    <t>Место учебы</t>
  </si>
  <si>
    <t>Расчет</t>
  </si>
  <si>
    <t>Личный номер студента</t>
  </si>
  <si>
    <t>Фамилия</t>
  </si>
  <si>
    <t>Имя</t>
  </si>
  <si>
    <t>Отчество</t>
  </si>
  <si>
    <t>Дата рождения</t>
  </si>
  <si>
    <t>Пол</t>
  </si>
  <si>
    <t>Серия и номер паспорта</t>
  </si>
  <si>
    <t>Адрес</t>
  </si>
  <si>
    <t>Телефон</t>
  </si>
  <si>
    <t>Учебное заведение</t>
  </si>
  <si>
    <t>Год поступления</t>
  </si>
  <si>
    <t>Форма обучения</t>
  </si>
  <si>
    <t>Возраст</t>
  </si>
  <si>
    <t>Военная служба</t>
  </si>
  <si>
    <t>Курс обучения</t>
  </si>
  <si>
    <t>Оценки</t>
  </si>
  <si>
    <t>Начисление по месту учебы</t>
  </si>
  <si>
    <t>Надбавка за оценку</t>
  </si>
  <si>
    <t>Степендия</t>
  </si>
  <si>
    <t>Кузнецова</t>
  </si>
  <si>
    <t>Антонина</t>
  </si>
  <si>
    <t>Юрьевна</t>
  </si>
  <si>
    <t>Макаров</t>
  </si>
  <si>
    <t>Лев</t>
  </si>
  <si>
    <t>Сергеевич</t>
  </si>
  <si>
    <t>Терехов</t>
  </si>
  <si>
    <t>Макар</t>
  </si>
  <si>
    <t>Ярославович</t>
  </si>
  <si>
    <t>Кузнецов</t>
  </si>
  <si>
    <t>Эмир</t>
  </si>
  <si>
    <t>Ильич</t>
  </si>
  <si>
    <t>Иванов</t>
  </si>
  <si>
    <t>Руслан</t>
  </si>
  <si>
    <t>Александрович</t>
  </si>
  <si>
    <t>Артамонов</t>
  </si>
  <si>
    <t>Ева</t>
  </si>
  <si>
    <t>Дмитриевна</t>
  </si>
  <si>
    <t>Акимова</t>
  </si>
  <si>
    <t>Камилла</t>
  </si>
  <si>
    <t>Рыбаков</t>
  </si>
  <si>
    <t>Савелий</t>
  </si>
  <si>
    <t>Евгеньевич</t>
  </si>
  <si>
    <t>Куликов</t>
  </si>
  <si>
    <t>Сергей</t>
  </si>
  <si>
    <t>м</t>
  </si>
  <si>
    <t>ж</t>
  </si>
  <si>
    <t>2265 685978</t>
  </si>
  <si>
    <t>2165 840185</t>
  </si>
  <si>
    <t>5456 103063</t>
  </si>
  <si>
    <t>2158 384682</t>
  </si>
  <si>
    <t>5684 158642</t>
  </si>
  <si>
    <t>2139 254864</t>
  </si>
  <si>
    <t>3479 145678</t>
  </si>
  <si>
    <t>1426 879549</t>
  </si>
  <si>
    <t>2347 541286</t>
  </si>
  <si>
    <t>2138 745896</t>
  </si>
  <si>
    <t>Москва</t>
  </si>
  <si>
    <t>РЭУ</t>
  </si>
  <si>
    <t>МПТ</t>
  </si>
  <si>
    <t>МЭИ</t>
  </si>
  <si>
    <t>Очная</t>
  </si>
  <si>
    <t>Заочная</t>
  </si>
  <si>
    <t>Очно - заочная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</si>
</sst>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1" xfId="0" applyNumberFormat="1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left"/>
    </xf>
    <xf numFmtId="14" fontId="0" fillId="0" borderId="22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164" fontId="0" fillId="0" borderId="9" xfId="0" applyNumberFormat="1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F1" zoomScale="86" zoomScaleNormal="86" workbookViewId="0">
      <selection activeCell="T4" sqref="T4"/>
    </sheetView>
  </sheetViews>
  <sheetFormatPr defaultRowHeight="15" x14ac:dyDescent="0.25"/>
  <cols>
    <col min="3" max="3" width="11.42578125" bestFit="1" customWidth="1"/>
    <col min="4" max="4" width="10.140625" bestFit="1" customWidth="1"/>
    <col min="5" max="5" width="15.5703125" bestFit="1" customWidth="1"/>
    <col min="6" max="6" width="11.42578125" bestFit="1" customWidth="1"/>
    <col min="7" max="7" width="8.85546875" customWidth="1"/>
    <col min="8" max="8" width="13.28515625" bestFit="1" customWidth="1"/>
    <col min="9" max="9" width="8.28515625" bestFit="1" customWidth="1"/>
    <col min="10" max="10" width="15.42578125" bestFit="1" customWidth="1"/>
    <col min="11" max="11" width="9.7109375" bestFit="1" customWidth="1"/>
    <col min="12" max="12" width="9.5703125" bestFit="1" customWidth="1"/>
    <col min="13" max="13" width="16.85546875" bestFit="1" customWidth="1"/>
    <col min="14" max="14" width="8.5703125" bestFit="1" customWidth="1"/>
    <col min="16" max="16" width="9.7109375" bestFit="1" customWidth="1"/>
    <col min="17" max="17" width="8.140625" bestFit="1" customWidth="1"/>
    <col min="18" max="18" width="10.140625" bestFit="1" customWidth="1"/>
    <col min="19" max="19" width="10.28515625" bestFit="1" customWidth="1"/>
    <col min="20" max="20" width="9.7109375" bestFit="1" customWidth="1"/>
  </cols>
  <sheetData>
    <row r="1" spans="1:20" ht="15.75" thickBot="1" x14ac:dyDescent="0.3"/>
    <row r="2" spans="1:20" ht="15.75" thickBot="1" x14ac:dyDescent="0.3">
      <c r="B2" s="1"/>
      <c r="C2" s="30" t="s">
        <v>0</v>
      </c>
      <c r="D2" s="31"/>
      <c r="E2" s="31"/>
      <c r="F2" s="31"/>
      <c r="G2" s="31"/>
      <c r="H2" s="32"/>
      <c r="I2" s="30" t="s">
        <v>1</v>
      </c>
      <c r="J2" s="32"/>
      <c r="K2" s="33" t="s">
        <v>2</v>
      </c>
      <c r="L2" s="34"/>
      <c r="M2" s="35"/>
      <c r="N2" s="33" t="s">
        <v>3</v>
      </c>
      <c r="O2" s="34"/>
      <c r="P2" s="34"/>
      <c r="Q2" s="34"/>
      <c r="R2" s="34"/>
      <c r="S2" s="34"/>
      <c r="T2" s="35"/>
    </row>
    <row r="3" spans="1:20" ht="60.75" thickBot="1" x14ac:dyDescent="0.3">
      <c r="B3" s="18" t="s">
        <v>4</v>
      </c>
      <c r="C3" s="10" t="s">
        <v>5</v>
      </c>
      <c r="D3" s="9" t="s">
        <v>6</v>
      </c>
      <c r="E3" s="9" t="s">
        <v>7</v>
      </c>
      <c r="F3" s="16" t="s">
        <v>8</v>
      </c>
      <c r="G3" s="9" t="s">
        <v>9</v>
      </c>
      <c r="H3" s="17" t="s">
        <v>10</v>
      </c>
      <c r="I3" s="10" t="s">
        <v>11</v>
      </c>
      <c r="J3" s="11" t="s">
        <v>12</v>
      </c>
      <c r="K3" s="15" t="s">
        <v>13</v>
      </c>
      <c r="L3" s="13" t="s">
        <v>14</v>
      </c>
      <c r="M3" s="14" t="s">
        <v>15</v>
      </c>
      <c r="N3" s="5" t="s">
        <v>16</v>
      </c>
      <c r="O3" s="13" t="s">
        <v>17</v>
      </c>
      <c r="P3" s="13" t="s">
        <v>18</v>
      </c>
      <c r="Q3" s="2" t="s">
        <v>19</v>
      </c>
      <c r="R3" s="13" t="s">
        <v>20</v>
      </c>
      <c r="S3" s="13" t="s">
        <v>21</v>
      </c>
      <c r="T3" s="14" t="s">
        <v>22</v>
      </c>
    </row>
    <row r="4" spans="1:20" x14ac:dyDescent="0.25">
      <c r="B4" s="12">
        <v>1</v>
      </c>
      <c r="C4" s="5" t="s">
        <v>23</v>
      </c>
      <c r="D4" s="2" t="s">
        <v>24</v>
      </c>
      <c r="E4" s="3" t="s">
        <v>25</v>
      </c>
      <c r="F4" s="22">
        <v>36475</v>
      </c>
      <c r="G4" s="25" t="s">
        <v>49</v>
      </c>
      <c r="H4" s="27" t="s">
        <v>50</v>
      </c>
      <c r="I4" s="5" t="s">
        <v>60</v>
      </c>
      <c r="J4" s="29">
        <v>8005603535</v>
      </c>
      <c r="K4" s="5" t="s">
        <v>62</v>
      </c>
      <c r="L4" s="2">
        <v>2022</v>
      </c>
      <c r="M4" s="6" t="s">
        <v>64</v>
      </c>
      <c r="N4" s="5">
        <f ca="1">ROUNDDOWN((TODAY()-F4)/365.25,0)</f>
        <v>23</v>
      </c>
      <c r="O4" s="2" t="str">
        <f ca="1">IF(AND(G4="м",N4&gt;17,N4&lt;28),"Годен","Не годен")</f>
        <v>Не годен</v>
      </c>
      <c r="P4" s="2">
        <f ca="1">IF(L4&gt;2018,IF(MONTH(TODAY())&gt;8,YEAR(TODAY())-L4+1,YEAR(TODAY()-L4)),"Выпущен")</f>
        <v>1</v>
      </c>
      <c r="Q4" s="2">
        <v>4</v>
      </c>
      <c r="R4" s="2">
        <f>IF(K4="МПТ",500,IF(K4="РЭУ",1000,IF(K4="МЭИ", 800, "Ошибка")))</f>
        <v>500</v>
      </c>
      <c r="S4" s="2">
        <f>IF(Q4 = 1, 0,IF(Q4=3, 150, IF(Q4=4,400,IF(Q4=5, 700,"ошибка"))))</f>
        <v>400</v>
      </c>
      <c r="T4" s="6">
        <f>SUM(R4,S4)</f>
        <v>900</v>
      </c>
    </row>
    <row r="5" spans="1:20" x14ac:dyDescent="0.25">
      <c r="B5" s="3">
        <v>2</v>
      </c>
      <c r="C5" s="5" t="s">
        <v>26</v>
      </c>
      <c r="D5" s="2" t="s">
        <v>27</v>
      </c>
      <c r="E5" s="3" t="s">
        <v>28</v>
      </c>
      <c r="F5" s="22">
        <v>35015</v>
      </c>
      <c r="G5" s="4" t="s">
        <v>48</v>
      </c>
      <c r="H5" s="27" t="s">
        <v>51</v>
      </c>
      <c r="I5" s="5" t="s">
        <v>60</v>
      </c>
      <c r="J5" s="29">
        <v>8005483535</v>
      </c>
      <c r="K5" s="5" t="s">
        <v>61</v>
      </c>
      <c r="L5" s="2">
        <v>2020</v>
      </c>
      <c r="M5" s="6" t="s">
        <v>65</v>
      </c>
      <c r="N5" s="5">
        <f t="shared" ref="N5:N13" ca="1" si="0">ROUNDDOWN((TODAY()-F5)/365.25,0)</f>
        <v>27</v>
      </c>
      <c r="O5" s="2" t="str">
        <f t="shared" ref="O5:O13" ca="1" si="1">IF(AND(G5="м",N5&gt;17,N5&lt;28),"Годен","Не годен")</f>
        <v>Годен</v>
      </c>
      <c r="P5" s="2">
        <f t="shared" ref="P5:P13" ca="1" si="2">IF(L5&gt;2018,IF(MONTH(TODAY())&gt;8,YEAR(TODAY())-L5+1,YEAR(TODAY()-L5)),"Выпущен")</f>
        <v>3</v>
      </c>
      <c r="Q5" s="2">
        <v>1</v>
      </c>
      <c r="R5" s="2">
        <f t="shared" ref="R5:R13" si="3">IF(K5="МПТ",500,IF(K5="РЭУ",1000,IF(K5="МЭИ", 800, "Ошибка")))</f>
        <v>1000</v>
      </c>
      <c r="S5" s="2">
        <f t="shared" ref="S5:S13" si="4">IF(Q5 = 1, 0,IF(Q5=3, 150, IF(Q5=4,400,IF(Q5=5, 700,"ошибка"))))</f>
        <v>0</v>
      </c>
      <c r="T5" s="6">
        <f t="shared" ref="T5:T13" si="5">SUM(R5,S5)</f>
        <v>1000</v>
      </c>
    </row>
    <row r="6" spans="1:20" x14ac:dyDescent="0.25">
      <c r="B6" s="3">
        <v>3</v>
      </c>
      <c r="C6" s="5" t="s">
        <v>29</v>
      </c>
      <c r="D6" s="2" t="s">
        <v>30</v>
      </c>
      <c r="E6" s="3" t="s">
        <v>31</v>
      </c>
      <c r="F6" s="22">
        <v>31729</v>
      </c>
      <c r="G6" s="4" t="s">
        <v>48</v>
      </c>
      <c r="H6" s="27" t="s">
        <v>52</v>
      </c>
      <c r="I6" s="5" t="s">
        <v>60</v>
      </c>
      <c r="J6" s="29">
        <v>8056553535</v>
      </c>
      <c r="K6" s="5" t="s">
        <v>63</v>
      </c>
      <c r="L6" s="2">
        <v>2015</v>
      </c>
      <c r="M6" s="6" t="s">
        <v>66</v>
      </c>
      <c r="N6" s="5">
        <f t="shared" ca="1" si="0"/>
        <v>36</v>
      </c>
      <c r="O6" s="2" t="str">
        <f t="shared" ca="1" si="1"/>
        <v>Не годен</v>
      </c>
      <c r="P6" s="2" t="str">
        <f t="shared" ca="1" si="2"/>
        <v>Выпущен</v>
      </c>
      <c r="Q6" s="2">
        <v>4</v>
      </c>
      <c r="R6" s="2">
        <f t="shared" si="3"/>
        <v>800</v>
      </c>
      <c r="S6" s="2">
        <f t="shared" si="4"/>
        <v>400</v>
      </c>
      <c r="T6" s="6">
        <f t="shared" si="5"/>
        <v>1200</v>
      </c>
    </row>
    <row r="7" spans="1:20" x14ac:dyDescent="0.25">
      <c r="B7" s="3">
        <v>4</v>
      </c>
      <c r="C7" s="5" t="s">
        <v>32</v>
      </c>
      <c r="D7" s="2" t="s">
        <v>33</v>
      </c>
      <c r="E7" s="3" t="s">
        <v>34</v>
      </c>
      <c r="F7" s="22">
        <v>29173</v>
      </c>
      <c r="G7" s="4" t="s">
        <v>48</v>
      </c>
      <c r="H7" s="27" t="s">
        <v>53</v>
      </c>
      <c r="I7" s="5" t="s">
        <v>60</v>
      </c>
      <c r="J7" s="29">
        <v>8215553535</v>
      </c>
      <c r="K7" s="5" t="s">
        <v>62</v>
      </c>
      <c r="L7" s="2">
        <v>2021</v>
      </c>
      <c r="M7" s="6" t="s">
        <v>65</v>
      </c>
      <c r="N7" s="5">
        <f t="shared" ca="1" si="0"/>
        <v>43</v>
      </c>
      <c r="O7" s="2" t="str">
        <f t="shared" ca="1" si="1"/>
        <v>Не годен</v>
      </c>
      <c r="P7" s="2">
        <f t="shared" ca="1" si="2"/>
        <v>2</v>
      </c>
      <c r="Q7" s="2">
        <v>4</v>
      </c>
      <c r="R7" s="2">
        <f t="shared" si="3"/>
        <v>500</v>
      </c>
      <c r="S7" s="2">
        <f t="shared" si="4"/>
        <v>400</v>
      </c>
      <c r="T7" s="6">
        <f t="shared" si="5"/>
        <v>900</v>
      </c>
    </row>
    <row r="8" spans="1:20" x14ac:dyDescent="0.25">
      <c r="B8" s="3">
        <v>5</v>
      </c>
      <c r="C8" s="5" t="s">
        <v>35</v>
      </c>
      <c r="D8" s="2" t="s">
        <v>36</v>
      </c>
      <c r="E8" s="3" t="s">
        <v>37</v>
      </c>
      <c r="F8" s="22">
        <v>21869</v>
      </c>
      <c r="G8" s="4" t="s">
        <v>48</v>
      </c>
      <c r="H8" s="27" t="s">
        <v>54</v>
      </c>
      <c r="I8" s="5" t="s">
        <v>60</v>
      </c>
      <c r="J8" s="29">
        <v>8078553535</v>
      </c>
      <c r="K8" s="5" t="s">
        <v>61</v>
      </c>
      <c r="L8" s="2">
        <v>2016</v>
      </c>
      <c r="M8" s="6" t="s">
        <v>65</v>
      </c>
      <c r="N8" s="5">
        <f t="shared" ca="1" si="0"/>
        <v>63</v>
      </c>
      <c r="O8" s="2" t="str">
        <f t="shared" ca="1" si="1"/>
        <v>Не годен</v>
      </c>
      <c r="P8" s="2" t="str">
        <f t="shared" ca="1" si="2"/>
        <v>Выпущен</v>
      </c>
      <c r="Q8" s="2">
        <v>4</v>
      </c>
      <c r="R8" s="2">
        <f t="shared" si="3"/>
        <v>1000</v>
      </c>
      <c r="S8" s="2">
        <f t="shared" si="4"/>
        <v>400</v>
      </c>
      <c r="T8" s="6">
        <f t="shared" si="5"/>
        <v>1400</v>
      </c>
    </row>
    <row r="9" spans="1:20" x14ac:dyDescent="0.25">
      <c r="B9" s="3">
        <v>6</v>
      </c>
      <c r="C9" s="5" t="s">
        <v>38</v>
      </c>
      <c r="D9" s="2" t="s">
        <v>27</v>
      </c>
      <c r="E9" s="3" t="s">
        <v>37</v>
      </c>
      <c r="F9" s="22">
        <v>9087</v>
      </c>
      <c r="G9" s="4" t="s">
        <v>48</v>
      </c>
      <c r="H9" s="27" t="s">
        <v>55</v>
      </c>
      <c r="I9" s="5" t="s">
        <v>60</v>
      </c>
      <c r="J9" s="29">
        <v>8245553535</v>
      </c>
      <c r="K9" s="5" t="s">
        <v>63</v>
      </c>
      <c r="L9" s="2">
        <v>2010</v>
      </c>
      <c r="M9" s="6" t="s">
        <v>64</v>
      </c>
      <c r="N9" s="5">
        <f t="shared" ca="1" si="0"/>
        <v>98</v>
      </c>
      <c r="O9" s="2" t="str">
        <f t="shared" ca="1" si="1"/>
        <v>Не годен</v>
      </c>
      <c r="P9" s="2" t="str">
        <f t="shared" ca="1" si="2"/>
        <v>Выпущен</v>
      </c>
      <c r="Q9" s="2">
        <v>5</v>
      </c>
      <c r="R9" s="2">
        <f t="shared" si="3"/>
        <v>800</v>
      </c>
      <c r="S9" s="2">
        <f t="shared" si="4"/>
        <v>700</v>
      </c>
      <c r="T9" s="6">
        <f t="shared" si="5"/>
        <v>1500</v>
      </c>
    </row>
    <row r="10" spans="1:20" x14ac:dyDescent="0.25">
      <c r="B10" s="3">
        <v>7</v>
      </c>
      <c r="C10" s="5" t="s">
        <v>23</v>
      </c>
      <c r="D10" s="2" t="s">
        <v>39</v>
      </c>
      <c r="E10" s="3" t="s">
        <v>40</v>
      </c>
      <c r="F10" s="22">
        <v>23332</v>
      </c>
      <c r="G10" s="4" t="s">
        <v>49</v>
      </c>
      <c r="H10" s="27" t="s">
        <v>56</v>
      </c>
      <c r="I10" s="5" t="s">
        <v>60</v>
      </c>
      <c r="J10" s="29">
        <v>7005553535</v>
      </c>
      <c r="K10" s="5" t="s">
        <v>62</v>
      </c>
      <c r="L10" s="2">
        <v>2017</v>
      </c>
      <c r="M10" s="6" t="s">
        <v>65</v>
      </c>
      <c r="N10" s="5">
        <f t="shared" ca="1" si="0"/>
        <v>59</v>
      </c>
      <c r="O10" s="2" t="str">
        <f t="shared" ca="1" si="1"/>
        <v>Не годен</v>
      </c>
      <c r="P10" s="2" t="str">
        <f t="shared" ca="1" si="2"/>
        <v>Выпущен</v>
      </c>
      <c r="Q10" s="2">
        <v>4</v>
      </c>
      <c r="R10" s="2">
        <f t="shared" si="3"/>
        <v>500</v>
      </c>
      <c r="S10" s="2">
        <f t="shared" si="4"/>
        <v>400</v>
      </c>
      <c r="T10" s="6">
        <f t="shared" si="5"/>
        <v>900</v>
      </c>
    </row>
    <row r="11" spans="1:20" x14ac:dyDescent="0.25">
      <c r="B11" s="3">
        <v>8</v>
      </c>
      <c r="C11" s="5" t="s">
        <v>41</v>
      </c>
      <c r="D11" s="2" t="s">
        <v>42</v>
      </c>
      <c r="E11" s="3" t="s">
        <v>40</v>
      </c>
      <c r="F11" s="22">
        <v>5801</v>
      </c>
      <c r="G11" s="4" t="s">
        <v>49</v>
      </c>
      <c r="H11" s="27" t="s">
        <v>57</v>
      </c>
      <c r="I11" s="5" t="s">
        <v>60</v>
      </c>
      <c r="J11" s="29">
        <v>8005567535</v>
      </c>
      <c r="K11" s="5" t="s">
        <v>61</v>
      </c>
      <c r="L11" s="2">
        <v>2018</v>
      </c>
      <c r="M11" s="6" t="s">
        <v>66</v>
      </c>
      <c r="N11" s="5">
        <f t="shared" ca="1" si="0"/>
        <v>107</v>
      </c>
      <c r="O11" s="2" t="str">
        <f t="shared" ca="1" si="1"/>
        <v>Не годен</v>
      </c>
      <c r="P11" s="2" t="str">
        <f t="shared" ca="1" si="2"/>
        <v>Выпущен</v>
      </c>
      <c r="Q11" s="2">
        <v>5</v>
      </c>
      <c r="R11" s="2">
        <f t="shared" si="3"/>
        <v>1000</v>
      </c>
      <c r="S11" s="2">
        <f t="shared" si="4"/>
        <v>700</v>
      </c>
      <c r="T11" s="6">
        <f t="shared" si="5"/>
        <v>1700</v>
      </c>
    </row>
    <row r="12" spans="1:20" x14ac:dyDescent="0.25">
      <c r="B12" s="3">
        <v>9</v>
      </c>
      <c r="C12" s="5" t="s">
        <v>43</v>
      </c>
      <c r="D12" s="2" t="s">
        <v>44</v>
      </c>
      <c r="E12" s="3" t="s">
        <v>45</v>
      </c>
      <c r="F12" s="22">
        <v>32831</v>
      </c>
      <c r="G12" s="4" t="s">
        <v>48</v>
      </c>
      <c r="H12" s="27" t="s">
        <v>58</v>
      </c>
      <c r="I12" s="5" t="s">
        <v>60</v>
      </c>
      <c r="J12" s="29">
        <v>8005453535</v>
      </c>
      <c r="K12" s="5" t="s">
        <v>63</v>
      </c>
      <c r="L12" s="2">
        <v>2019</v>
      </c>
      <c r="M12" s="6" t="s">
        <v>65</v>
      </c>
      <c r="N12" s="5">
        <f t="shared" ca="1" si="0"/>
        <v>33</v>
      </c>
      <c r="O12" s="2" t="str">
        <f t="shared" ca="1" si="1"/>
        <v>Не годен</v>
      </c>
      <c r="P12" s="2">
        <f t="shared" ca="1" si="2"/>
        <v>4</v>
      </c>
      <c r="Q12" s="2">
        <v>4</v>
      </c>
      <c r="R12" s="2">
        <f t="shared" si="3"/>
        <v>800</v>
      </c>
      <c r="S12" s="2">
        <f t="shared" si="4"/>
        <v>400</v>
      </c>
      <c r="T12" s="6">
        <f t="shared" si="5"/>
        <v>1200</v>
      </c>
    </row>
    <row r="13" spans="1:20" ht="15.75" thickBot="1" x14ac:dyDescent="0.3">
      <c r="B13" s="3">
        <v>10</v>
      </c>
      <c r="C13" s="7" t="s">
        <v>46</v>
      </c>
      <c r="D13" s="8" t="s">
        <v>47</v>
      </c>
      <c r="E13" s="23" t="s">
        <v>45</v>
      </c>
      <c r="F13" s="26">
        <v>21874</v>
      </c>
      <c r="G13" s="24" t="s">
        <v>48</v>
      </c>
      <c r="H13" s="28" t="s">
        <v>59</v>
      </c>
      <c r="I13" s="5" t="s">
        <v>60</v>
      </c>
      <c r="J13" s="29">
        <v>8005553225</v>
      </c>
      <c r="K13" s="5" t="s">
        <v>62</v>
      </c>
      <c r="L13" s="8">
        <v>2013</v>
      </c>
      <c r="M13" s="6" t="s">
        <v>65</v>
      </c>
      <c r="N13" s="5">
        <f t="shared" ca="1" si="0"/>
        <v>63</v>
      </c>
      <c r="O13" s="2" t="str">
        <f t="shared" ca="1" si="1"/>
        <v>Не годен</v>
      </c>
      <c r="P13" s="2" t="str">
        <f t="shared" ca="1" si="2"/>
        <v>Выпущен</v>
      </c>
      <c r="Q13" s="8">
        <v>4</v>
      </c>
      <c r="R13" s="2">
        <f t="shared" si="3"/>
        <v>500</v>
      </c>
      <c r="S13" s="2">
        <f t="shared" si="4"/>
        <v>400</v>
      </c>
      <c r="T13" s="6">
        <f t="shared" si="5"/>
        <v>900</v>
      </c>
    </row>
    <row r="16" spans="1:20" x14ac:dyDescent="0.25">
      <c r="A16" s="19"/>
      <c r="B16" s="19"/>
      <c r="C16" s="19"/>
    </row>
    <row r="17" spans="1:3" x14ac:dyDescent="0.25">
      <c r="A17" s="20"/>
      <c r="B17" s="21"/>
      <c r="C17" s="19"/>
    </row>
    <row r="18" spans="1:3" x14ac:dyDescent="0.25">
      <c r="A18" s="20"/>
      <c r="B18" s="21"/>
      <c r="C18" s="19"/>
    </row>
    <row r="19" spans="1:3" x14ac:dyDescent="0.25">
      <c r="A19" s="20"/>
      <c r="B19" s="21"/>
      <c r="C19" s="19"/>
    </row>
    <row r="20" spans="1:3" x14ac:dyDescent="0.25">
      <c r="A20" s="20"/>
      <c r="B20" s="21"/>
      <c r="C20" s="19"/>
    </row>
    <row r="21" spans="1:3" x14ac:dyDescent="0.25">
      <c r="A21" s="20"/>
      <c r="B21" s="21"/>
      <c r="C21" s="19"/>
    </row>
    <row r="22" spans="1:3" x14ac:dyDescent="0.25">
      <c r="A22" s="20"/>
      <c r="B22" s="21"/>
      <c r="C22" s="19"/>
    </row>
    <row r="23" spans="1:3" x14ac:dyDescent="0.25">
      <c r="A23" s="20"/>
      <c r="B23" s="21"/>
      <c r="C23" s="19"/>
    </row>
    <row r="24" spans="1:3" x14ac:dyDescent="0.25">
      <c r="A24" s="20"/>
      <c r="B24" s="21"/>
      <c r="C24" s="19"/>
    </row>
    <row r="25" spans="1:3" x14ac:dyDescent="0.25">
      <c r="A25" s="20"/>
      <c r="B25" s="21"/>
      <c r="C25" s="19"/>
    </row>
    <row r="26" spans="1:3" x14ac:dyDescent="0.25">
      <c r="A26" s="20"/>
      <c r="B26" s="21"/>
      <c r="C26" s="19"/>
    </row>
  </sheetData>
  <mergeCells count="4">
    <mergeCell ref="C2:H2"/>
    <mergeCell ref="I2:J2"/>
    <mergeCell ref="K2:M2"/>
    <mergeCell ref="N2:T2"/>
  </mergeCells>
  <conditionalFormatting sqref="E16">
    <cfRule type="cellIs" dxfId="3" priority="5" operator="equal">
      <formula>"м"</formula>
    </cfRule>
  </conditionalFormatting>
  <conditionalFormatting sqref="H17">
    <cfRule type="cellIs" dxfId="2" priority="4" operator="equal">
      <formula>"м"</formula>
    </cfRule>
  </conditionalFormatting>
  <conditionalFormatting sqref="G1:G1048576">
    <cfRule type="cellIs" dxfId="1" priority="3" operator="equal">
      <formula>"м"</formula>
    </cfRule>
    <cfRule type="cellIs" dxfId="0" priority="2" operator="equal">
      <formula>"ж"</formula>
    </cfRule>
  </conditionalFormatting>
  <conditionalFormatting sqref="Q1:Q1048576">
    <cfRule type="iconSet" priority="1">
      <iconSet>
        <cfvo type="percent" val="0"/>
        <cfvo type="percent" val="3"/>
        <cfvo type="percent" val="4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2022-11-24T11:10:59Z</dcterms:created>
  <dcterms:modified xsi:type="dcterms:W3CDTF">2022-12-21T10:05:12Z</dcterms:modified>
</cp:coreProperties>
</file>