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bcca-my.sharepoint.com/personal/kmt18_student_ubc_ca/Documents/Documents/UBCO/Thesis/Manuscript/"/>
    </mc:Choice>
  </mc:AlternateContent>
  <xr:revisionPtr revIDLastSave="565" documentId="8_{1C7D3CB1-0F9B-4BFA-9391-FC79B5EEAA14}" xr6:coauthVersionLast="47" xr6:coauthVersionMax="47" xr10:uidLastSave="{AF6C6BB7-27B9-4320-91D2-889F80A0F237}"/>
  <bookViews>
    <workbookView xWindow="-120" yWindow="-120" windowWidth="20730" windowHeight="11040" activeTab="1" xr2:uid="{2CF7962E-4813-4C52-869F-ABA64BD4A9E8}"/>
  </bookViews>
  <sheets>
    <sheet name="All" sheetId="1" r:id="rId1"/>
    <sheet name="data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1" l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1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18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5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2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9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6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3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2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12" i="1"/>
  <c r="S213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182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2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9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6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3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2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12" i="1"/>
  <c r="R21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182" i="1"/>
  <c r="R18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52" i="1"/>
  <c r="R153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2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92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62" i="1"/>
  <c r="R63" i="1"/>
  <c r="R52" i="1"/>
  <c r="R53" i="1"/>
  <c r="R54" i="1"/>
  <c r="R55" i="1"/>
  <c r="R56" i="1"/>
  <c r="R57" i="1"/>
  <c r="R58" i="1"/>
  <c r="R59" i="1"/>
  <c r="R60" i="1"/>
  <c r="R61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3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1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18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52" i="1"/>
  <c r="Q151" i="1"/>
  <c r="Q142" i="1"/>
  <c r="Q143" i="1"/>
  <c r="Q144" i="1"/>
  <c r="Q145" i="1"/>
  <c r="Q146" i="1"/>
  <c r="Q147" i="1"/>
  <c r="Q148" i="1"/>
  <c r="Q149" i="1"/>
  <c r="Q150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2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9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6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3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2" i="1"/>
  <c r="P186" i="1"/>
  <c r="P189" i="1"/>
  <c r="P190" i="1"/>
  <c r="P191" i="1"/>
  <c r="P192" i="1"/>
  <c r="P194" i="1"/>
  <c r="P195" i="1"/>
  <c r="P197" i="1"/>
  <c r="P199" i="1"/>
  <c r="P202" i="1"/>
  <c r="P206" i="1"/>
  <c r="P208" i="1"/>
  <c r="P209" i="1"/>
  <c r="P211" i="1"/>
  <c r="P182" i="1"/>
  <c r="P123" i="1"/>
  <c r="P124" i="1"/>
  <c r="P129" i="1"/>
  <c r="P130" i="1"/>
  <c r="P132" i="1"/>
  <c r="P133" i="1"/>
  <c r="P137" i="1"/>
  <c r="P138" i="1"/>
  <c r="P140" i="1"/>
  <c r="P142" i="1"/>
  <c r="P144" i="1"/>
  <c r="P145" i="1"/>
  <c r="P146" i="1"/>
  <c r="P150" i="1"/>
  <c r="P122" i="1"/>
  <c r="P92" i="1"/>
  <c r="P67" i="1"/>
  <c r="P68" i="1"/>
  <c r="P69" i="1"/>
  <c r="P70" i="1"/>
  <c r="P73" i="1"/>
  <c r="P76" i="1"/>
  <c r="P78" i="1"/>
  <c r="P79" i="1"/>
  <c r="P81" i="1"/>
  <c r="P82" i="1"/>
  <c r="P83" i="1"/>
  <c r="P84" i="1"/>
  <c r="P89" i="1"/>
  <c r="P90" i="1"/>
  <c r="P95" i="1"/>
  <c r="P96" i="1"/>
  <c r="P100" i="1"/>
  <c r="P101" i="1"/>
  <c r="P103" i="1"/>
  <c r="P105" i="1"/>
  <c r="P108" i="1"/>
  <c r="P109" i="1"/>
  <c r="P111" i="1"/>
  <c r="P112" i="1"/>
  <c r="P115" i="1"/>
  <c r="P116" i="1"/>
  <c r="P117" i="1"/>
  <c r="P121" i="1"/>
  <c r="P66" i="1"/>
  <c r="P6" i="1"/>
  <c r="P7" i="1"/>
  <c r="P8" i="1"/>
  <c r="P9" i="1"/>
  <c r="P12" i="1"/>
  <c r="P14" i="1"/>
  <c r="P15" i="1"/>
  <c r="P18" i="1"/>
  <c r="P20" i="1"/>
  <c r="P22" i="1"/>
  <c r="P23" i="1"/>
  <c r="P27" i="1"/>
  <c r="P29" i="1"/>
  <c r="P30" i="1"/>
  <c r="P234" i="1"/>
  <c r="P240" i="1"/>
  <c r="P241" i="1"/>
  <c r="P237" i="1"/>
  <c r="P232" i="1"/>
  <c r="P221" i="1"/>
  <c r="P219" i="1"/>
  <c r="P216" i="1"/>
  <c r="P215" i="1"/>
  <c r="P212" i="1"/>
  <c r="P227" i="1"/>
  <c r="P222" i="1"/>
  <c r="P230" i="1"/>
  <c r="P226" i="1"/>
  <c r="P225" i="1"/>
  <c r="P54" i="1"/>
  <c r="P52" i="1"/>
  <c r="P57" i="1"/>
  <c r="P58" i="1"/>
  <c r="P56" i="1"/>
  <c r="P178" i="1"/>
  <c r="P177" i="1"/>
  <c r="P172" i="1"/>
  <c r="P181" i="1"/>
  <c r="P176" i="1"/>
  <c r="P171" i="1"/>
  <c r="P169" i="1"/>
  <c r="P165" i="1"/>
  <c r="P162" i="1"/>
  <c r="P167" i="1"/>
  <c r="P49" i="1"/>
  <c r="P48" i="1"/>
  <c r="P44" i="1"/>
  <c r="P50" i="1"/>
  <c r="P45" i="1"/>
  <c r="P159" i="1"/>
  <c r="P157" i="1"/>
  <c r="P161" i="1"/>
  <c r="P154" i="1"/>
  <c r="P158" i="1"/>
  <c r="P33" i="1"/>
  <c r="P35" i="1"/>
  <c r="P32" i="1"/>
  <c r="P34" i="1"/>
  <c r="P39" i="1"/>
  <c r="O7" i="1"/>
  <c r="O45" i="1"/>
  <c r="O56" i="1"/>
  <c r="O18" i="1"/>
  <c r="O39" i="1"/>
  <c r="O29" i="1"/>
  <c r="O78" i="1"/>
  <c r="O70" i="1"/>
  <c r="O121" i="1"/>
  <c r="O100" i="1"/>
  <c r="O83" i="1"/>
  <c r="O112" i="1"/>
  <c r="O12" i="1"/>
  <c r="O92" i="1"/>
  <c r="O54" i="1"/>
  <c r="O6" i="1"/>
  <c r="O66" i="1"/>
  <c r="O49" i="1"/>
  <c r="O90" i="1"/>
  <c r="O30" i="1"/>
  <c r="O81" i="1"/>
  <c r="O33" i="1"/>
  <c r="O111" i="1"/>
  <c r="O52" i="1"/>
  <c r="O14" i="1"/>
  <c r="O35" i="1"/>
  <c r="O84" i="1"/>
  <c r="O48" i="1"/>
  <c r="O117" i="1"/>
  <c r="O8" i="1"/>
  <c r="O96" i="1"/>
  <c r="O69" i="1"/>
  <c r="O73" i="1"/>
  <c r="O23" i="1"/>
  <c r="O103" i="1"/>
  <c r="O32" i="1"/>
  <c r="O44" i="1"/>
  <c r="O15" i="1"/>
  <c r="O76" i="1"/>
  <c r="O116" i="1"/>
  <c r="O95" i="1"/>
  <c r="O67" i="1"/>
  <c r="O27" i="1"/>
  <c r="O57" i="1"/>
  <c r="O89" i="1"/>
  <c r="O108" i="1"/>
  <c r="O3" i="1"/>
  <c r="O82" i="1"/>
  <c r="O22" i="1"/>
  <c r="O34" i="1"/>
  <c r="O115" i="1"/>
  <c r="O68" i="1"/>
  <c r="O50" i="1"/>
  <c r="O58" i="1"/>
  <c r="O9" i="1"/>
  <c r="O79" i="1"/>
  <c r="O20" i="1"/>
  <c r="O109" i="1"/>
  <c r="O101" i="1"/>
  <c r="O2" i="1"/>
  <c r="O42" i="1"/>
  <c r="O74" i="1"/>
  <c r="O62" i="1"/>
  <c r="O85" i="1"/>
  <c r="O17" i="1"/>
  <c r="O119" i="1"/>
  <c r="O28" i="1"/>
  <c r="O40" i="1"/>
  <c r="O98" i="1"/>
  <c r="O110" i="1"/>
  <c r="O61" i="1"/>
  <c r="O5" i="1"/>
  <c r="O104" i="1"/>
  <c r="O36" i="1"/>
  <c r="O77" i="1"/>
  <c r="O16" i="1"/>
  <c r="O86" i="1"/>
  <c r="O118" i="1"/>
  <c r="O51" i="1"/>
  <c r="O60" i="1"/>
  <c r="O31" i="1"/>
  <c r="O71" i="1"/>
  <c r="O93" i="1"/>
  <c r="O102" i="1"/>
  <c r="O75" i="1"/>
  <c r="O55" i="1"/>
  <c r="O26" i="1"/>
  <c r="O46" i="1"/>
  <c r="O38" i="1"/>
  <c r="O10" i="1"/>
  <c r="O19" i="1"/>
  <c r="O91" i="1"/>
  <c r="O99" i="1"/>
  <c r="O63" i="1"/>
  <c r="O113" i="1"/>
  <c r="O72" i="1"/>
  <c r="O4" i="1"/>
  <c r="O24" i="1"/>
  <c r="O94" i="1"/>
  <c r="O65" i="1"/>
  <c r="O107" i="1"/>
  <c r="O37" i="1"/>
  <c r="O87" i="1"/>
  <c r="O120" i="1"/>
  <c r="O43" i="1"/>
  <c r="O21" i="1"/>
  <c r="O53" i="1"/>
  <c r="O114" i="1"/>
  <c r="O25" i="1"/>
  <c r="O64" i="1"/>
  <c r="O47" i="1"/>
  <c r="O106" i="1"/>
  <c r="O88" i="1"/>
  <c r="O59" i="1"/>
  <c r="O97" i="1"/>
  <c r="O41" i="1"/>
  <c r="O80" i="1"/>
  <c r="O11" i="1"/>
  <c r="O13" i="1"/>
  <c r="O232" i="1"/>
  <c r="O212" i="1"/>
  <c r="O192" i="1"/>
  <c r="O182" i="1"/>
  <c r="O142" i="1"/>
  <c r="O167" i="1"/>
  <c r="O132" i="1"/>
  <c r="O158" i="1"/>
  <c r="O225" i="1"/>
  <c r="O176" i="1"/>
  <c r="O211" i="1"/>
  <c r="O130" i="1"/>
  <c r="O234" i="1"/>
  <c r="O186" i="1"/>
  <c r="O145" i="1"/>
  <c r="O199" i="1"/>
  <c r="O209" i="1"/>
  <c r="O227" i="1"/>
  <c r="O178" i="1"/>
  <c r="O159" i="1"/>
  <c r="O138" i="1"/>
  <c r="O221" i="1"/>
  <c r="O123" i="1"/>
  <c r="O171" i="1"/>
  <c r="O222" i="1"/>
  <c r="O202" i="1"/>
  <c r="O194" i="1"/>
  <c r="O144" i="1"/>
  <c r="O157" i="1"/>
  <c r="O177" i="1"/>
  <c r="O169" i="1"/>
  <c r="O219" i="1"/>
  <c r="O240" i="1"/>
  <c r="O129" i="1"/>
  <c r="O140" i="1"/>
  <c r="O190" i="1"/>
  <c r="O122" i="1"/>
  <c r="O165" i="1"/>
  <c r="O195" i="1"/>
  <c r="O216" i="1"/>
  <c r="O206" i="1"/>
  <c r="O172" i="1"/>
  <c r="O146" i="1"/>
  <c r="O189" i="1"/>
  <c r="O230" i="1"/>
  <c r="O241" i="1"/>
  <c r="O133" i="1"/>
  <c r="O161" i="1"/>
  <c r="O162" i="1"/>
  <c r="O215" i="1"/>
  <c r="O154" i="1"/>
  <c r="O124" i="1"/>
  <c r="O197" i="1"/>
  <c r="O208" i="1"/>
  <c r="O226" i="1"/>
  <c r="O237" i="1"/>
  <c r="O137" i="1"/>
  <c r="O181" i="1"/>
  <c r="O191" i="1"/>
  <c r="O150" i="1"/>
  <c r="O196" i="1"/>
  <c r="O125" i="1"/>
  <c r="O135" i="1"/>
  <c r="O210" i="1"/>
  <c r="O220" i="1"/>
  <c r="O180" i="1"/>
  <c r="O160" i="1"/>
  <c r="O231" i="1"/>
  <c r="O170" i="1"/>
  <c r="O233" i="1"/>
  <c r="O183" i="1"/>
  <c r="O143" i="1"/>
  <c r="O152" i="1"/>
  <c r="O164" i="1"/>
  <c r="O204" i="1"/>
  <c r="O185" i="1"/>
  <c r="O217" i="1"/>
  <c r="O198" i="1"/>
  <c r="O126" i="1"/>
  <c r="O136" i="1"/>
  <c r="O238" i="1"/>
  <c r="O179" i="1"/>
  <c r="O223" i="1"/>
  <c r="O151" i="1"/>
  <c r="O155" i="1"/>
  <c r="O166" i="1"/>
  <c r="O207" i="1"/>
  <c r="O174" i="1"/>
  <c r="O236" i="1"/>
  <c r="O127" i="1"/>
  <c r="O147" i="1"/>
  <c r="O188" i="1"/>
  <c r="O139" i="1"/>
  <c r="O229" i="1"/>
  <c r="O213" i="1"/>
  <c r="O193" i="1"/>
  <c r="O224" i="1"/>
  <c r="O184" i="1"/>
  <c r="O168" i="1"/>
  <c r="O218" i="1"/>
  <c r="O134" i="1"/>
  <c r="O235" i="1"/>
  <c r="O201" i="1"/>
  <c r="O148" i="1"/>
  <c r="O131" i="1"/>
  <c r="O203" i="1"/>
  <c r="O173" i="1"/>
  <c r="O153" i="1"/>
  <c r="O214" i="1"/>
  <c r="O156" i="1"/>
  <c r="O205" i="1"/>
  <c r="O175" i="1"/>
  <c r="O187" i="1"/>
  <c r="O239" i="1"/>
  <c r="O200" i="1"/>
  <c r="O228" i="1"/>
  <c r="O128" i="1"/>
  <c r="O141" i="1"/>
  <c r="O149" i="1"/>
  <c r="O163" i="1"/>
  <c r="O105" i="1"/>
  <c r="N7" i="1"/>
  <c r="N45" i="1"/>
  <c r="N56" i="1"/>
  <c r="N18" i="1"/>
  <c r="N39" i="1"/>
  <c r="N29" i="1"/>
  <c r="N78" i="1"/>
  <c r="N70" i="1"/>
  <c r="N121" i="1"/>
  <c r="N100" i="1"/>
  <c r="N83" i="1"/>
  <c r="N112" i="1"/>
  <c r="N12" i="1"/>
  <c r="N92" i="1"/>
  <c r="N54" i="1"/>
  <c r="N6" i="1"/>
  <c r="N66" i="1"/>
  <c r="N49" i="1"/>
  <c r="N90" i="1"/>
  <c r="N30" i="1"/>
  <c r="N81" i="1"/>
  <c r="N33" i="1"/>
  <c r="N111" i="1"/>
  <c r="N52" i="1"/>
  <c r="N14" i="1"/>
  <c r="N35" i="1"/>
  <c r="N84" i="1"/>
  <c r="N48" i="1"/>
  <c r="N117" i="1"/>
  <c r="N8" i="1"/>
  <c r="N96" i="1"/>
  <c r="N69" i="1"/>
  <c r="N73" i="1"/>
  <c r="N23" i="1"/>
  <c r="N103" i="1"/>
  <c r="N32" i="1"/>
  <c r="N44" i="1"/>
  <c r="N15" i="1"/>
  <c r="N76" i="1"/>
  <c r="N116" i="1"/>
  <c r="N95" i="1"/>
  <c r="N67" i="1"/>
  <c r="N27" i="1"/>
  <c r="N57" i="1"/>
  <c r="N89" i="1"/>
  <c r="N108" i="1"/>
  <c r="N3" i="1"/>
  <c r="N82" i="1"/>
  <c r="N22" i="1"/>
  <c r="N34" i="1"/>
  <c r="N115" i="1"/>
  <c r="N68" i="1"/>
  <c r="N50" i="1"/>
  <c r="N58" i="1"/>
  <c r="N9" i="1"/>
  <c r="N79" i="1"/>
  <c r="N20" i="1"/>
  <c r="N109" i="1"/>
  <c r="N101" i="1"/>
  <c r="N2" i="1"/>
  <c r="N42" i="1"/>
  <c r="N74" i="1"/>
  <c r="N62" i="1"/>
  <c r="N85" i="1"/>
  <c r="N17" i="1"/>
  <c r="N119" i="1"/>
  <c r="N28" i="1"/>
  <c r="N40" i="1"/>
  <c r="N98" i="1"/>
  <c r="N110" i="1"/>
  <c r="N61" i="1"/>
  <c r="N5" i="1"/>
  <c r="N104" i="1"/>
  <c r="N36" i="1"/>
  <c r="N77" i="1"/>
  <c r="N16" i="1"/>
  <c r="N86" i="1"/>
  <c r="N118" i="1"/>
  <c r="N51" i="1"/>
  <c r="N60" i="1"/>
  <c r="N31" i="1"/>
  <c r="N71" i="1"/>
  <c r="N93" i="1"/>
  <c r="N102" i="1"/>
  <c r="N75" i="1"/>
  <c r="N55" i="1"/>
  <c r="N26" i="1"/>
  <c r="N46" i="1"/>
  <c r="N38" i="1"/>
  <c r="N10" i="1"/>
  <c r="N19" i="1"/>
  <c r="N91" i="1"/>
  <c r="N99" i="1"/>
  <c r="N63" i="1"/>
  <c r="N113" i="1"/>
  <c r="N72" i="1"/>
  <c r="N4" i="1"/>
  <c r="N24" i="1"/>
  <c r="N94" i="1"/>
  <c r="N65" i="1"/>
  <c r="N107" i="1"/>
  <c r="N37" i="1"/>
  <c r="N87" i="1"/>
  <c r="N120" i="1"/>
  <c r="N43" i="1"/>
  <c r="N21" i="1"/>
  <c r="N53" i="1"/>
  <c r="N114" i="1"/>
  <c r="N25" i="1"/>
  <c r="N64" i="1"/>
  <c r="N47" i="1"/>
  <c r="N106" i="1"/>
  <c r="N88" i="1"/>
  <c r="N59" i="1"/>
  <c r="N97" i="1"/>
  <c r="N41" i="1"/>
  <c r="N80" i="1"/>
  <c r="N11" i="1"/>
  <c r="N13" i="1"/>
  <c r="N232" i="1"/>
  <c r="N212" i="1"/>
  <c r="N192" i="1"/>
  <c r="N182" i="1"/>
  <c r="N142" i="1"/>
  <c r="N167" i="1"/>
  <c r="N132" i="1"/>
  <c r="N158" i="1"/>
  <c r="N225" i="1"/>
  <c r="N176" i="1"/>
  <c r="N211" i="1"/>
  <c r="N130" i="1"/>
  <c r="N234" i="1"/>
  <c r="N186" i="1"/>
  <c r="N145" i="1"/>
  <c r="N199" i="1"/>
  <c r="N209" i="1"/>
  <c r="N227" i="1"/>
  <c r="N178" i="1"/>
  <c r="N159" i="1"/>
  <c r="N138" i="1"/>
  <c r="N221" i="1"/>
  <c r="N123" i="1"/>
  <c r="N171" i="1"/>
  <c r="N222" i="1"/>
  <c r="N202" i="1"/>
  <c r="N194" i="1"/>
  <c r="N144" i="1"/>
  <c r="N157" i="1"/>
  <c r="N177" i="1"/>
  <c r="N169" i="1"/>
  <c r="N219" i="1"/>
  <c r="N240" i="1"/>
  <c r="N129" i="1"/>
  <c r="N140" i="1"/>
  <c r="N190" i="1"/>
  <c r="N122" i="1"/>
  <c r="N165" i="1"/>
  <c r="N195" i="1"/>
  <c r="N216" i="1"/>
  <c r="N206" i="1"/>
  <c r="N172" i="1"/>
  <c r="N146" i="1"/>
  <c r="N189" i="1"/>
  <c r="N230" i="1"/>
  <c r="N241" i="1"/>
  <c r="N133" i="1"/>
  <c r="N161" i="1"/>
  <c r="N162" i="1"/>
  <c r="N215" i="1"/>
  <c r="N154" i="1"/>
  <c r="N124" i="1"/>
  <c r="N197" i="1"/>
  <c r="N208" i="1"/>
  <c r="N226" i="1"/>
  <c r="N237" i="1"/>
  <c r="N137" i="1"/>
  <c r="N181" i="1"/>
  <c r="N191" i="1"/>
  <c r="N150" i="1"/>
  <c r="N196" i="1"/>
  <c r="N125" i="1"/>
  <c r="N135" i="1"/>
  <c r="N210" i="1"/>
  <c r="N220" i="1"/>
  <c r="N180" i="1"/>
  <c r="N160" i="1"/>
  <c r="N231" i="1"/>
  <c r="N170" i="1"/>
  <c r="N233" i="1"/>
  <c r="N183" i="1"/>
  <c r="N143" i="1"/>
  <c r="N152" i="1"/>
  <c r="N164" i="1"/>
  <c r="N204" i="1"/>
  <c r="N185" i="1"/>
  <c r="N217" i="1"/>
  <c r="N198" i="1"/>
  <c r="N126" i="1"/>
  <c r="N136" i="1"/>
  <c r="N238" i="1"/>
  <c r="N179" i="1"/>
  <c r="N223" i="1"/>
  <c r="N151" i="1"/>
  <c r="N155" i="1"/>
  <c r="N166" i="1"/>
  <c r="N207" i="1"/>
  <c r="N174" i="1"/>
  <c r="N236" i="1"/>
  <c r="N127" i="1"/>
  <c r="N147" i="1"/>
  <c r="N188" i="1"/>
  <c r="N139" i="1"/>
  <c r="N229" i="1"/>
  <c r="N213" i="1"/>
  <c r="N193" i="1"/>
  <c r="N224" i="1"/>
  <c r="N184" i="1"/>
  <c r="N168" i="1"/>
  <c r="N218" i="1"/>
  <c r="N134" i="1"/>
  <c r="N235" i="1"/>
  <c r="N201" i="1"/>
  <c r="N148" i="1"/>
  <c r="N131" i="1"/>
  <c r="N203" i="1"/>
  <c r="N173" i="1"/>
  <c r="N153" i="1"/>
  <c r="N214" i="1"/>
  <c r="N156" i="1"/>
  <c r="N205" i="1"/>
  <c r="N175" i="1"/>
  <c r="N187" i="1"/>
  <c r="N239" i="1"/>
  <c r="N200" i="1"/>
  <c r="N228" i="1"/>
  <c r="N128" i="1"/>
  <c r="N141" i="1"/>
  <c r="N149" i="1"/>
  <c r="N163" i="1"/>
  <c r="N105" i="1"/>
</calcChain>
</file>

<file path=xl/sharedStrings.xml><?xml version="1.0" encoding="utf-8"?>
<sst xmlns="http://schemas.openxmlformats.org/spreadsheetml/2006/main" count="2794" uniqueCount="272">
  <si>
    <t>HarvestTime</t>
  </si>
  <si>
    <t>Fertilizer</t>
  </si>
  <si>
    <t>Tillage</t>
  </si>
  <si>
    <t>AMFIsolate</t>
  </si>
  <si>
    <t>No</t>
  </si>
  <si>
    <t>Till</t>
  </si>
  <si>
    <t>DAOM197198</t>
  </si>
  <si>
    <t>High</t>
  </si>
  <si>
    <t>Cuba8</t>
  </si>
  <si>
    <t>CC4</t>
  </si>
  <si>
    <t>Block</t>
  </si>
  <si>
    <t>DAOM197198-no-fert-till-4mos-1</t>
  </si>
  <si>
    <t>CC4-no-fert-till-4mos-1</t>
  </si>
  <si>
    <t>Cuba8-no-fert-4mos-1</t>
  </si>
  <si>
    <t>CC4-no-fert-4mos-1</t>
  </si>
  <si>
    <t>DAOM197198-high-fert-4mos-1</t>
  </si>
  <si>
    <t>Cuba8-no-fert-till-2mos-3</t>
  </si>
  <si>
    <t>Cuba8-high-fert-till-4mos-5</t>
  </si>
  <si>
    <t>Cuba8-high-fert-4mos-1</t>
  </si>
  <si>
    <t>CC4-high-fert-2mos-5</t>
  </si>
  <si>
    <t>Cuba8-high-fert-till-2mos-3</t>
  </si>
  <si>
    <t>DAOM197198-high-fert-till-2mos-4</t>
  </si>
  <si>
    <t>CC4-high-fert-till-4mos-6</t>
  </si>
  <si>
    <t>Cuba8-no-fert-till-4mos-3</t>
  </si>
  <si>
    <t>DAOM197198-high-fert-till-4mos-4</t>
  </si>
  <si>
    <t>DAOM197198-no-fert-4mos-9</t>
  </si>
  <si>
    <t>Cuba8-high-fert-2mos-6</t>
  </si>
  <si>
    <t>CC4-high-fert-till-2mos-7</t>
  </si>
  <si>
    <t>DAOM197198-high-fert-2mos-7</t>
  </si>
  <si>
    <t>Cuba8-no-fert-2mos-6</t>
  </si>
  <si>
    <t>CC4-no-fert-2mos-8</t>
  </si>
  <si>
    <t>CC4-high-fert-4mos-8</t>
  </si>
  <si>
    <t>DAOM197198-no-fert-till-2mos-9</t>
  </si>
  <si>
    <t>CC4-no-fert-till-2mos-8</t>
  </si>
  <si>
    <t>DAOM197198-no-fert-2mos-10</t>
  </si>
  <si>
    <t>DAOM197198-no-fert-till-2mos-1</t>
  </si>
  <si>
    <t>Cuba8-high-fert-2mos-1</t>
  </si>
  <si>
    <t>CC4-no-fert-till-2mos-1</t>
  </si>
  <si>
    <t>DAOM197198-high-fert-till-2mos-2</t>
  </si>
  <si>
    <t>CC4-high-fert-2mos-4</t>
  </si>
  <si>
    <t>DAOM197198-no-fert-till-4mos-2</t>
  </si>
  <si>
    <t>CC4-no-fert-4mos-4</t>
  </si>
  <si>
    <t>DAOM197198-high-fert-4mos-3</t>
  </si>
  <si>
    <t>Cuba8-no-fert-4mos-7</t>
  </si>
  <si>
    <t>DAOM197198-no-fert-4mos-7</t>
  </si>
  <si>
    <t>Cuba8-no-fert-till-4mos-5</t>
  </si>
  <si>
    <t>CC4-no-fert-2mos-4</t>
  </si>
  <si>
    <t>DAOM197198-high-fert-till-4mos-6</t>
  </si>
  <si>
    <t>CC4-high-fert-till-4mos-7</t>
  </si>
  <si>
    <t>Cuba8-high-fert-till-2mos-7</t>
  </si>
  <si>
    <t>DAOM197198-no-fert-2mos-8</t>
  </si>
  <si>
    <t>Cuba8-high-fert-4mos-6</t>
  </si>
  <si>
    <t>DAOM197198-high-fert-2mos-8</t>
  </si>
  <si>
    <t>CC4-no-fert-till-4mos-9</t>
  </si>
  <si>
    <t>Cuba8-no-fert-2mos-9</t>
  </si>
  <si>
    <t>CC4-high-fert-till-2mos-10</t>
  </si>
  <si>
    <t>CC4-high-fert-4mos-10</t>
  </si>
  <si>
    <t>Cuba8-high-fert-till-4mos-9</t>
  </si>
  <si>
    <t>Cuba8-no-fert-till-2mos-9</t>
  </si>
  <si>
    <t>Cuba8-no-fert-till-4mos-1</t>
  </si>
  <si>
    <t>DAOM197198-no-fert-4mos-1</t>
  </si>
  <si>
    <t>DAOM197198-high-fert-till-2mos-1</t>
  </si>
  <si>
    <t>Cuba8-high-fert-2mos-2</t>
  </si>
  <si>
    <t>Cuba8-no-fert-4mos-2</t>
  </si>
  <si>
    <t>DAOM197198-high-fert-4mos-2</t>
  </si>
  <si>
    <t>CC4-high-fert-till-4mos-5</t>
  </si>
  <si>
    <t>CC4-high-fert-till-2mos-3</t>
  </si>
  <si>
    <t>DAOM197198-no-fert-2mos-2</t>
  </si>
  <si>
    <t>Cuba8-high-fert-till-2mos-6</t>
  </si>
  <si>
    <t>DAOM197198-no-fert-till-2mos-5</t>
  </si>
  <si>
    <t>DAOM197198-high-fert-till-4mos-5</t>
  </si>
  <si>
    <t>Cuba8-high-fert-till-4mos-7</t>
  </si>
  <si>
    <t>CC4-no-fert-till-4mos-7</t>
  </si>
  <si>
    <t>CC4-high-fert-2mos-6</t>
  </si>
  <si>
    <t>DAOM197198-no-fert-till-4mos-8</t>
  </si>
  <si>
    <t>CC4-no-fert-till-2mos-4</t>
  </si>
  <si>
    <t>CC4-high-fert-4mos-7</t>
  </si>
  <si>
    <t>CC4-no-fert-2mos-7</t>
  </si>
  <si>
    <t>Cuba8-high-fert-4mos-8</t>
  </si>
  <si>
    <t>Cuba8-no-fert-2mos-10</t>
  </si>
  <si>
    <t>CC4-no-fert-4mos-8</t>
  </si>
  <si>
    <t>DAOM197198-high-fert-2mos-10</t>
  </si>
  <si>
    <t>Cuba8-no-fert-till-2mos-10</t>
  </si>
  <si>
    <t>CC4-high-fert-4mos-1</t>
  </si>
  <si>
    <t>Cuba8-high-fert-till-4mos-3</t>
  </si>
  <si>
    <t>Cuba8-no-fert-4mos-3</t>
  </si>
  <si>
    <t>CC4-no-fert-till-4mos-4</t>
  </si>
  <si>
    <t>CC4-high-fert-till-2mos-1</t>
  </si>
  <si>
    <t>DAOM197198-no-fert-4mos-4</t>
  </si>
  <si>
    <t>Cuba8-high-fert-till-2mos-2</t>
  </si>
  <si>
    <t>DAOM197198-high-fert-till-4mos-1</t>
  </si>
  <si>
    <t>DAOM197198-high-fert-4mos-4</t>
  </si>
  <si>
    <t>Cuba8-high-fert-2mos-3</t>
  </si>
  <si>
    <t>Cuba8-no-fert-2mos-4</t>
  </si>
  <si>
    <t>DAOM197198-no-fert-till-2mos-4</t>
  </si>
  <si>
    <t>CC4-no-fert-till-2mos-3</t>
  </si>
  <si>
    <t>CC4-no-fert-2mos-5</t>
  </si>
  <si>
    <t>DAOM197198-high-fert-2mos-5</t>
  </si>
  <si>
    <t>DAOM197198-high-fert-till-2mos-5</t>
  </si>
  <si>
    <t>DAOM197198-no-fert-2mos-7</t>
  </si>
  <si>
    <t>CC4-no-fert-4mos-7</t>
  </si>
  <si>
    <t>Cuba8-no-fert-till-4mos-8</t>
  </si>
  <si>
    <t>DAOM197198-no-fert-till-4mos-9</t>
  </si>
  <si>
    <t>Cuba8-no-fert-till-2mos-6</t>
  </si>
  <si>
    <t>Cuba8-high-fert-4mos-10</t>
  </si>
  <si>
    <t>CC4-high-fert-till-4mos-9</t>
  </si>
  <si>
    <t>CC4-high-fert-2mos-10</t>
  </si>
  <si>
    <t>Cuba8-high-fert-till-4mos-1</t>
  </si>
  <si>
    <t>DAOM197198-no-fert-2mos-1</t>
  </si>
  <si>
    <t>CC4-no-fert-till-4mos-3</t>
  </si>
  <si>
    <t>CC4-high-fert-till-4mos-2</t>
  </si>
  <si>
    <t>DAOM197198-high-fert-2mos-1</t>
  </si>
  <si>
    <t>CC4-high-fert-4mos-2</t>
  </si>
  <si>
    <t>Cuba8-no-fert-4mos-5</t>
  </si>
  <si>
    <t>CC4-high-fert-till-2mos-2</t>
  </si>
  <si>
    <t>DAOM197198-no-fert-4mos-6</t>
  </si>
  <si>
    <t>DAOM197198-no-fert-till-2mos-3</t>
  </si>
  <si>
    <t>Cuba8-no-fert-till-4mos-4</t>
  </si>
  <si>
    <t>CC4-no-fert-2mos-6</t>
  </si>
  <si>
    <t>DAOM197198-no-fert-till-4mos-5</t>
  </si>
  <si>
    <t>Cuba8-high-fert-4mos-5</t>
  </si>
  <si>
    <t>Cuba8-high-fert-till-2mos-8</t>
  </si>
  <si>
    <t>DAOM197198-high-fert-till-2mos-6</t>
  </si>
  <si>
    <t>CC4-high-fert-2mos-7</t>
  </si>
  <si>
    <t>DAOM197198-high-fert-till-4mos-9</t>
  </si>
  <si>
    <t>Cuba8-no-fert-2mos-7</t>
  </si>
  <si>
    <t>Cuba8-high-fert-2mos-8</t>
  </si>
  <si>
    <t>Cuba8-no-fert-till-2mos-7</t>
  </si>
  <si>
    <t>CC4-no-fert-4mos-9</t>
  </si>
  <si>
    <t>DAOM197198-high-fert-4mos-8</t>
  </si>
  <si>
    <t>CC4-no-fert-till-2mos-9</t>
  </si>
  <si>
    <t>CC4-high-fert-2mos-1</t>
  </si>
  <si>
    <t>Cuba8-high-fert-till-2mos-1</t>
  </si>
  <si>
    <t>Cuba8-no-fert-2mos-2</t>
  </si>
  <si>
    <t>Cuba8-no-fert-4mos-4</t>
  </si>
  <si>
    <t>CC4-no-fert-2mos-1</t>
  </si>
  <si>
    <t>CC4-high-fert-4mos-3</t>
  </si>
  <si>
    <t>Cuba8-high-fert-4mos-3</t>
  </si>
  <si>
    <t>DAOM197198-no-fert-2mos-3</t>
  </si>
  <si>
    <t>DAOM197198-no-fert-4mos-8</t>
  </si>
  <si>
    <t>Cuba8-high-fert-2mos-5</t>
  </si>
  <si>
    <t>CC4-no-fert-till-4mos-8</t>
  </si>
  <si>
    <t>DAOM197198-no-fert-till-2mos-7</t>
  </si>
  <si>
    <t>DAOM197198-high-fert-2mos-6</t>
  </si>
  <si>
    <t>DAOM197198-high-fert-till-4mos-8</t>
  </si>
  <si>
    <t>CC4-high-fert-till-4mos-8</t>
  </si>
  <si>
    <t>CC4-high-fert-till-2mos-8</t>
  </si>
  <si>
    <t>CC4-no-fert-till-2mos-6</t>
  </si>
  <si>
    <t>Cuba8-no-fert-till-4mos-9</t>
  </si>
  <si>
    <t>Cuba8-high-fert-till-4mos-8</t>
  </si>
  <si>
    <t>Cuba8-no-fert-till-2mos-8</t>
  </si>
  <si>
    <t>DAOM197198-no-fert-till-4mos-10</t>
  </si>
  <si>
    <t>CC4-no-fert-4mos-10</t>
  </si>
  <si>
    <t>DAOM197198-high-fert-till-2mos-9</t>
  </si>
  <si>
    <t>DAOM197198-high-fert-4mos-10</t>
  </si>
  <si>
    <t>CC4-high-fert-till-4mos-1</t>
  </si>
  <si>
    <t>Cuba8-high-fert-till-4mos-2</t>
  </si>
  <si>
    <t>DAOM197198-no-fert-4mos-2</t>
  </si>
  <si>
    <t>CC4-high-fert-2mos-3</t>
  </si>
  <si>
    <t>Cuba8-no-fert-till-2mos-2</t>
  </si>
  <si>
    <t>CC4-no-fert-4mos-3</t>
  </si>
  <si>
    <t>CC4-no-fert-till-4mos-5</t>
  </si>
  <si>
    <t>Cuba8-no-fert-4mos-6</t>
  </si>
  <si>
    <t>CC4-high-fert-4mos-4</t>
  </si>
  <si>
    <t>CC4-high-fert-till-2mos-4</t>
  </si>
  <si>
    <t>Cuba8-high-fert-4mos-4</t>
  </si>
  <si>
    <t>Cuba8-no-fert-2mos-5</t>
  </si>
  <si>
    <t>Cuba8-high-fert-2mos-4</t>
  </si>
  <si>
    <t>DAOM197198-no-fert-2mos-4</t>
  </si>
  <si>
    <t>DAOM197198-no-fert-till-2mos-6</t>
  </si>
  <si>
    <t>DAOM197198-no-fert-till-4mos-6</t>
  </si>
  <si>
    <t>DAOM197198-high-fert-till-4mos-7</t>
  </si>
  <si>
    <t>Cuba8-high-fert-till-2mos-9</t>
  </si>
  <si>
    <t>DAOM197198-high-fert-till-2mos-8</t>
  </si>
  <si>
    <t>DAOM197198-high-fert-2mos-9</t>
  </si>
  <si>
    <t>Cuba8-no-fert-till-4mos-10</t>
  </si>
  <si>
    <t>CC4-no-fert-2mos-9</t>
  </si>
  <si>
    <t>DAOM197198-high-fert-4mos-9</t>
  </si>
  <si>
    <t>CC4-no-fert-till-2mos-10</t>
  </si>
  <si>
    <t>Cuba8-no-fert-till-2mos-1</t>
  </si>
  <si>
    <t>Cuba8-no-fert-2mos-3</t>
  </si>
  <si>
    <t>CC4-high-fert-till-4mos-3</t>
  </si>
  <si>
    <t>Cuba8-high-fert-till-4mos-4</t>
  </si>
  <si>
    <t>DAOM197198-high-fert-till-2mos-3</t>
  </si>
  <si>
    <t>DAOM197198-high-fert-2mos-4</t>
  </si>
  <si>
    <t>Cuba8-high-fert-till-2mos-4</t>
  </si>
  <si>
    <t>DAOM197198-no-fert-4mos-5</t>
  </si>
  <si>
    <t>DAOM197198-high-fert-till-4mos-2</t>
  </si>
  <si>
    <t>DAOM197198-no-fert-till-4mos-4</t>
  </si>
  <si>
    <t>CC4-high-fert-till-2mos-6</t>
  </si>
  <si>
    <t>CC4-high-fert-4mos-5</t>
  </si>
  <si>
    <t>DAOM197198-high-fert-4mos-5</t>
  </si>
  <si>
    <t>CC4-no-fert-4mos-6</t>
  </si>
  <si>
    <t>CC4-high-fert-2mos-8</t>
  </si>
  <si>
    <t>Cuba8-high-fert-4mos-7</t>
  </si>
  <si>
    <t>Cuba8-no-fert-till-4mos-7</t>
  </si>
  <si>
    <t>Cuba8-high-fert-2mos-7</t>
  </si>
  <si>
    <t>DAOM197198-no-fert-2mos-9</t>
  </si>
  <si>
    <t>CC4-no-fert-till-4mos-10</t>
  </si>
  <si>
    <t>CC4-no-fert-till-2mos-7</t>
  </si>
  <si>
    <t>Cuba8-no-fert-4mos-10</t>
  </si>
  <si>
    <t>CC4-no-fert-2mos-10</t>
  </si>
  <si>
    <t>DAOM197198-no-fert-till-2mos-10</t>
  </si>
  <si>
    <t>Cuba8-no-fert-2mos-1</t>
  </si>
  <si>
    <t>CC4-high-fert-2mos-2</t>
  </si>
  <si>
    <t>Cuba8-no-fert-till-4mos-2</t>
  </si>
  <si>
    <t>CC4-no-fert-4mos-2</t>
  </si>
  <si>
    <t>DAOM197198-high-fert-2mos-2</t>
  </si>
  <si>
    <t>Cuba8-high-fert-till-4mos-6</t>
  </si>
  <si>
    <t>CC4-no-fert-till-4mos-6</t>
  </si>
  <si>
    <t>CC4-no-fert-till-2mos-2</t>
  </si>
  <si>
    <t>Cuba8-high-fert-4mos-2</t>
  </si>
  <si>
    <t>DAOM197198-no-fert-till-4mos-3</t>
  </si>
  <si>
    <t>CC4-no-fert-2mos-3</t>
  </si>
  <si>
    <t>Cuba8-no-fert-till-2mos-5</t>
  </si>
  <si>
    <t>CC4-high-fert-till-2mos-5</t>
  </si>
  <si>
    <t>DAOM197198-no-fert-2mos-5</t>
  </si>
  <si>
    <t>DAOM197198-no-fert-till-2mos-8</t>
  </si>
  <si>
    <t>Cuba8-no-fert-4mos-9</t>
  </si>
  <si>
    <t>DAOM197198-high-fert-4mos-6</t>
  </si>
  <si>
    <t>Cuba8-high-fert-till-2mos-10</t>
  </si>
  <si>
    <t>Cuba8-high-fert-2mos-9</t>
  </si>
  <si>
    <t>CC4-high-fert-4mos-9</t>
  </si>
  <si>
    <t>DAOM197198-no-fert-4mos-10</t>
  </si>
  <si>
    <t>DAOM197198-high-fert-till-4mos-10</t>
  </si>
  <si>
    <t>CC4-high-fert-till-4mos-10</t>
  </si>
  <si>
    <t>DAOM197198-high-fert-till-2mos-10</t>
  </si>
  <si>
    <t>CC4-no-fert-till-4mos-2</t>
  </si>
  <si>
    <t>DAOM197198-no-fert-till-2mos-2</t>
  </si>
  <si>
    <t>CC4-high-fert-till-4mos-4</t>
  </si>
  <si>
    <t>DAOM197198-high-fert-2mos-3</t>
  </si>
  <si>
    <t>DAOM197198-no-fert-4mos-3</t>
  </si>
  <si>
    <t>CC4-no-fert-2mos-2</t>
  </si>
  <si>
    <t>Cuba8-high-fert-till-2mos-5</t>
  </si>
  <si>
    <t>Cuba8-no-fert-till-2mos-4</t>
  </si>
  <si>
    <t>DAOM197198-high-fert-till-4mos-3</t>
  </si>
  <si>
    <t>CC4-no-fert-4mos-5</t>
  </si>
  <si>
    <t>DAOM197198-no-fert-2mos-6</t>
  </si>
  <si>
    <t>DAOM197198-no-fert-till-4mos-7</t>
  </si>
  <si>
    <t>Cuba8-no-fert-4mos-8</t>
  </si>
  <si>
    <t>Cuba8-no-fert-till-4mos-6</t>
  </si>
  <si>
    <t>CC4-high-fert-4mos-6</t>
  </si>
  <si>
    <t>DAOM197198-high-fert-till-2mos-7</t>
  </si>
  <si>
    <t>CC4-no-fert-till-2mos-5</t>
  </si>
  <si>
    <t>CC4-high-fert-till-2mos-9</t>
  </si>
  <si>
    <t>Cuba8-no-fert-2mos-8</t>
  </si>
  <si>
    <t>Cuba8-high-fert-4mos-9</t>
  </si>
  <si>
    <t>DAOM197198-high-fert-4mos-7</t>
  </si>
  <si>
    <t>CC4-high-fert-2mos-9</t>
  </si>
  <si>
    <t>Cuba8-high-fert-2mos-10</t>
  </si>
  <si>
    <t>Cuba8-high-fert-till-4mos-10</t>
  </si>
  <si>
    <t>SampleNum</t>
  </si>
  <si>
    <t>SampleName</t>
  </si>
  <si>
    <t>NoTill</t>
  </si>
  <si>
    <t>SoilpH</t>
  </si>
  <si>
    <t>SoilP</t>
  </si>
  <si>
    <t>RootBiomass.g</t>
  </si>
  <si>
    <t>ShootBiomass.g</t>
  </si>
  <si>
    <t>TotalBiomass.g</t>
  </si>
  <si>
    <t>RootShootRatio</t>
  </si>
  <si>
    <t>ShootP</t>
  </si>
  <si>
    <t>ShootPMR</t>
  </si>
  <si>
    <t>TotalBiomassMR</t>
  </si>
  <si>
    <t>ShootMR</t>
  </si>
  <si>
    <t>RootMR</t>
  </si>
  <si>
    <t>RootShootRatioMR</t>
  </si>
  <si>
    <t>Treatment</t>
  </si>
  <si>
    <t>nofert-till</t>
  </si>
  <si>
    <t>highfert-notill</t>
  </si>
  <si>
    <t>highfert-till</t>
  </si>
  <si>
    <t>nofert-notill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</si>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</sst>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left" wrapText="1"/>
    </xf>
    <xf numFmtId="2" fontId="0" fillId="0" borderId="0" xfId="0" applyNumberFormat="1" applyAlignment="1">
      <alignment horizontal="left"/>
    </xf>
    <xf numFmtId="0" fontId="0" fillId="0" borderId="0" xfId="0" applyFill="1"/>
    <xf numFmtId="0" fontId="1" fillId="0" borderId="0" xfId="0" applyFont="1" applyFill="1" applyAlignment="1">
      <alignment horizontal="left"/>
    </xf>
    <xf numFmtId="0" fontId="0" fillId="0" borderId="0" xfId="0" applyFill="1" applyAlignment="1">
      <alignment horizontal="left"/>
    </xf>
    <xf numFmtId="2" fontId="0" fillId="0" borderId="0" xfId="0" applyNumberFormat="1" applyFill="1" applyAlignment="1">
      <alignment horizontal="left"/>
    </xf>
    <xf numFmtId="2" fontId="0" fillId="0" borderId="0" xfId="0" applyNumberFormat="1" applyFill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6E68A-3634-48DD-8C0B-BCD581ADF44C}">
  <dimension ref="A1:T241"/>
  <sheetViews>
    <sheetView topLeftCell="C1" zoomScale="80" zoomScaleNormal="80" workbookViewId="0">
      <selection activeCell="H17" sqref="H17"/>
    </sheetView>
  </sheetViews>
  <sheetFormatPr defaultRowHeight="15" x14ac:dyDescent="0.25"/>
  <cols>
    <col min="1" max="1" width="11.85546875" style="2" customWidth="1"/>
    <col min="2" max="2" width="6" style="2" customWidth="1"/>
    <col min="3" max="3" width="33.42578125" style="2" bestFit="1" customWidth="1"/>
    <col min="4" max="4" width="12.140625" style="2" bestFit="1" customWidth="1"/>
    <col min="5" max="5" width="13.140625" style="2" bestFit="1" customWidth="1"/>
    <col min="6" max="6" width="9.140625" style="2" bestFit="1" customWidth="1"/>
    <col min="7" max="7" width="6.85546875" style="2" bestFit="1" customWidth="1"/>
    <col min="8" max="8" width="13.140625" style="2" bestFit="1" customWidth="1"/>
    <col min="9" max="9" width="7" style="4" bestFit="1" customWidth="1"/>
    <col min="10" max="10" width="7.140625" style="4" bestFit="1" customWidth="1"/>
    <col min="11" max="11" width="7.28515625" style="4" bestFit="1" customWidth="1"/>
    <col min="12" max="12" width="15.42578125" style="4" bestFit="1" customWidth="1"/>
    <col min="13" max="13" width="14.42578125" style="4" bestFit="1" customWidth="1"/>
    <col min="14" max="14" width="14.85546875" style="4" bestFit="1" customWidth="1"/>
    <col min="15" max="15" width="15.140625" style="4" bestFit="1" customWidth="1"/>
    <col min="16" max="16" width="10.140625" bestFit="1" customWidth="1"/>
    <col min="17" max="18" width="10.140625" customWidth="1"/>
    <col min="19" max="19" width="16" bestFit="1" customWidth="1"/>
    <col min="20" max="20" width="18" bestFit="1" customWidth="1"/>
  </cols>
  <sheetData>
    <row r="1" spans="1:20" s="2" customFormat="1" x14ac:dyDescent="0.25">
      <c r="A1" s="1" t="s">
        <v>251</v>
      </c>
      <c r="B1" s="1" t="s">
        <v>10</v>
      </c>
      <c r="C1" s="2" t="s">
        <v>252</v>
      </c>
      <c r="D1" s="1" t="s">
        <v>0</v>
      </c>
      <c r="E1" s="1" t="s">
        <v>3</v>
      </c>
      <c r="F1" s="2" t="s">
        <v>1</v>
      </c>
      <c r="G1" s="2" t="s">
        <v>2</v>
      </c>
      <c r="H1" s="2" t="s">
        <v>266</v>
      </c>
      <c r="I1" s="4" t="s">
        <v>254</v>
      </c>
      <c r="J1" s="4" t="s">
        <v>255</v>
      </c>
      <c r="K1" s="4" t="s">
        <v>260</v>
      </c>
      <c r="L1" s="4" t="s">
        <v>257</v>
      </c>
      <c r="M1" s="4" t="s">
        <v>256</v>
      </c>
      <c r="N1" s="4" t="s">
        <v>258</v>
      </c>
      <c r="O1" s="4" t="s">
        <v>259</v>
      </c>
      <c r="P1" s="2" t="s">
        <v>261</v>
      </c>
      <c r="Q1" s="2" t="s">
        <v>263</v>
      </c>
      <c r="R1" s="2" t="s">
        <v>264</v>
      </c>
      <c r="S1" s="2" t="s">
        <v>262</v>
      </c>
      <c r="T1" s="2" t="s">
        <v>265</v>
      </c>
    </row>
    <row r="2" spans="1:20" x14ac:dyDescent="0.25">
      <c r="A2" s="2">
        <v>22</v>
      </c>
      <c r="B2" s="2">
        <v>1</v>
      </c>
      <c r="C2" t="s">
        <v>131</v>
      </c>
      <c r="D2" s="2">
        <v>2</v>
      </c>
      <c r="E2" s="2" t="s">
        <v>9</v>
      </c>
      <c r="F2" s="2" t="s">
        <v>7</v>
      </c>
      <c r="G2" s="2" t="s">
        <v>253</v>
      </c>
      <c r="H2" s="2" t="s">
        <v>268</v>
      </c>
      <c r="I2"/>
      <c r="J2"/>
      <c r="K2"/>
      <c r="L2" s="4">
        <v>3.16</v>
      </c>
      <c r="M2" s="4">
        <v>3.34</v>
      </c>
      <c r="N2" s="4">
        <f t="shared" ref="N2:N65" si="0">L2+M2</f>
        <v>6.5</v>
      </c>
      <c r="O2" s="4">
        <f t="shared" ref="O2:O65" si="1">M2/L2</f>
        <v>1.0569620253164556</v>
      </c>
      <c r="Q2">
        <f>(L2-2.52)/2.52</f>
        <v>0.25396825396825401</v>
      </c>
      <c r="R2">
        <f>(M2-5.94)/5.94</f>
        <v>-0.43771043771043777</v>
      </c>
      <c r="S2">
        <f>(N2-8.46)/8.46</f>
        <v>-0.23167848699763602</v>
      </c>
      <c r="T2">
        <f>(O2-2.33)/2.33</f>
        <v>-0.54636822947791608</v>
      </c>
    </row>
    <row r="3" spans="1:20" x14ac:dyDescent="0.25">
      <c r="A3" s="2">
        <v>13</v>
      </c>
      <c r="B3" s="2">
        <v>1</v>
      </c>
      <c r="C3" s="2" t="s">
        <v>106</v>
      </c>
      <c r="D3" s="2">
        <v>2</v>
      </c>
      <c r="E3" s="2" t="s">
        <v>9</v>
      </c>
      <c r="F3" s="2" t="s">
        <v>7</v>
      </c>
      <c r="G3" s="2" t="s">
        <v>253</v>
      </c>
      <c r="H3" s="2" t="s">
        <v>268</v>
      </c>
      <c r="I3" s="3">
        <v>5.7</v>
      </c>
      <c r="J3" s="4">
        <v>82.286056250000001</v>
      </c>
      <c r="K3" s="4">
        <v>0.4215012414</v>
      </c>
      <c r="L3" s="4">
        <v>0.41000000000000014</v>
      </c>
      <c r="M3" s="4">
        <v>1.79</v>
      </c>
      <c r="N3" s="4">
        <f t="shared" si="0"/>
        <v>2.2000000000000002</v>
      </c>
      <c r="O3" s="4">
        <f t="shared" si="1"/>
        <v>4.3658536585365839</v>
      </c>
      <c r="P3">
        <f>(K3-0.35)/0.35</f>
        <v>0.20428926114285723</v>
      </c>
      <c r="Q3">
        <f t="shared" ref="Q3:Q31" si="2">(L3-2.52)/2.52</f>
        <v>-0.83730158730158721</v>
      </c>
      <c r="R3">
        <f t="shared" ref="R3:R31" si="3">(M3-5.94)/5.94</f>
        <v>-0.69865319865319864</v>
      </c>
      <c r="S3">
        <f t="shared" ref="S3:S31" si="4">(N3-8.46)/8.46</f>
        <v>-0.73995271867612289</v>
      </c>
      <c r="T3">
        <f t="shared" ref="T3:T31" si="5">(O3-2.33)/2.33</f>
        <v>0.87375693499424201</v>
      </c>
    </row>
    <row r="4" spans="1:20" x14ac:dyDescent="0.25">
      <c r="A4" s="2">
        <v>33</v>
      </c>
      <c r="B4" s="2">
        <v>2</v>
      </c>
      <c r="C4" t="s">
        <v>204</v>
      </c>
      <c r="D4" s="2">
        <v>2</v>
      </c>
      <c r="E4" s="2" t="s">
        <v>9</v>
      </c>
      <c r="F4" s="2" t="s">
        <v>7</v>
      </c>
      <c r="G4" s="2" t="s">
        <v>253</v>
      </c>
      <c r="H4" s="2" t="s">
        <v>268</v>
      </c>
      <c r="I4"/>
      <c r="J4"/>
      <c r="K4"/>
      <c r="L4" s="4">
        <v>1.7699999999999996</v>
      </c>
      <c r="M4" s="4">
        <v>8.1</v>
      </c>
      <c r="N4" s="4">
        <f t="shared" si="0"/>
        <v>9.8699999999999992</v>
      </c>
      <c r="O4" s="4">
        <f t="shared" si="1"/>
        <v>4.5762711864406791</v>
      </c>
      <c r="Q4">
        <f t="shared" si="2"/>
        <v>-0.29761904761904778</v>
      </c>
      <c r="R4">
        <f t="shared" si="3"/>
        <v>0.36363636363636348</v>
      </c>
      <c r="S4">
        <f t="shared" si="4"/>
        <v>0.16666666666666646</v>
      </c>
      <c r="T4">
        <f t="shared" si="5"/>
        <v>0.96406488688441161</v>
      </c>
    </row>
    <row r="5" spans="1:20" x14ac:dyDescent="0.25">
      <c r="A5" s="2">
        <v>27</v>
      </c>
      <c r="B5" s="2">
        <v>1</v>
      </c>
      <c r="C5" t="s">
        <v>158</v>
      </c>
      <c r="D5" s="2">
        <v>2</v>
      </c>
      <c r="E5" s="2" t="s">
        <v>9</v>
      </c>
      <c r="F5" s="2" t="s">
        <v>7</v>
      </c>
      <c r="G5" s="2" t="s">
        <v>253</v>
      </c>
      <c r="H5" s="2" t="s">
        <v>268</v>
      </c>
      <c r="I5"/>
      <c r="J5"/>
      <c r="K5"/>
      <c r="L5" s="4">
        <v>2.0999999999999996</v>
      </c>
      <c r="M5" s="4">
        <v>1.81</v>
      </c>
      <c r="N5" s="4">
        <f t="shared" si="0"/>
        <v>3.9099999999999997</v>
      </c>
      <c r="O5" s="4">
        <f t="shared" si="1"/>
        <v>0.86190476190476206</v>
      </c>
      <c r="Q5">
        <f t="shared" si="2"/>
        <v>-0.16666666666666682</v>
      </c>
      <c r="R5">
        <f t="shared" si="3"/>
        <v>-0.6952861952861954</v>
      </c>
      <c r="S5">
        <f t="shared" si="4"/>
        <v>-0.5378250591016549</v>
      </c>
      <c r="T5">
        <f t="shared" si="5"/>
        <v>-0.63008379317392194</v>
      </c>
    </row>
    <row r="6" spans="1:20" x14ac:dyDescent="0.25">
      <c r="A6" s="2">
        <v>8</v>
      </c>
      <c r="B6" s="2">
        <v>1</v>
      </c>
      <c r="C6" s="2" t="s">
        <v>39</v>
      </c>
      <c r="D6" s="2">
        <v>2</v>
      </c>
      <c r="E6" s="2" t="s">
        <v>9</v>
      </c>
      <c r="F6" s="2" t="s">
        <v>7</v>
      </c>
      <c r="G6" s="2" t="s">
        <v>253</v>
      </c>
      <c r="H6" s="2" t="s">
        <v>268</v>
      </c>
      <c r="I6" s="3">
        <v>5.52</v>
      </c>
      <c r="J6" s="4">
        <v>161.25018660000001</v>
      </c>
      <c r="K6" s="4">
        <v>0.25819570279999998</v>
      </c>
      <c r="L6" s="4">
        <v>2.5700000000000003</v>
      </c>
      <c r="M6" s="4">
        <v>3.05</v>
      </c>
      <c r="N6" s="4">
        <f t="shared" si="0"/>
        <v>5.62</v>
      </c>
      <c r="O6" s="4">
        <f t="shared" si="1"/>
        <v>1.186770428015564</v>
      </c>
      <c r="P6">
        <f t="shared" ref="P6:P30" si="6">(K6-0.35)/0.35</f>
        <v>-0.26229799199999998</v>
      </c>
      <c r="Q6">
        <f t="shared" si="2"/>
        <v>1.9841269841269948E-2</v>
      </c>
      <c r="R6">
        <f t="shared" si="3"/>
        <v>-0.48653198653198659</v>
      </c>
      <c r="S6">
        <f t="shared" si="4"/>
        <v>-0.3356973995271868</v>
      </c>
      <c r="T6">
        <f t="shared" si="5"/>
        <v>-0.49065646866284807</v>
      </c>
    </row>
    <row r="7" spans="1:20" x14ac:dyDescent="0.25">
      <c r="A7" s="2">
        <v>5</v>
      </c>
      <c r="B7" s="2">
        <v>1</v>
      </c>
      <c r="C7" s="2" t="s">
        <v>19</v>
      </c>
      <c r="D7" s="2">
        <v>2</v>
      </c>
      <c r="E7" s="2" t="s">
        <v>9</v>
      </c>
      <c r="F7" s="2" t="s">
        <v>7</v>
      </c>
      <c r="G7" s="2" t="s">
        <v>253</v>
      </c>
      <c r="H7" s="2" t="s">
        <v>268</v>
      </c>
      <c r="I7" s="3">
        <v>5.79</v>
      </c>
      <c r="J7" s="3">
        <v>77.204592169999998</v>
      </c>
      <c r="K7" s="4">
        <v>0.42674066719999998</v>
      </c>
      <c r="L7" s="4">
        <v>2.9499999999999993</v>
      </c>
      <c r="M7" s="4">
        <v>5.6</v>
      </c>
      <c r="N7" s="4">
        <f t="shared" si="0"/>
        <v>8.5499999999999989</v>
      </c>
      <c r="O7" s="4">
        <f t="shared" si="1"/>
        <v>1.898305084745763</v>
      </c>
      <c r="P7">
        <f t="shared" si="6"/>
        <v>0.21925904914285715</v>
      </c>
      <c r="Q7">
        <f t="shared" si="2"/>
        <v>0.17063492063492033</v>
      </c>
      <c r="R7">
        <f t="shared" si="3"/>
        <v>-5.723905723905736E-2</v>
      </c>
      <c r="S7">
        <f t="shared" si="4"/>
        <v>1.0638297872340198E-2</v>
      </c>
      <c r="T7">
        <f t="shared" si="5"/>
        <v>-0.1852767876627627</v>
      </c>
    </row>
    <row r="8" spans="1:20" x14ac:dyDescent="0.25">
      <c r="A8" s="2">
        <v>9</v>
      </c>
      <c r="B8" s="2">
        <v>1</v>
      </c>
      <c r="C8" s="2" t="s">
        <v>73</v>
      </c>
      <c r="D8" s="2">
        <v>2</v>
      </c>
      <c r="E8" s="2" t="s">
        <v>9</v>
      </c>
      <c r="F8" s="2" t="s">
        <v>7</v>
      </c>
      <c r="G8" s="2" t="s">
        <v>253</v>
      </c>
      <c r="H8" s="2" t="s">
        <v>268</v>
      </c>
      <c r="I8" s="3">
        <v>5.43</v>
      </c>
      <c r="J8" s="4">
        <v>192.15332129999999</v>
      </c>
      <c r="K8" s="4">
        <v>0.30883996819999998</v>
      </c>
      <c r="L8" s="4">
        <v>3.379999999999999</v>
      </c>
      <c r="M8" s="4">
        <v>8.48</v>
      </c>
      <c r="N8" s="4">
        <f t="shared" si="0"/>
        <v>11.86</v>
      </c>
      <c r="O8" s="4">
        <f t="shared" si="1"/>
        <v>2.5088757396449712</v>
      </c>
      <c r="P8">
        <f t="shared" si="6"/>
        <v>-0.11760009085714286</v>
      </c>
      <c r="Q8">
        <f t="shared" si="2"/>
        <v>0.34126984126984089</v>
      </c>
      <c r="R8">
        <f t="shared" si="3"/>
        <v>0.42760942760942761</v>
      </c>
      <c r="S8">
        <f t="shared" si="4"/>
        <v>0.40189125295508255</v>
      </c>
      <c r="T8">
        <f t="shared" si="5"/>
        <v>7.6770703710288046E-2</v>
      </c>
    </row>
    <row r="9" spans="1:20" x14ac:dyDescent="0.25">
      <c r="A9" s="2">
        <v>19</v>
      </c>
      <c r="B9" s="2">
        <v>1</v>
      </c>
      <c r="C9" s="2" t="s">
        <v>123</v>
      </c>
      <c r="D9" s="2">
        <v>2</v>
      </c>
      <c r="E9" s="2" t="s">
        <v>9</v>
      </c>
      <c r="F9" s="2" t="s">
        <v>7</v>
      </c>
      <c r="G9" s="2" t="s">
        <v>253</v>
      </c>
      <c r="H9" s="2" t="s">
        <v>268</v>
      </c>
      <c r="I9" s="3">
        <v>6.01</v>
      </c>
      <c r="J9" s="4">
        <v>111.334002</v>
      </c>
      <c r="K9" s="4">
        <v>0.29005710800000001</v>
      </c>
      <c r="L9" s="4">
        <v>3.3699999999999992</v>
      </c>
      <c r="M9" s="4">
        <v>4.8099999999999996</v>
      </c>
      <c r="N9" s="4">
        <f t="shared" si="0"/>
        <v>8.18</v>
      </c>
      <c r="O9" s="4">
        <f t="shared" si="1"/>
        <v>1.4272997032640953</v>
      </c>
      <c r="P9">
        <f t="shared" si="6"/>
        <v>-0.17126540571428564</v>
      </c>
      <c r="Q9">
        <f t="shared" si="2"/>
        <v>0.33730158730158699</v>
      </c>
      <c r="R9">
        <f t="shared" si="3"/>
        <v>-0.19023569023569034</v>
      </c>
      <c r="S9">
        <f t="shared" si="4"/>
        <v>-3.3096926713948122E-2</v>
      </c>
      <c r="T9">
        <f t="shared" si="5"/>
        <v>-0.38742502005832824</v>
      </c>
    </row>
    <row r="10" spans="1:20" x14ac:dyDescent="0.25">
      <c r="A10" s="2">
        <v>30</v>
      </c>
      <c r="B10" s="2">
        <v>1</v>
      </c>
      <c r="C10" t="s">
        <v>193</v>
      </c>
      <c r="D10" s="2">
        <v>2</v>
      </c>
      <c r="E10" s="2" t="s">
        <v>9</v>
      </c>
      <c r="F10" s="2" t="s">
        <v>7</v>
      </c>
      <c r="G10" s="2" t="s">
        <v>253</v>
      </c>
      <c r="H10" s="2" t="s">
        <v>268</v>
      </c>
      <c r="I10"/>
      <c r="J10"/>
      <c r="K10"/>
      <c r="L10" s="4">
        <v>2.3499999999999996</v>
      </c>
      <c r="M10" s="4">
        <v>2.16</v>
      </c>
      <c r="N10" s="4">
        <f t="shared" si="0"/>
        <v>4.51</v>
      </c>
      <c r="O10" s="4">
        <f t="shared" si="1"/>
        <v>0.91914893617021298</v>
      </c>
      <c r="Q10">
        <f t="shared" si="2"/>
        <v>-6.7460317460317609E-2</v>
      </c>
      <c r="R10">
        <f t="shared" si="3"/>
        <v>-0.63636363636363635</v>
      </c>
      <c r="S10">
        <f t="shared" si="4"/>
        <v>-0.46690307328605207</v>
      </c>
      <c r="T10">
        <f t="shared" si="5"/>
        <v>-0.60551547803853523</v>
      </c>
    </row>
    <row r="11" spans="1:20" x14ac:dyDescent="0.25">
      <c r="A11" s="2">
        <v>36</v>
      </c>
      <c r="B11" s="2">
        <v>2</v>
      </c>
      <c r="C11" t="s">
        <v>248</v>
      </c>
      <c r="D11" s="2">
        <v>2</v>
      </c>
      <c r="E11" s="2" t="s">
        <v>9</v>
      </c>
      <c r="F11" s="2" t="s">
        <v>7</v>
      </c>
      <c r="G11" s="2" t="s">
        <v>253</v>
      </c>
      <c r="H11" s="2" t="s">
        <v>268</v>
      </c>
      <c r="I11"/>
      <c r="J11"/>
      <c r="K11"/>
      <c r="L11" s="4">
        <v>1.7699999999999996</v>
      </c>
      <c r="M11" s="4">
        <v>0.82</v>
      </c>
      <c r="N11" s="4">
        <f t="shared" si="0"/>
        <v>2.5899999999999994</v>
      </c>
      <c r="O11" s="4">
        <f t="shared" si="1"/>
        <v>0.46327683615819215</v>
      </c>
      <c r="Q11">
        <f t="shared" si="2"/>
        <v>-0.29761904761904778</v>
      </c>
      <c r="R11">
        <f t="shared" si="3"/>
        <v>-0.86195286195286192</v>
      </c>
      <c r="S11">
        <f t="shared" si="4"/>
        <v>-0.69385342789598115</v>
      </c>
      <c r="T11">
        <f t="shared" si="5"/>
        <v>-0.80116873984626946</v>
      </c>
    </row>
    <row r="12" spans="1:20" x14ac:dyDescent="0.25">
      <c r="A12" s="2">
        <v>169</v>
      </c>
      <c r="B12" s="2">
        <v>6</v>
      </c>
      <c r="C12" s="2" t="s">
        <v>36</v>
      </c>
      <c r="D12" s="2">
        <v>2</v>
      </c>
      <c r="E12" s="2" t="s">
        <v>8</v>
      </c>
      <c r="F12" s="2" t="s">
        <v>7</v>
      </c>
      <c r="G12" s="2" t="s">
        <v>253</v>
      </c>
      <c r="H12" s="2" t="s">
        <v>268</v>
      </c>
      <c r="I12" s="3">
        <v>6.01</v>
      </c>
      <c r="J12" s="4">
        <v>41.477187549999996</v>
      </c>
      <c r="K12" s="4">
        <v>0.4202286059</v>
      </c>
      <c r="L12" s="4">
        <v>2.9599999999999991</v>
      </c>
      <c r="M12" s="4">
        <v>7.01</v>
      </c>
      <c r="N12" s="4">
        <f t="shared" si="0"/>
        <v>9.9699999999999989</v>
      </c>
      <c r="O12" s="4">
        <f t="shared" si="1"/>
        <v>2.3682432432432439</v>
      </c>
      <c r="P12">
        <f t="shared" si="6"/>
        <v>0.20065315971428577</v>
      </c>
      <c r="Q12">
        <f t="shared" si="2"/>
        <v>0.17460317460317423</v>
      </c>
      <c r="R12">
        <f t="shared" si="3"/>
        <v>0.18013468013468001</v>
      </c>
      <c r="S12">
        <f t="shared" si="4"/>
        <v>0.17848699763593356</v>
      </c>
      <c r="T12">
        <f t="shared" si="5"/>
        <v>1.6413409117272015E-2</v>
      </c>
    </row>
    <row r="13" spans="1:20" x14ac:dyDescent="0.25">
      <c r="A13" s="2">
        <v>203</v>
      </c>
      <c r="B13" s="2">
        <v>7</v>
      </c>
      <c r="C13" t="s">
        <v>249</v>
      </c>
      <c r="D13" s="2">
        <v>2</v>
      </c>
      <c r="E13" s="2" t="s">
        <v>8</v>
      </c>
      <c r="F13" s="2" t="s">
        <v>7</v>
      </c>
      <c r="G13" s="2" t="s">
        <v>253</v>
      </c>
      <c r="H13" s="2" t="s">
        <v>268</v>
      </c>
      <c r="I13"/>
      <c r="J13"/>
      <c r="K13"/>
      <c r="L13" s="4">
        <v>1.379999999999999</v>
      </c>
      <c r="M13" s="4">
        <v>1.53</v>
      </c>
      <c r="N13" s="4">
        <f t="shared" si="0"/>
        <v>2.9099999999999993</v>
      </c>
      <c r="O13" s="4">
        <f t="shared" si="1"/>
        <v>1.108695652173914</v>
      </c>
      <c r="Q13">
        <f t="shared" si="2"/>
        <v>-0.45238095238095277</v>
      </c>
      <c r="R13">
        <f t="shared" si="3"/>
        <v>-0.74242424242424243</v>
      </c>
      <c r="S13">
        <f t="shared" si="4"/>
        <v>-0.65602836879432636</v>
      </c>
      <c r="T13">
        <f t="shared" si="5"/>
        <v>-0.52416495614853476</v>
      </c>
    </row>
    <row r="14" spans="1:20" x14ac:dyDescent="0.25">
      <c r="A14" s="2">
        <v>171</v>
      </c>
      <c r="B14" s="2">
        <v>6</v>
      </c>
      <c r="C14" s="2" t="s">
        <v>62</v>
      </c>
      <c r="D14" s="2">
        <v>2</v>
      </c>
      <c r="E14" s="2" t="s">
        <v>8</v>
      </c>
      <c r="F14" s="2" t="s">
        <v>7</v>
      </c>
      <c r="G14" s="2" t="s">
        <v>253</v>
      </c>
      <c r="H14" s="2" t="s">
        <v>268</v>
      </c>
      <c r="I14" s="3">
        <v>5.71</v>
      </c>
      <c r="J14" s="4">
        <v>60.024009599999999</v>
      </c>
      <c r="K14" s="4">
        <v>0.3017865012</v>
      </c>
      <c r="L14" s="4">
        <v>3.6400000000000006</v>
      </c>
      <c r="M14" s="4">
        <v>3.23</v>
      </c>
      <c r="N14" s="4">
        <f t="shared" si="0"/>
        <v>6.870000000000001</v>
      </c>
      <c r="O14" s="4">
        <f t="shared" si="1"/>
        <v>0.88736263736263721</v>
      </c>
      <c r="P14">
        <f t="shared" si="6"/>
        <v>-0.13775285371428567</v>
      </c>
      <c r="Q14">
        <f t="shared" si="2"/>
        <v>0.44444444444444464</v>
      </c>
      <c r="R14">
        <f t="shared" si="3"/>
        <v>-0.45622895622895626</v>
      </c>
      <c r="S14">
        <f t="shared" si="4"/>
        <v>-0.18794326241134748</v>
      </c>
      <c r="T14">
        <f t="shared" si="5"/>
        <v>-0.61915766636796687</v>
      </c>
    </row>
    <row r="15" spans="1:20" x14ac:dyDescent="0.25">
      <c r="A15" s="2">
        <v>176</v>
      </c>
      <c r="B15" s="2">
        <v>6</v>
      </c>
      <c r="C15" s="2" t="s">
        <v>92</v>
      </c>
      <c r="D15" s="2">
        <v>2</v>
      </c>
      <c r="E15" s="2" t="s">
        <v>8</v>
      </c>
      <c r="F15" s="2" t="s">
        <v>7</v>
      </c>
      <c r="G15" s="2" t="s">
        <v>253</v>
      </c>
      <c r="H15" s="2" t="s">
        <v>268</v>
      </c>
      <c r="I15" s="3">
        <v>5.17</v>
      </c>
      <c r="J15" s="4">
        <v>177.2908367</v>
      </c>
      <c r="K15" s="4">
        <v>0.4109467409</v>
      </c>
      <c r="L15" s="4">
        <v>1.9499999999999993</v>
      </c>
      <c r="M15" s="4">
        <v>4.26</v>
      </c>
      <c r="N15" s="4">
        <f t="shared" si="0"/>
        <v>6.2099999999999991</v>
      </c>
      <c r="O15" s="4">
        <f t="shared" si="1"/>
        <v>2.1846153846153853</v>
      </c>
      <c r="P15">
        <f t="shared" si="6"/>
        <v>0.17413354542857148</v>
      </c>
      <c r="Q15">
        <f t="shared" si="2"/>
        <v>-0.22619047619047647</v>
      </c>
      <c r="R15">
        <f t="shared" si="3"/>
        <v>-0.28282828282828293</v>
      </c>
      <c r="S15">
        <f t="shared" si="4"/>
        <v>-0.2659574468085108</v>
      </c>
      <c r="T15">
        <f t="shared" si="5"/>
        <v>-6.2396830637173724E-2</v>
      </c>
    </row>
    <row r="16" spans="1:20" x14ac:dyDescent="0.25">
      <c r="A16" s="2">
        <v>184</v>
      </c>
      <c r="B16" s="2">
        <v>6</v>
      </c>
      <c r="C16" t="s">
        <v>167</v>
      </c>
      <c r="D16" s="2">
        <v>2</v>
      </c>
      <c r="E16" s="2" t="s">
        <v>8</v>
      </c>
      <c r="F16" s="2" t="s">
        <v>7</v>
      </c>
      <c r="G16" s="2" t="s">
        <v>253</v>
      </c>
      <c r="H16" s="2" t="s">
        <v>268</v>
      </c>
      <c r="I16"/>
      <c r="J16"/>
      <c r="K16"/>
      <c r="L16" s="4">
        <v>1.6999999999999993</v>
      </c>
      <c r="M16" s="4">
        <v>4.88</v>
      </c>
      <c r="N16" s="4">
        <f t="shared" si="0"/>
        <v>6.5799999999999992</v>
      </c>
      <c r="O16" s="4">
        <f t="shared" si="1"/>
        <v>2.870588235294119</v>
      </c>
      <c r="Q16">
        <f t="shared" si="2"/>
        <v>-0.32539682539682568</v>
      </c>
      <c r="R16">
        <f t="shared" si="3"/>
        <v>-0.17845117845117853</v>
      </c>
      <c r="S16">
        <f t="shared" si="4"/>
        <v>-0.2222222222222224</v>
      </c>
      <c r="T16">
        <f t="shared" si="5"/>
        <v>0.23201211815198236</v>
      </c>
    </row>
    <row r="17" spans="1:20" x14ac:dyDescent="0.25">
      <c r="A17" s="2">
        <v>180</v>
      </c>
      <c r="B17" s="2">
        <v>6</v>
      </c>
      <c r="C17" t="s">
        <v>140</v>
      </c>
      <c r="D17" s="2">
        <v>2</v>
      </c>
      <c r="E17" s="2" t="s">
        <v>8</v>
      </c>
      <c r="F17" s="2" t="s">
        <v>7</v>
      </c>
      <c r="G17" s="2" t="s">
        <v>253</v>
      </c>
      <c r="H17" s="2" t="s">
        <v>268</v>
      </c>
      <c r="I17"/>
      <c r="J17"/>
      <c r="K17"/>
      <c r="L17" s="4">
        <v>1.8399999999999999</v>
      </c>
      <c r="M17" s="4">
        <v>4.32</v>
      </c>
      <c r="N17" s="4">
        <f t="shared" si="0"/>
        <v>6.16</v>
      </c>
      <c r="O17" s="4">
        <f t="shared" si="1"/>
        <v>2.347826086956522</v>
      </c>
      <c r="Q17">
        <f t="shared" si="2"/>
        <v>-0.26984126984126988</v>
      </c>
      <c r="R17">
        <f t="shared" si="3"/>
        <v>-0.27272727272727271</v>
      </c>
      <c r="S17">
        <f t="shared" si="4"/>
        <v>-0.27186761229314427</v>
      </c>
      <c r="T17">
        <f t="shared" si="5"/>
        <v>7.650681097219691E-3</v>
      </c>
    </row>
    <row r="18" spans="1:20" x14ac:dyDescent="0.25">
      <c r="A18" s="2">
        <v>161</v>
      </c>
      <c r="B18" s="2">
        <v>6</v>
      </c>
      <c r="C18" s="2" t="s">
        <v>26</v>
      </c>
      <c r="D18" s="2">
        <v>2</v>
      </c>
      <c r="E18" s="2" t="s">
        <v>8</v>
      </c>
      <c r="F18" s="2" t="s">
        <v>7</v>
      </c>
      <c r="G18" s="2" t="s">
        <v>253</v>
      </c>
      <c r="H18" s="2" t="s">
        <v>268</v>
      </c>
      <c r="I18" s="3">
        <v>5.2</v>
      </c>
      <c r="J18" s="3">
        <v>96.820881369999995</v>
      </c>
      <c r="K18" s="4">
        <v>0.33787792719999998</v>
      </c>
      <c r="L18" s="4">
        <v>2.66</v>
      </c>
      <c r="M18" s="4">
        <v>2.84</v>
      </c>
      <c r="N18" s="4">
        <f t="shared" si="0"/>
        <v>5.5</v>
      </c>
      <c r="O18" s="4">
        <f t="shared" si="1"/>
        <v>1.0676691729323307</v>
      </c>
      <c r="P18">
        <f t="shared" si="6"/>
        <v>-3.4634493714285702E-2</v>
      </c>
      <c r="Q18">
        <f t="shared" si="2"/>
        <v>5.5555555555555601E-2</v>
      </c>
      <c r="R18">
        <f t="shared" si="3"/>
        <v>-0.52188552188552195</v>
      </c>
      <c r="S18">
        <f t="shared" si="4"/>
        <v>-0.34988179669030739</v>
      </c>
      <c r="T18">
        <f t="shared" si="5"/>
        <v>-0.54177288715350613</v>
      </c>
    </row>
    <row r="19" spans="1:20" x14ac:dyDescent="0.25">
      <c r="A19" s="2">
        <v>192</v>
      </c>
      <c r="B19" s="2">
        <v>6</v>
      </c>
      <c r="C19" t="s">
        <v>196</v>
      </c>
      <c r="D19" s="2">
        <v>2</v>
      </c>
      <c r="E19" s="2" t="s">
        <v>8</v>
      </c>
      <c r="F19" s="2" t="s">
        <v>7</v>
      </c>
      <c r="G19" s="2" t="s">
        <v>253</v>
      </c>
      <c r="H19" s="2" t="s">
        <v>268</v>
      </c>
      <c r="I19"/>
      <c r="J19"/>
      <c r="K19"/>
      <c r="L19" s="4">
        <v>2.34</v>
      </c>
      <c r="M19" s="4">
        <v>2.35</v>
      </c>
      <c r="N19" s="4">
        <f t="shared" si="0"/>
        <v>4.6899999999999995</v>
      </c>
      <c r="O19" s="4">
        <f t="shared" si="1"/>
        <v>1.0042735042735045</v>
      </c>
      <c r="Q19">
        <f t="shared" si="2"/>
        <v>-7.1428571428571494E-2</v>
      </c>
      <c r="R19">
        <f t="shared" si="3"/>
        <v>-0.60437710437710435</v>
      </c>
      <c r="S19">
        <f t="shared" si="4"/>
        <v>-0.44562647754137125</v>
      </c>
      <c r="T19">
        <f t="shared" si="5"/>
        <v>-0.5689813286379809</v>
      </c>
    </row>
    <row r="20" spans="1:20" x14ac:dyDescent="0.25">
      <c r="A20" s="2">
        <v>177</v>
      </c>
      <c r="B20" s="2">
        <v>6</v>
      </c>
      <c r="C20" s="2" t="s">
        <v>126</v>
      </c>
      <c r="D20" s="2">
        <v>2</v>
      </c>
      <c r="E20" s="2" t="s">
        <v>8</v>
      </c>
      <c r="F20" s="2" t="s">
        <v>7</v>
      </c>
      <c r="G20" s="2" t="s">
        <v>253</v>
      </c>
      <c r="H20" s="2" t="s">
        <v>268</v>
      </c>
      <c r="I20" s="3">
        <v>5.58</v>
      </c>
      <c r="J20" s="4">
        <v>136.80163759999999</v>
      </c>
      <c r="K20" s="4">
        <v>0.35319343689999999</v>
      </c>
      <c r="L20" s="4">
        <v>2.1400000000000006</v>
      </c>
      <c r="M20" s="4">
        <v>3.28</v>
      </c>
      <c r="N20" s="4">
        <f t="shared" si="0"/>
        <v>5.42</v>
      </c>
      <c r="O20" s="4">
        <f t="shared" si="1"/>
        <v>1.5327102803738313</v>
      </c>
      <c r="P20">
        <f t="shared" si="6"/>
        <v>9.1241054285714652E-3</v>
      </c>
      <c r="Q20">
        <f t="shared" si="2"/>
        <v>-0.15079365079365056</v>
      </c>
      <c r="R20">
        <f t="shared" si="3"/>
        <v>-0.44781144781144788</v>
      </c>
      <c r="S20">
        <f t="shared" si="4"/>
        <v>-0.35933806146572111</v>
      </c>
      <c r="T20">
        <f t="shared" si="5"/>
        <v>-0.34218442902410678</v>
      </c>
    </row>
    <row r="21" spans="1:20" x14ac:dyDescent="0.25">
      <c r="A21" s="2">
        <v>196</v>
      </c>
      <c r="B21" s="2">
        <v>7</v>
      </c>
      <c r="C21" t="s">
        <v>221</v>
      </c>
      <c r="D21" s="2">
        <v>2</v>
      </c>
      <c r="E21" s="2" t="s">
        <v>8</v>
      </c>
      <c r="F21" s="2" t="s">
        <v>7</v>
      </c>
      <c r="G21" s="2" t="s">
        <v>253</v>
      </c>
      <c r="H21" s="2" t="s">
        <v>268</v>
      </c>
      <c r="I21"/>
      <c r="J21"/>
      <c r="K21"/>
      <c r="L21" s="4">
        <v>1.9900000000000002</v>
      </c>
      <c r="M21" s="4">
        <v>5.86</v>
      </c>
      <c r="N21" s="4">
        <f t="shared" si="0"/>
        <v>7.8500000000000005</v>
      </c>
      <c r="O21" s="4">
        <f t="shared" si="1"/>
        <v>2.9447236180904519</v>
      </c>
      <c r="Q21">
        <f t="shared" si="2"/>
        <v>-0.21031746031746024</v>
      </c>
      <c r="R21">
        <f t="shared" si="3"/>
        <v>-1.346801346801348E-2</v>
      </c>
      <c r="S21">
        <f t="shared" si="4"/>
        <v>-7.2104018912529586E-2</v>
      </c>
      <c r="T21">
        <f t="shared" si="5"/>
        <v>0.26382987900877758</v>
      </c>
    </row>
    <row r="22" spans="1:20" x14ac:dyDescent="0.25">
      <c r="A22" s="2">
        <v>258</v>
      </c>
      <c r="B22" s="2">
        <v>9</v>
      </c>
      <c r="C22" s="2" t="s">
        <v>111</v>
      </c>
      <c r="D22" s="2">
        <v>2</v>
      </c>
      <c r="E22" s="2" t="s">
        <v>6</v>
      </c>
      <c r="F22" s="2" t="s">
        <v>7</v>
      </c>
      <c r="G22" s="2" t="s">
        <v>253</v>
      </c>
      <c r="H22" s="2" t="s">
        <v>268</v>
      </c>
      <c r="I22" s="3">
        <v>5.92</v>
      </c>
      <c r="J22" s="4">
        <v>103.6451031</v>
      </c>
      <c r="K22" s="4">
        <v>0.26121965219999999</v>
      </c>
      <c r="L22" s="4">
        <v>1.7300000000000004</v>
      </c>
      <c r="M22" s="4">
        <v>2.29</v>
      </c>
      <c r="N22" s="4">
        <f t="shared" si="0"/>
        <v>4.0200000000000005</v>
      </c>
      <c r="O22" s="4">
        <f t="shared" si="1"/>
        <v>1.3236994219653175</v>
      </c>
      <c r="P22">
        <f t="shared" si="6"/>
        <v>-0.25365813657142855</v>
      </c>
      <c r="Q22">
        <f t="shared" si="2"/>
        <v>-0.31349206349206332</v>
      </c>
      <c r="R22">
        <f t="shared" si="3"/>
        <v>-0.61447811447811451</v>
      </c>
      <c r="S22">
        <f t="shared" si="4"/>
        <v>-0.52482269503546097</v>
      </c>
      <c r="T22">
        <f t="shared" si="5"/>
        <v>-0.43188866010072213</v>
      </c>
    </row>
    <row r="23" spans="1:20" x14ac:dyDescent="0.25">
      <c r="A23" s="2">
        <v>247</v>
      </c>
      <c r="B23" s="2">
        <v>8</v>
      </c>
      <c r="C23" s="2" t="s">
        <v>81</v>
      </c>
      <c r="D23" s="2">
        <v>2</v>
      </c>
      <c r="E23" s="2" t="s">
        <v>6</v>
      </c>
      <c r="F23" s="2" t="s">
        <v>7</v>
      </c>
      <c r="G23" s="2" t="s">
        <v>253</v>
      </c>
      <c r="H23" s="2" t="s">
        <v>268</v>
      </c>
      <c r="I23" s="3">
        <v>6.26</v>
      </c>
      <c r="J23" s="4">
        <v>62.28822005</v>
      </c>
      <c r="K23" s="4">
        <v>0.31139766340000002</v>
      </c>
      <c r="L23" s="4">
        <v>3.3200000000000003</v>
      </c>
      <c r="M23" s="4">
        <v>5.18</v>
      </c>
      <c r="N23" s="4">
        <f t="shared" si="0"/>
        <v>8.5</v>
      </c>
      <c r="O23" s="4">
        <f t="shared" si="1"/>
        <v>1.5602409638554215</v>
      </c>
      <c r="P23">
        <f t="shared" si="6"/>
        <v>-0.11029239028571416</v>
      </c>
      <c r="Q23">
        <f t="shared" si="2"/>
        <v>0.31746031746031755</v>
      </c>
      <c r="R23">
        <f t="shared" si="3"/>
        <v>-0.12794612794612806</v>
      </c>
      <c r="S23">
        <f t="shared" si="4"/>
        <v>4.7281323877067542E-3</v>
      </c>
      <c r="T23">
        <f t="shared" si="5"/>
        <v>-0.33036868504059164</v>
      </c>
    </row>
    <row r="24" spans="1:20" x14ac:dyDescent="0.25">
      <c r="A24" s="2">
        <v>280</v>
      </c>
      <c r="B24" s="2">
        <v>9</v>
      </c>
      <c r="C24" s="5" t="s">
        <v>207</v>
      </c>
      <c r="D24" s="2">
        <v>2</v>
      </c>
      <c r="E24" s="2" t="s">
        <v>6</v>
      </c>
      <c r="F24" s="2" t="s">
        <v>7</v>
      </c>
      <c r="G24" s="2" t="s">
        <v>253</v>
      </c>
      <c r="H24" s="2" t="s">
        <v>268</v>
      </c>
      <c r="I24"/>
      <c r="J24"/>
      <c r="K24"/>
      <c r="L24" s="4">
        <v>2.0099999999999998</v>
      </c>
      <c r="M24" s="4">
        <v>2.16</v>
      </c>
      <c r="N24" s="4">
        <f t="shared" si="0"/>
        <v>4.17</v>
      </c>
      <c r="O24" s="4">
        <f t="shared" si="1"/>
        <v>1.074626865671642</v>
      </c>
      <c r="Q24">
        <f t="shared" si="2"/>
        <v>-0.20238095238095247</v>
      </c>
      <c r="R24">
        <f t="shared" si="3"/>
        <v>-0.63636363636363635</v>
      </c>
      <c r="S24">
        <f t="shared" si="4"/>
        <v>-0.50709219858156029</v>
      </c>
      <c r="T24">
        <f t="shared" si="5"/>
        <v>-0.53878675293062572</v>
      </c>
    </row>
    <row r="25" spans="1:20" x14ac:dyDescent="0.25">
      <c r="A25" s="2">
        <v>282</v>
      </c>
      <c r="B25" s="2">
        <v>9</v>
      </c>
      <c r="C25" t="s">
        <v>230</v>
      </c>
      <c r="D25" s="2">
        <v>2</v>
      </c>
      <c r="E25" s="2" t="s">
        <v>6</v>
      </c>
      <c r="F25" s="2" t="s">
        <v>7</v>
      </c>
      <c r="G25" s="2" t="s">
        <v>253</v>
      </c>
      <c r="H25" s="2" t="s">
        <v>268</v>
      </c>
      <c r="I25"/>
      <c r="J25"/>
      <c r="K25"/>
      <c r="L25" s="4">
        <v>2.8599999999999994</v>
      </c>
      <c r="M25" s="4">
        <v>1.08</v>
      </c>
      <c r="N25" s="4">
        <f t="shared" si="0"/>
        <v>3.9399999999999995</v>
      </c>
      <c r="O25" s="4">
        <f t="shared" si="1"/>
        <v>0.37762237762237771</v>
      </c>
      <c r="Q25">
        <f t="shared" si="2"/>
        <v>0.13492063492063469</v>
      </c>
      <c r="R25">
        <f t="shared" si="3"/>
        <v>-0.81818181818181823</v>
      </c>
      <c r="S25">
        <f t="shared" si="4"/>
        <v>-0.53427895981087481</v>
      </c>
      <c r="T25">
        <f t="shared" si="5"/>
        <v>-0.83793031003331431</v>
      </c>
    </row>
    <row r="26" spans="1:20" x14ac:dyDescent="0.25">
      <c r="A26" s="2">
        <v>274</v>
      </c>
      <c r="B26" s="2">
        <v>9</v>
      </c>
      <c r="C26" t="s">
        <v>184</v>
      </c>
      <c r="D26" s="2">
        <v>2</v>
      </c>
      <c r="E26" s="2" t="s">
        <v>6</v>
      </c>
      <c r="F26" s="2" t="s">
        <v>7</v>
      </c>
      <c r="G26" s="2" t="s">
        <v>253</v>
      </c>
      <c r="H26" s="2" t="s">
        <v>268</v>
      </c>
      <c r="I26"/>
      <c r="J26"/>
      <c r="K26"/>
      <c r="L26" s="4">
        <v>1.9900000000000002</v>
      </c>
      <c r="M26" s="4">
        <v>0.8</v>
      </c>
      <c r="N26" s="4">
        <f t="shared" si="0"/>
        <v>2.79</v>
      </c>
      <c r="O26" s="4">
        <f t="shared" si="1"/>
        <v>0.40201005025125625</v>
      </c>
      <c r="Q26">
        <f t="shared" si="2"/>
        <v>-0.21031746031746024</v>
      </c>
      <c r="R26">
        <f t="shared" si="3"/>
        <v>-0.86531986531986538</v>
      </c>
      <c r="S26">
        <f t="shared" si="4"/>
        <v>-0.67021276595744683</v>
      </c>
      <c r="T26">
        <f t="shared" si="5"/>
        <v>-0.82746349774624195</v>
      </c>
    </row>
    <row r="27" spans="1:20" x14ac:dyDescent="0.25">
      <c r="A27" s="2">
        <v>249</v>
      </c>
      <c r="B27" s="2">
        <v>8</v>
      </c>
      <c r="C27" s="2" t="s">
        <v>97</v>
      </c>
      <c r="D27" s="2">
        <v>2</v>
      </c>
      <c r="E27" s="2" t="s">
        <v>6</v>
      </c>
      <c r="F27" s="2" t="s">
        <v>7</v>
      </c>
      <c r="G27" s="2" t="s">
        <v>253</v>
      </c>
      <c r="H27" s="2" t="s">
        <v>268</v>
      </c>
      <c r="I27" s="3">
        <v>5.83</v>
      </c>
      <c r="J27" s="4">
        <v>70.825798669999998</v>
      </c>
      <c r="K27" s="4">
        <v>0.37490110110000002</v>
      </c>
      <c r="L27" s="4">
        <v>2.3499999999999996</v>
      </c>
      <c r="M27" s="4">
        <v>12.19</v>
      </c>
      <c r="N27" s="4">
        <f t="shared" si="0"/>
        <v>14.54</v>
      </c>
      <c r="O27" s="4">
        <f t="shared" si="1"/>
        <v>5.1872340425531922</v>
      </c>
      <c r="P27">
        <f t="shared" si="6"/>
        <v>7.1146003142857281E-2</v>
      </c>
      <c r="Q27">
        <f t="shared" si="2"/>
        <v>-6.7460317460317609E-2</v>
      </c>
      <c r="R27">
        <f t="shared" si="3"/>
        <v>1.0521885521885519</v>
      </c>
      <c r="S27">
        <f t="shared" si="4"/>
        <v>0.71867612293144179</v>
      </c>
      <c r="T27">
        <f t="shared" si="5"/>
        <v>1.2262807049584514</v>
      </c>
    </row>
    <row r="28" spans="1:20" x14ac:dyDescent="0.25">
      <c r="A28" s="2">
        <v>262</v>
      </c>
      <c r="B28" s="2">
        <v>9</v>
      </c>
      <c r="C28" t="s">
        <v>143</v>
      </c>
      <c r="D28" s="2">
        <v>2</v>
      </c>
      <c r="E28" s="2" t="s">
        <v>6</v>
      </c>
      <c r="F28" s="2" t="s">
        <v>7</v>
      </c>
      <c r="G28" s="2" t="s">
        <v>253</v>
      </c>
      <c r="H28" s="2" t="s">
        <v>268</v>
      </c>
      <c r="I28"/>
      <c r="J28"/>
      <c r="K28"/>
      <c r="L28" s="4">
        <v>2.8699999999999992</v>
      </c>
      <c r="M28" s="4">
        <v>3.4</v>
      </c>
      <c r="N28" s="4">
        <f t="shared" si="0"/>
        <v>6.27</v>
      </c>
      <c r="O28" s="4">
        <f t="shared" si="1"/>
        <v>1.1846689895470386</v>
      </c>
      <c r="Q28">
        <f t="shared" si="2"/>
        <v>0.13888888888888856</v>
      </c>
      <c r="R28">
        <f t="shared" si="3"/>
        <v>-0.42760942760942766</v>
      </c>
      <c r="S28">
        <f t="shared" si="4"/>
        <v>-0.25886524822695051</v>
      </c>
      <c r="T28">
        <f t="shared" si="5"/>
        <v>-0.49155837358496202</v>
      </c>
    </row>
    <row r="29" spans="1:20" x14ac:dyDescent="0.25">
      <c r="A29" s="2">
        <v>244</v>
      </c>
      <c r="B29" s="2">
        <v>8</v>
      </c>
      <c r="C29" s="2" t="s">
        <v>28</v>
      </c>
      <c r="D29" s="2">
        <v>2</v>
      </c>
      <c r="E29" s="2" t="s">
        <v>6</v>
      </c>
      <c r="F29" s="2" t="s">
        <v>7</v>
      </c>
      <c r="G29" s="2" t="s">
        <v>253</v>
      </c>
      <c r="H29" s="2" t="s">
        <v>268</v>
      </c>
      <c r="I29" s="3">
        <v>5.76</v>
      </c>
      <c r="J29" s="3">
        <v>83.970610289999996</v>
      </c>
      <c r="K29" s="4">
        <v>0.3738242497</v>
      </c>
      <c r="L29" s="4">
        <v>2.9399999999999995</v>
      </c>
      <c r="M29" s="4">
        <v>4.7699999999999996</v>
      </c>
      <c r="N29" s="4">
        <f t="shared" si="0"/>
        <v>7.7099999999999991</v>
      </c>
      <c r="O29" s="4">
        <f t="shared" si="1"/>
        <v>1.6224489795918369</v>
      </c>
      <c r="P29">
        <f t="shared" si="6"/>
        <v>6.806928485714292E-2</v>
      </c>
      <c r="Q29">
        <f t="shared" si="2"/>
        <v>0.16666666666666646</v>
      </c>
      <c r="R29">
        <f t="shared" si="3"/>
        <v>-0.1969696969696971</v>
      </c>
      <c r="S29">
        <f t="shared" si="4"/>
        <v>-8.8652482269503743E-2</v>
      </c>
      <c r="T29">
        <f t="shared" si="5"/>
        <v>-0.30366996584041339</v>
      </c>
    </row>
    <row r="30" spans="1:20" x14ac:dyDescent="0.25">
      <c r="A30" s="2">
        <v>246</v>
      </c>
      <c r="B30" s="2">
        <v>8</v>
      </c>
      <c r="C30" s="2" t="s">
        <v>52</v>
      </c>
      <c r="D30" s="2">
        <v>2</v>
      </c>
      <c r="E30" s="2" t="s">
        <v>6</v>
      </c>
      <c r="F30" s="2" t="s">
        <v>7</v>
      </c>
      <c r="G30" s="2" t="s">
        <v>253</v>
      </c>
      <c r="H30" s="2" t="s">
        <v>268</v>
      </c>
      <c r="I30" s="3">
        <v>5.82</v>
      </c>
      <c r="J30" s="4">
        <v>93</v>
      </c>
      <c r="K30" s="4">
        <v>0.24974220550000001</v>
      </c>
      <c r="L30" s="4">
        <v>3.3000000000000007</v>
      </c>
      <c r="M30" s="4">
        <v>3.17</v>
      </c>
      <c r="N30" s="4">
        <f t="shared" si="0"/>
        <v>6.4700000000000006</v>
      </c>
      <c r="O30" s="4">
        <f t="shared" si="1"/>
        <v>0.96060606060606035</v>
      </c>
      <c r="P30">
        <f t="shared" si="6"/>
        <v>-0.28645084142857136</v>
      </c>
      <c r="Q30">
        <f t="shared" si="2"/>
        <v>0.30952380952380981</v>
      </c>
      <c r="R30">
        <f t="shared" si="3"/>
        <v>-0.46632996632996637</v>
      </c>
      <c r="S30">
        <f t="shared" si="4"/>
        <v>-0.23522458628841608</v>
      </c>
      <c r="T30">
        <f t="shared" si="5"/>
        <v>-0.58772272076993115</v>
      </c>
    </row>
    <row r="31" spans="1:20" x14ac:dyDescent="0.25">
      <c r="A31" s="2">
        <v>266</v>
      </c>
      <c r="B31" s="2">
        <v>9</v>
      </c>
      <c r="C31" t="s">
        <v>174</v>
      </c>
      <c r="D31" s="2">
        <v>2</v>
      </c>
      <c r="E31" s="2" t="s">
        <v>6</v>
      </c>
      <c r="F31" s="2" t="s">
        <v>7</v>
      </c>
      <c r="G31" s="2" t="s">
        <v>253</v>
      </c>
      <c r="H31" s="2" t="s">
        <v>268</v>
      </c>
      <c r="I31"/>
      <c r="J31"/>
      <c r="K31"/>
      <c r="L31" s="4">
        <v>1.9800000000000004</v>
      </c>
      <c r="M31" s="4">
        <v>2.5499999999999998</v>
      </c>
      <c r="N31" s="4">
        <f t="shared" si="0"/>
        <v>4.53</v>
      </c>
      <c r="O31" s="4">
        <f t="shared" si="1"/>
        <v>1.2878787878787874</v>
      </c>
      <c r="Q31">
        <f t="shared" si="2"/>
        <v>-0.21428571428571414</v>
      </c>
      <c r="R31">
        <f t="shared" si="3"/>
        <v>-0.57070707070707072</v>
      </c>
      <c r="S31">
        <f t="shared" si="4"/>
        <v>-0.46453900709219859</v>
      </c>
      <c r="T31">
        <f t="shared" si="5"/>
        <v>-0.44726232279880368</v>
      </c>
    </row>
    <row r="32" spans="1:20" x14ac:dyDescent="0.25">
      <c r="A32" s="2">
        <v>12</v>
      </c>
      <c r="B32" s="2">
        <v>1</v>
      </c>
      <c r="C32" s="2" t="s">
        <v>87</v>
      </c>
      <c r="D32" s="2">
        <v>2</v>
      </c>
      <c r="E32" s="2" t="s">
        <v>9</v>
      </c>
      <c r="F32" s="2" t="s">
        <v>7</v>
      </c>
      <c r="G32" s="2" t="s">
        <v>5</v>
      </c>
      <c r="H32" s="2" t="s">
        <v>269</v>
      </c>
      <c r="I32" s="3">
        <v>5.71</v>
      </c>
      <c r="J32" s="4">
        <v>88.385099370000006</v>
      </c>
      <c r="K32" s="4">
        <v>0.3130562549</v>
      </c>
      <c r="L32" s="4">
        <v>3.9299999999999997</v>
      </c>
      <c r="M32" s="4">
        <v>5.27</v>
      </c>
      <c r="N32" s="4">
        <f t="shared" si="0"/>
        <v>9.1999999999999993</v>
      </c>
      <c r="O32" s="4">
        <f t="shared" si="1"/>
        <v>1.3409669211195929</v>
      </c>
      <c r="P32">
        <f>(K32-0.32)/0.32</f>
        <v>-2.169920343750003E-2</v>
      </c>
      <c r="Q32">
        <f>(L32-2.69)/2.69</f>
        <v>0.4609665427509293</v>
      </c>
      <c r="R32">
        <f>(M32-2.76)/2.76</f>
        <v>0.90942028985507251</v>
      </c>
      <c r="S32">
        <f>(N32-5.45)/5.45</f>
        <v>0.6880733944954126</v>
      </c>
      <c r="T32">
        <f>(O32-0.95)/0.95</f>
        <v>0.41154412749430841</v>
      </c>
    </row>
    <row r="33" spans="1:20" x14ac:dyDescent="0.25">
      <c r="A33" s="2">
        <v>10</v>
      </c>
      <c r="B33" s="2">
        <v>1</v>
      </c>
      <c r="C33" s="2" t="s">
        <v>55</v>
      </c>
      <c r="D33" s="2">
        <v>2</v>
      </c>
      <c r="E33" s="2" t="s">
        <v>9</v>
      </c>
      <c r="F33" s="2" t="s">
        <v>7</v>
      </c>
      <c r="G33" s="2" t="s">
        <v>5</v>
      </c>
      <c r="H33" s="2" t="s">
        <v>269</v>
      </c>
      <c r="I33" s="3">
        <v>5.53</v>
      </c>
      <c r="J33" s="4">
        <v>206.077541</v>
      </c>
      <c r="K33" s="4">
        <v>0.4342154828</v>
      </c>
      <c r="L33" s="4">
        <v>2.9700000000000006</v>
      </c>
      <c r="M33" s="4">
        <v>1.69</v>
      </c>
      <c r="N33" s="4">
        <f t="shared" si="0"/>
        <v>4.66</v>
      </c>
      <c r="O33" s="4">
        <f t="shared" si="1"/>
        <v>0.56902356902356888</v>
      </c>
      <c r="P33">
        <f>(K33-0.32)/0.32</f>
        <v>0.35692338374999993</v>
      </c>
      <c r="Q33">
        <f t="shared" ref="Q33:Q61" si="7">(L33-2.69)/2.69</f>
        <v>0.10408921933085528</v>
      </c>
      <c r="R33">
        <f t="shared" ref="R33:R61" si="8">(M33-2.76)/2.76</f>
        <v>-0.3876811594202898</v>
      </c>
      <c r="S33">
        <f t="shared" ref="S33:S61" si="9">(N33-5.45)/5.45</f>
        <v>-0.14495412844036698</v>
      </c>
      <c r="T33">
        <f t="shared" ref="T33:T61" si="10">(O33-0.95)/0.95</f>
        <v>-0.40102782208045379</v>
      </c>
    </row>
    <row r="34" spans="1:20" x14ac:dyDescent="0.25">
      <c r="A34" s="2">
        <v>15</v>
      </c>
      <c r="B34" s="2">
        <v>1</v>
      </c>
      <c r="C34" s="2" t="s">
        <v>114</v>
      </c>
      <c r="D34" s="2">
        <v>2</v>
      </c>
      <c r="E34" s="2" t="s">
        <v>9</v>
      </c>
      <c r="F34" s="2" t="s">
        <v>7</v>
      </c>
      <c r="G34" s="2" t="s">
        <v>5</v>
      </c>
      <c r="H34" s="2" t="s">
        <v>269</v>
      </c>
      <c r="I34" s="3">
        <v>5.92</v>
      </c>
      <c r="J34" s="4">
        <v>104.56796919999999</v>
      </c>
      <c r="K34" s="4">
        <v>0.36739705410000001</v>
      </c>
      <c r="L34" s="4">
        <v>2.1199999999999992</v>
      </c>
      <c r="M34" s="4">
        <v>4.9000000000000004</v>
      </c>
      <c r="N34" s="4">
        <f t="shared" si="0"/>
        <v>7.02</v>
      </c>
      <c r="O34" s="4">
        <f t="shared" si="1"/>
        <v>2.3113207547169821</v>
      </c>
      <c r="P34">
        <f>(K34-0.32)/0.32</f>
        <v>0.1481157940625</v>
      </c>
      <c r="Q34">
        <f t="shared" si="7"/>
        <v>-0.21189591078066941</v>
      </c>
      <c r="R34">
        <f t="shared" si="8"/>
        <v>0.77536231884057993</v>
      </c>
      <c r="S34">
        <f t="shared" si="9"/>
        <v>0.28807339449541275</v>
      </c>
      <c r="T34">
        <f t="shared" si="10"/>
        <v>1.4329692154915601</v>
      </c>
    </row>
    <row r="35" spans="1:20" x14ac:dyDescent="0.25">
      <c r="A35" s="2">
        <v>11</v>
      </c>
      <c r="B35" s="2">
        <v>1</v>
      </c>
      <c r="C35" s="2" t="s">
        <v>66</v>
      </c>
      <c r="D35" s="2">
        <v>2</v>
      </c>
      <c r="E35" s="2" t="s">
        <v>9</v>
      </c>
      <c r="F35" s="2" t="s">
        <v>7</v>
      </c>
      <c r="G35" s="2" t="s">
        <v>5</v>
      </c>
      <c r="H35" s="2" t="s">
        <v>269</v>
      </c>
      <c r="I35" s="3">
        <v>5.08</v>
      </c>
      <c r="J35" s="4">
        <v>123.59269449999999</v>
      </c>
      <c r="K35" s="4">
        <v>0.30970367230000001</v>
      </c>
      <c r="L35" s="4">
        <v>3.0399999999999991</v>
      </c>
      <c r="M35" s="4">
        <v>3.74</v>
      </c>
      <c r="N35" s="4">
        <f t="shared" si="0"/>
        <v>6.7799999999999994</v>
      </c>
      <c r="O35" s="4">
        <f t="shared" si="1"/>
        <v>1.2302631578947372</v>
      </c>
      <c r="P35">
        <f>(K35-0.32)/0.32</f>
        <v>-3.2176024062499989E-2</v>
      </c>
      <c r="Q35">
        <f t="shared" si="7"/>
        <v>0.13011152416356847</v>
      </c>
      <c r="R35">
        <f t="shared" si="8"/>
        <v>0.35507246376811613</v>
      </c>
      <c r="S35">
        <f t="shared" si="9"/>
        <v>0.24403669724770627</v>
      </c>
      <c r="T35">
        <f t="shared" si="10"/>
        <v>0.29501385041551287</v>
      </c>
    </row>
    <row r="36" spans="1:20" x14ac:dyDescent="0.25">
      <c r="A36" s="2">
        <v>21</v>
      </c>
      <c r="B36" s="2">
        <v>1</v>
      </c>
      <c r="C36" t="s">
        <v>164</v>
      </c>
      <c r="D36" s="2">
        <v>2</v>
      </c>
      <c r="E36" s="2" t="s">
        <v>9</v>
      </c>
      <c r="F36" s="2" t="s">
        <v>7</v>
      </c>
      <c r="G36" s="2" t="s">
        <v>5</v>
      </c>
      <c r="H36" s="2" t="s">
        <v>269</v>
      </c>
      <c r="I36"/>
      <c r="J36"/>
      <c r="K36"/>
      <c r="L36" s="4">
        <v>0.97000000000000064</v>
      </c>
      <c r="M36" s="4">
        <v>1.56</v>
      </c>
      <c r="N36" s="4">
        <f t="shared" si="0"/>
        <v>2.5300000000000007</v>
      </c>
      <c r="O36" s="4">
        <f t="shared" si="1"/>
        <v>1.6082474226804113</v>
      </c>
      <c r="Q36">
        <f t="shared" si="7"/>
        <v>-0.63940520446096627</v>
      </c>
      <c r="R36">
        <f t="shared" si="8"/>
        <v>-0.43478260869565211</v>
      </c>
      <c r="S36">
        <f t="shared" si="9"/>
        <v>-0.53577981651376139</v>
      </c>
      <c r="T36">
        <f t="shared" si="10"/>
        <v>0.6928920238741173</v>
      </c>
    </row>
    <row r="37" spans="1:20" x14ac:dyDescent="0.25">
      <c r="A37" s="2">
        <v>34</v>
      </c>
      <c r="B37" s="2">
        <v>2</v>
      </c>
      <c r="C37" t="s">
        <v>215</v>
      </c>
      <c r="D37" s="2">
        <v>2</v>
      </c>
      <c r="E37" s="2" t="s">
        <v>9</v>
      </c>
      <c r="F37" s="2" t="s">
        <v>7</v>
      </c>
      <c r="G37" s="2" t="s">
        <v>5</v>
      </c>
      <c r="H37" s="2" t="s">
        <v>269</v>
      </c>
      <c r="I37"/>
      <c r="J37"/>
      <c r="K37"/>
      <c r="L37" s="4">
        <v>1.8900000000000006</v>
      </c>
      <c r="M37" s="4">
        <v>1.1000000000000001</v>
      </c>
      <c r="N37" s="4">
        <f t="shared" si="0"/>
        <v>2.9900000000000007</v>
      </c>
      <c r="O37" s="4">
        <f t="shared" si="1"/>
        <v>0.58201058201058187</v>
      </c>
      <c r="Q37">
        <f t="shared" si="7"/>
        <v>-0.29739776951672842</v>
      </c>
      <c r="R37">
        <f t="shared" si="8"/>
        <v>-0.60144927536231874</v>
      </c>
      <c r="S37">
        <f t="shared" si="9"/>
        <v>-0.45137614678899074</v>
      </c>
      <c r="T37">
        <f t="shared" si="10"/>
        <v>-0.38735728209412434</v>
      </c>
    </row>
    <row r="38" spans="1:20" x14ac:dyDescent="0.25">
      <c r="A38" s="2">
        <v>25</v>
      </c>
      <c r="B38" s="2">
        <v>1</v>
      </c>
      <c r="C38" t="s">
        <v>189</v>
      </c>
      <c r="D38" s="2">
        <v>2</v>
      </c>
      <c r="E38" s="2" t="s">
        <v>9</v>
      </c>
      <c r="F38" s="2" t="s">
        <v>7</v>
      </c>
      <c r="G38" s="2" t="s">
        <v>5</v>
      </c>
      <c r="H38" s="2" t="s">
        <v>269</v>
      </c>
      <c r="I38"/>
      <c r="J38"/>
      <c r="K38"/>
      <c r="L38" s="4">
        <v>3.0199999999999996</v>
      </c>
      <c r="M38" s="4">
        <v>2.8</v>
      </c>
      <c r="N38" s="4">
        <f t="shared" si="0"/>
        <v>5.8199999999999994</v>
      </c>
      <c r="O38" s="4">
        <f t="shared" si="1"/>
        <v>0.92715231788079477</v>
      </c>
      <c r="Q38">
        <f t="shared" si="7"/>
        <v>0.12267657992565043</v>
      </c>
      <c r="R38">
        <f t="shared" si="8"/>
        <v>1.449275362318842E-2</v>
      </c>
      <c r="S38">
        <f t="shared" si="9"/>
        <v>6.7889908256880585E-2</v>
      </c>
      <c r="T38">
        <f t="shared" si="10"/>
        <v>-2.4050191704426509E-2</v>
      </c>
    </row>
    <row r="39" spans="1:20" x14ac:dyDescent="0.25">
      <c r="A39" s="2">
        <v>7</v>
      </c>
      <c r="B39" s="2">
        <v>1</v>
      </c>
      <c r="C39" s="2" t="s">
        <v>27</v>
      </c>
      <c r="D39" s="2">
        <v>2</v>
      </c>
      <c r="E39" s="2" t="s">
        <v>9</v>
      </c>
      <c r="F39" s="2" t="s">
        <v>7</v>
      </c>
      <c r="G39" s="2" t="s">
        <v>5</v>
      </c>
      <c r="H39" s="2" t="s">
        <v>269</v>
      </c>
      <c r="I39" s="3">
        <v>5.8</v>
      </c>
      <c r="J39" s="3">
        <v>98.362292789999998</v>
      </c>
      <c r="K39" s="4">
        <v>0.3354527309</v>
      </c>
      <c r="L39" s="4">
        <v>2.0199999999999996</v>
      </c>
      <c r="M39" s="4">
        <v>4.8099999999999996</v>
      </c>
      <c r="N39" s="4">
        <f t="shared" si="0"/>
        <v>6.8299999999999992</v>
      </c>
      <c r="O39" s="4">
        <f t="shared" si="1"/>
        <v>2.3811881188118815</v>
      </c>
      <c r="P39">
        <f>(K39-0.32)/0.32</f>
        <v>4.8289784062499966E-2</v>
      </c>
      <c r="Q39">
        <f t="shared" si="7"/>
        <v>-0.24907063197026036</v>
      </c>
      <c r="R39">
        <f t="shared" si="8"/>
        <v>0.74275362318840576</v>
      </c>
      <c r="S39">
        <f t="shared" si="9"/>
        <v>0.25321100917431172</v>
      </c>
      <c r="T39">
        <f t="shared" si="10"/>
        <v>1.5065138092756649</v>
      </c>
    </row>
    <row r="40" spans="1:20" x14ac:dyDescent="0.25">
      <c r="A40" s="2">
        <v>16</v>
      </c>
      <c r="B40" s="2">
        <v>1</v>
      </c>
      <c r="C40" t="s">
        <v>146</v>
      </c>
      <c r="D40" s="2">
        <v>2</v>
      </c>
      <c r="E40" s="2" t="s">
        <v>9</v>
      </c>
      <c r="F40" s="2" t="s">
        <v>7</v>
      </c>
      <c r="G40" s="2" t="s">
        <v>5</v>
      </c>
      <c r="H40" s="2" t="s">
        <v>269</v>
      </c>
      <c r="I40"/>
      <c r="J40"/>
      <c r="K40"/>
      <c r="L40" s="4">
        <v>2.5500000000000007</v>
      </c>
      <c r="M40" s="4">
        <v>2.96</v>
      </c>
      <c r="N40" s="4">
        <f t="shared" si="0"/>
        <v>5.5100000000000007</v>
      </c>
      <c r="O40" s="4">
        <f t="shared" si="1"/>
        <v>1.1607843137254898</v>
      </c>
      <c r="Q40">
        <f t="shared" si="7"/>
        <v>-5.2044609665427226E-2</v>
      </c>
      <c r="R40">
        <f t="shared" si="8"/>
        <v>7.2463768115942101E-2</v>
      </c>
      <c r="S40">
        <f t="shared" si="9"/>
        <v>1.1009174311926696E-2</v>
      </c>
      <c r="T40">
        <f t="shared" si="10"/>
        <v>0.2218782249741999</v>
      </c>
    </row>
    <row r="41" spans="1:20" x14ac:dyDescent="0.25">
      <c r="A41" s="2">
        <v>38</v>
      </c>
      <c r="B41" s="2">
        <v>2</v>
      </c>
      <c r="C41" t="s">
        <v>244</v>
      </c>
      <c r="D41" s="2">
        <v>2</v>
      </c>
      <c r="E41" s="2" t="s">
        <v>9</v>
      </c>
      <c r="F41" s="2" t="s">
        <v>7</v>
      </c>
      <c r="G41" s="2" t="s">
        <v>5</v>
      </c>
      <c r="H41" s="2" t="s">
        <v>269</v>
      </c>
      <c r="I41"/>
      <c r="J41"/>
      <c r="K41"/>
      <c r="L41" s="4">
        <v>1.4900000000000002</v>
      </c>
      <c r="M41" s="4">
        <v>1.27</v>
      </c>
      <c r="N41" s="4">
        <f t="shared" si="0"/>
        <v>2.7600000000000002</v>
      </c>
      <c r="O41" s="4">
        <f t="shared" si="1"/>
        <v>0.85234899328859048</v>
      </c>
      <c r="Q41">
        <f t="shared" si="7"/>
        <v>-0.44609665427509287</v>
      </c>
      <c r="R41">
        <f t="shared" si="8"/>
        <v>-0.53985507246376807</v>
      </c>
      <c r="S41">
        <f t="shared" si="9"/>
        <v>-0.49357798165137612</v>
      </c>
      <c r="T41">
        <f t="shared" si="10"/>
        <v>-0.10279053338043102</v>
      </c>
    </row>
    <row r="42" spans="1:20" x14ac:dyDescent="0.25">
      <c r="A42" s="2">
        <v>183</v>
      </c>
      <c r="B42" s="2">
        <v>6</v>
      </c>
      <c r="C42" t="s">
        <v>132</v>
      </c>
      <c r="D42" s="2">
        <v>2</v>
      </c>
      <c r="E42" s="2" t="s">
        <v>8</v>
      </c>
      <c r="F42" s="2" t="s">
        <v>7</v>
      </c>
      <c r="G42" s="2" t="s">
        <v>5</v>
      </c>
      <c r="H42" s="2" t="s">
        <v>269</v>
      </c>
      <c r="I42"/>
      <c r="J42"/>
      <c r="K42"/>
      <c r="L42" s="4">
        <v>2.6999999999999993</v>
      </c>
      <c r="M42" s="4">
        <v>3.41</v>
      </c>
      <c r="N42" s="4">
        <f t="shared" si="0"/>
        <v>6.1099999999999994</v>
      </c>
      <c r="O42" s="4">
        <f t="shared" si="1"/>
        <v>1.2629629629629633</v>
      </c>
      <c r="Q42">
        <f t="shared" si="7"/>
        <v>3.7174721189588635E-3</v>
      </c>
      <c r="R42">
        <f t="shared" si="8"/>
        <v>0.23550724637681175</v>
      </c>
      <c r="S42">
        <f t="shared" si="9"/>
        <v>0.12110091743119251</v>
      </c>
      <c r="T42">
        <f t="shared" si="10"/>
        <v>0.32943469785575091</v>
      </c>
    </row>
    <row r="43" spans="1:20" x14ac:dyDescent="0.25">
      <c r="A43" s="2">
        <v>193</v>
      </c>
      <c r="B43" s="2">
        <v>7</v>
      </c>
      <c r="C43" t="s">
        <v>220</v>
      </c>
      <c r="D43" s="2">
        <v>2</v>
      </c>
      <c r="E43" s="2" t="s">
        <v>8</v>
      </c>
      <c r="F43" s="2" t="s">
        <v>7</v>
      </c>
      <c r="G43" s="2" t="s">
        <v>5</v>
      </c>
      <c r="H43" s="2" t="s">
        <v>269</v>
      </c>
      <c r="I43"/>
      <c r="J43"/>
      <c r="K43"/>
      <c r="L43" s="4">
        <v>1.5500000000000007</v>
      </c>
      <c r="M43" s="4">
        <v>4.46</v>
      </c>
      <c r="N43" s="4">
        <f t="shared" si="0"/>
        <v>6.0100000000000007</v>
      </c>
      <c r="O43" s="4">
        <f t="shared" si="1"/>
        <v>2.8774193548387084</v>
      </c>
      <c r="Q43">
        <f t="shared" si="7"/>
        <v>-0.42379182156133799</v>
      </c>
      <c r="R43">
        <f t="shared" si="8"/>
        <v>0.61594202898550732</v>
      </c>
      <c r="S43">
        <f t="shared" si="9"/>
        <v>0.10275229357798174</v>
      </c>
      <c r="T43">
        <f t="shared" si="10"/>
        <v>2.028862478777588</v>
      </c>
    </row>
    <row r="44" spans="1:20" x14ac:dyDescent="0.25">
      <c r="A44" s="2">
        <v>181</v>
      </c>
      <c r="B44" s="2">
        <v>6</v>
      </c>
      <c r="C44" s="2" t="s">
        <v>89</v>
      </c>
      <c r="D44" s="2">
        <v>2</v>
      </c>
      <c r="E44" s="2" t="s">
        <v>8</v>
      </c>
      <c r="F44" s="2" t="s">
        <v>7</v>
      </c>
      <c r="G44" s="2" t="s">
        <v>5</v>
      </c>
      <c r="H44" s="2" t="s">
        <v>269</v>
      </c>
      <c r="I44" s="3">
        <v>6.05</v>
      </c>
      <c r="J44" s="4">
        <v>84.856396869999998</v>
      </c>
      <c r="K44" s="4">
        <v>0.2545929347</v>
      </c>
      <c r="L44" s="4">
        <v>2.7899999999999991</v>
      </c>
      <c r="M44" s="4">
        <v>3.49</v>
      </c>
      <c r="N44" s="4">
        <f t="shared" si="0"/>
        <v>6.2799999999999994</v>
      </c>
      <c r="O44" s="4">
        <f t="shared" si="1"/>
        <v>1.2508960573476706</v>
      </c>
      <c r="P44">
        <f>(K44-0.32)/0.32</f>
        <v>-0.20439707906250004</v>
      </c>
      <c r="Q44">
        <f t="shared" si="7"/>
        <v>3.7174721189590781E-2</v>
      </c>
      <c r="R44">
        <f t="shared" si="8"/>
        <v>0.26449275362318858</v>
      </c>
      <c r="S44">
        <f t="shared" si="9"/>
        <v>0.15229357798165122</v>
      </c>
      <c r="T44">
        <f t="shared" si="10"/>
        <v>0.31673269194491649</v>
      </c>
    </row>
    <row r="45" spans="1:20" x14ac:dyDescent="0.25">
      <c r="A45" s="2">
        <v>162</v>
      </c>
      <c r="B45" s="2">
        <v>6</v>
      </c>
      <c r="C45" s="2" t="s">
        <v>20</v>
      </c>
      <c r="D45" s="2">
        <v>2</v>
      </c>
      <c r="E45" s="2" t="s">
        <v>8</v>
      </c>
      <c r="F45" s="2" t="s">
        <v>7</v>
      </c>
      <c r="G45" s="2" t="s">
        <v>5</v>
      </c>
      <c r="H45" s="2" t="s">
        <v>269</v>
      </c>
      <c r="I45" s="3">
        <v>5.74</v>
      </c>
      <c r="J45" s="3">
        <v>38.536609779999999</v>
      </c>
      <c r="K45" s="4">
        <v>0.41945278549999998</v>
      </c>
      <c r="L45" s="4">
        <v>2.6099999999999994</v>
      </c>
      <c r="M45" s="4">
        <v>1.27</v>
      </c>
      <c r="N45" s="4">
        <f t="shared" si="0"/>
        <v>3.8799999999999994</v>
      </c>
      <c r="O45" s="4">
        <f t="shared" si="1"/>
        <v>0.48659003831417635</v>
      </c>
      <c r="P45">
        <f>(K45-0.32)/0.32</f>
        <v>0.31078995468749993</v>
      </c>
      <c r="Q45">
        <f t="shared" si="7"/>
        <v>-2.9739776951673055E-2</v>
      </c>
      <c r="R45">
        <f t="shared" si="8"/>
        <v>-0.53985507246376807</v>
      </c>
      <c r="S45">
        <f t="shared" si="9"/>
        <v>-0.28807339449541297</v>
      </c>
      <c r="T45">
        <f t="shared" si="10"/>
        <v>-0.48779995966928802</v>
      </c>
    </row>
    <row r="46" spans="1:20" x14ac:dyDescent="0.25">
      <c r="A46" s="2">
        <v>191</v>
      </c>
      <c r="B46" s="2">
        <v>6</v>
      </c>
      <c r="C46" t="s">
        <v>185</v>
      </c>
      <c r="D46" s="2">
        <v>2</v>
      </c>
      <c r="E46" s="2" t="s">
        <v>8</v>
      </c>
      <c r="F46" s="2" t="s">
        <v>7</v>
      </c>
      <c r="G46" s="2" t="s">
        <v>5</v>
      </c>
      <c r="H46" s="2" t="s">
        <v>269</v>
      </c>
      <c r="I46"/>
      <c r="J46"/>
      <c r="K46"/>
      <c r="L46" s="4">
        <v>2.41</v>
      </c>
      <c r="M46" s="4">
        <v>4.67</v>
      </c>
      <c r="N46" s="4">
        <f t="shared" si="0"/>
        <v>7.08</v>
      </c>
      <c r="O46" s="4">
        <f t="shared" si="1"/>
        <v>1.9377593360995848</v>
      </c>
      <c r="Q46">
        <f t="shared" si="7"/>
        <v>-0.10408921933085495</v>
      </c>
      <c r="R46">
        <f t="shared" si="8"/>
        <v>0.69202898550724645</v>
      </c>
      <c r="S46">
        <f t="shared" si="9"/>
        <v>0.29908256880733941</v>
      </c>
      <c r="T46">
        <f t="shared" si="10"/>
        <v>1.0397466695785105</v>
      </c>
    </row>
    <row r="47" spans="1:20" x14ac:dyDescent="0.25">
      <c r="A47" s="2">
        <v>194</v>
      </c>
      <c r="B47" s="2">
        <v>7</v>
      </c>
      <c r="C47" t="s">
        <v>233</v>
      </c>
      <c r="D47" s="2">
        <v>2</v>
      </c>
      <c r="E47" s="2" t="s">
        <v>8</v>
      </c>
      <c r="F47" s="2" t="s">
        <v>7</v>
      </c>
      <c r="G47" s="2" t="s">
        <v>5</v>
      </c>
      <c r="H47" s="2" t="s">
        <v>269</v>
      </c>
      <c r="I47"/>
      <c r="J47"/>
      <c r="K47"/>
      <c r="L47" s="4">
        <v>0.91000000000000014</v>
      </c>
      <c r="M47" s="4">
        <v>0.67</v>
      </c>
      <c r="N47" s="4">
        <f t="shared" si="0"/>
        <v>1.58</v>
      </c>
      <c r="O47" s="4">
        <f t="shared" si="1"/>
        <v>0.7362637362637362</v>
      </c>
      <c r="Q47">
        <f t="shared" si="7"/>
        <v>-0.6617100371747211</v>
      </c>
      <c r="R47">
        <f t="shared" si="8"/>
        <v>-0.75724637681159424</v>
      </c>
      <c r="S47">
        <f t="shared" si="9"/>
        <v>-0.71009174311926604</v>
      </c>
      <c r="T47">
        <f t="shared" si="10"/>
        <v>-0.22498554077501448</v>
      </c>
    </row>
    <row r="48" spans="1:20" x14ac:dyDescent="0.25">
      <c r="A48" s="2">
        <v>173</v>
      </c>
      <c r="B48" s="2">
        <v>6</v>
      </c>
      <c r="C48" s="2" t="s">
        <v>68</v>
      </c>
      <c r="D48" s="2">
        <v>2</v>
      </c>
      <c r="E48" s="2" t="s">
        <v>8</v>
      </c>
      <c r="F48" s="2" t="s">
        <v>7</v>
      </c>
      <c r="G48" s="2" t="s">
        <v>5</v>
      </c>
      <c r="H48" s="2" t="s">
        <v>269</v>
      </c>
      <c r="I48" s="3">
        <v>5.37</v>
      </c>
      <c r="J48" s="4">
        <v>147.71933329999999</v>
      </c>
      <c r="K48" s="4">
        <v>0.3229432283</v>
      </c>
      <c r="L48" s="4">
        <v>2.8900000000000006</v>
      </c>
      <c r="M48" s="4">
        <v>5.85</v>
      </c>
      <c r="N48" s="4">
        <f t="shared" si="0"/>
        <v>8.74</v>
      </c>
      <c r="O48" s="4">
        <f t="shared" si="1"/>
        <v>2.0242214532871965</v>
      </c>
      <c r="P48">
        <f>(K48-0.32)/0.32</f>
        <v>9.1975884374999664E-3</v>
      </c>
      <c r="Q48">
        <f t="shared" si="7"/>
        <v>7.4349442379182396E-2</v>
      </c>
      <c r="R48">
        <f t="shared" si="8"/>
        <v>1.1195652173913044</v>
      </c>
      <c r="S48">
        <f t="shared" si="9"/>
        <v>0.60366972477064218</v>
      </c>
      <c r="T48">
        <f t="shared" si="10"/>
        <v>1.1307594245128385</v>
      </c>
    </row>
    <row r="49" spans="1:20" x14ac:dyDescent="0.25">
      <c r="A49" s="2">
        <v>170</v>
      </c>
      <c r="B49" s="2">
        <v>6</v>
      </c>
      <c r="C49" s="2" t="s">
        <v>49</v>
      </c>
      <c r="D49" s="2">
        <v>2</v>
      </c>
      <c r="E49" s="2" t="s">
        <v>8</v>
      </c>
      <c r="F49" s="2" t="s">
        <v>7</v>
      </c>
      <c r="G49" s="2" t="s">
        <v>5</v>
      </c>
      <c r="H49" s="2" t="s">
        <v>269</v>
      </c>
      <c r="I49" s="3">
        <v>5.54</v>
      </c>
      <c r="J49" s="4">
        <v>292.70968390000002</v>
      </c>
      <c r="K49" s="4">
        <v>0.33191061259999999</v>
      </c>
      <c r="L49" s="4">
        <v>3.5299999999999994</v>
      </c>
      <c r="M49" s="4">
        <v>1.41</v>
      </c>
      <c r="N49" s="4">
        <f t="shared" si="0"/>
        <v>4.9399999999999995</v>
      </c>
      <c r="O49" s="4">
        <f t="shared" si="1"/>
        <v>0.39943342776203972</v>
      </c>
      <c r="P49">
        <f>(K49-0.32)/0.32</f>
        <v>3.7220664374999941E-2</v>
      </c>
      <c r="Q49">
        <f t="shared" si="7"/>
        <v>0.31226765799256484</v>
      </c>
      <c r="R49">
        <f t="shared" si="8"/>
        <v>-0.4891304347826087</v>
      </c>
      <c r="S49">
        <f t="shared" si="9"/>
        <v>-9.3577981651376263E-2</v>
      </c>
      <c r="T49">
        <f t="shared" si="10"/>
        <v>-0.57954376025048449</v>
      </c>
    </row>
    <row r="50" spans="1:20" x14ac:dyDescent="0.25">
      <c r="A50" s="2">
        <v>182</v>
      </c>
      <c r="B50" s="2">
        <v>6</v>
      </c>
      <c r="C50" s="2" t="s">
        <v>121</v>
      </c>
      <c r="D50" s="2">
        <v>2</v>
      </c>
      <c r="E50" s="2" t="s">
        <v>8</v>
      </c>
      <c r="F50" s="2" t="s">
        <v>7</v>
      </c>
      <c r="G50" s="2" t="s">
        <v>5</v>
      </c>
      <c r="H50" s="2" t="s">
        <v>269</v>
      </c>
      <c r="I50" s="3">
        <v>6.04</v>
      </c>
      <c r="J50" s="4">
        <v>89.616501450000001</v>
      </c>
      <c r="K50" s="4">
        <v>0.39176208400000001</v>
      </c>
      <c r="L50" s="4">
        <v>2.7300000000000004</v>
      </c>
      <c r="M50" s="4">
        <v>1.1100000000000001</v>
      </c>
      <c r="N50" s="4">
        <f t="shared" si="0"/>
        <v>3.8400000000000007</v>
      </c>
      <c r="O50" s="4">
        <f t="shared" si="1"/>
        <v>0.40659340659340659</v>
      </c>
      <c r="P50">
        <f>(K50-0.32)/0.32</f>
        <v>0.2242565125</v>
      </c>
      <c r="Q50">
        <f t="shared" si="7"/>
        <v>1.4869888475836609E-2</v>
      </c>
      <c r="R50">
        <f t="shared" si="8"/>
        <v>-0.59782608695652162</v>
      </c>
      <c r="S50">
        <f t="shared" si="9"/>
        <v>-0.29541284403669715</v>
      </c>
      <c r="T50">
        <f t="shared" si="10"/>
        <v>-0.57200694042799305</v>
      </c>
    </row>
    <row r="51" spans="1:20" x14ac:dyDescent="0.25">
      <c r="A51" s="2">
        <v>187</v>
      </c>
      <c r="B51" s="2">
        <v>6</v>
      </c>
      <c r="C51" t="s">
        <v>172</v>
      </c>
      <c r="D51" s="2">
        <v>2</v>
      </c>
      <c r="E51" s="2" t="s">
        <v>8</v>
      </c>
      <c r="F51" s="2" t="s">
        <v>7</v>
      </c>
      <c r="G51" s="2" t="s">
        <v>5</v>
      </c>
      <c r="H51" s="2" t="s">
        <v>269</v>
      </c>
      <c r="I51"/>
      <c r="J51"/>
      <c r="K51"/>
      <c r="L51" s="4">
        <v>2.4700000000000006</v>
      </c>
      <c r="M51" s="4">
        <v>6.29</v>
      </c>
      <c r="N51" s="4">
        <f t="shared" si="0"/>
        <v>8.7600000000000016</v>
      </c>
      <c r="O51" s="4">
        <f t="shared" si="1"/>
        <v>2.5465587044534406</v>
      </c>
      <c r="Q51">
        <f t="shared" si="7"/>
        <v>-8.1784386617100122E-2</v>
      </c>
      <c r="R51">
        <f t="shared" si="8"/>
        <v>1.2789855072463769</v>
      </c>
      <c r="S51">
        <f t="shared" si="9"/>
        <v>0.6073394495412846</v>
      </c>
      <c r="T51">
        <f t="shared" si="10"/>
        <v>1.6805881099509903</v>
      </c>
    </row>
    <row r="52" spans="1:20" x14ac:dyDescent="0.25">
      <c r="A52" s="2">
        <v>242</v>
      </c>
      <c r="B52" s="2">
        <v>8</v>
      </c>
      <c r="C52" s="2" t="s">
        <v>61</v>
      </c>
      <c r="D52" s="2">
        <v>2</v>
      </c>
      <c r="E52" s="2" t="s">
        <v>6</v>
      </c>
      <c r="F52" s="2" t="s">
        <v>7</v>
      </c>
      <c r="G52" s="2" t="s">
        <v>5</v>
      </c>
      <c r="H52" s="2" t="s">
        <v>269</v>
      </c>
      <c r="I52" s="3">
        <v>6.2</v>
      </c>
      <c r="J52" s="4">
        <v>87.086339890000005</v>
      </c>
      <c r="K52" s="4">
        <v>0.35699799069999999</v>
      </c>
      <c r="L52" s="4">
        <v>3.5999999999999996</v>
      </c>
      <c r="M52" s="4">
        <v>3.94</v>
      </c>
      <c r="N52" s="4">
        <f t="shared" si="0"/>
        <v>7.5399999999999991</v>
      </c>
      <c r="O52" s="4">
        <f t="shared" si="1"/>
        <v>1.0944444444444446</v>
      </c>
      <c r="P52">
        <f>(K52-0.32)/0.32</f>
        <v>0.11561872093749995</v>
      </c>
      <c r="Q52">
        <f t="shared" si="7"/>
        <v>0.33828996282527868</v>
      </c>
      <c r="R52">
        <f t="shared" si="8"/>
        <v>0.42753623188405804</v>
      </c>
      <c r="S52">
        <f t="shared" si="9"/>
        <v>0.38348623853210989</v>
      </c>
      <c r="T52">
        <f t="shared" si="10"/>
        <v>0.15204678362573115</v>
      </c>
    </row>
    <row r="53" spans="1:20" x14ac:dyDescent="0.25">
      <c r="A53" s="2">
        <v>281</v>
      </c>
      <c r="B53" s="2">
        <v>9</v>
      </c>
      <c r="C53" t="s">
        <v>226</v>
      </c>
      <c r="D53" s="2">
        <v>2</v>
      </c>
      <c r="E53" s="2" t="s">
        <v>6</v>
      </c>
      <c r="F53" s="2" t="s">
        <v>7</v>
      </c>
      <c r="G53" s="2" t="s">
        <v>5</v>
      </c>
      <c r="H53" s="2" t="s">
        <v>269</v>
      </c>
      <c r="I53"/>
      <c r="J53"/>
      <c r="K53"/>
      <c r="L53" s="4">
        <v>1.8599999999999994</v>
      </c>
      <c r="M53" s="4">
        <v>1.08</v>
      </c>
      <c r="N53" s="4">
        <f t="shared" si="0"/>
        <v>2.9399999999999995</v>
      </c>
      <c r="O53" s="4">
        <f t="shared" si="1"/>
        <v>0.58064516129032284</v>
      </c>
      <c r="Q53">
        <f t="shared" si="7"/>
        <v>-0.30855018587360616</v>
      </c>
      <c r="R53">
        <f t="shared" si="8"/>
        <v>-0.60869565217391297</v>
      </c>
      <c r="S53">
        <f t="shared" si="9"/>
        <v>-0.46055045871559641</v>
      </c>
      <c r="T53">
        <f t="shared" si="10"/>
        <v>-0.38879456706281801</v>
      </c>
    </row>
    <row r="54" spans="1:20" x14ac:dyDescent="0.25">
      <c r="A54" s="2">
        <v>239</v>
      </c>
      <c r="B54" s="2">
        <v>8</v>
      </c>
      <c r="C54" s="2" t="s">
        <v>38</v>
      </c>
      <c r="D54" s="2">
        <v>2</v>
      </c>
      <c r="E54" s="2" t="s">
        <v>6</v>
      </c>
      <c r="F54" s="2" t="s">
        <v>7</v>
      </c>
      <c r="G54" s="2" t="s">
        <v>5</v>
      </c>
      <c r="H54" s="2" t="s">
        <v>269</v>
      </c>
      <c r="I54" s="3">
        <v>5.56</v>
      </c>
      <c r="J54" s="4">
        <v>81.109497820000001</v>
      </c>
      <c r="K54" s="4">
        <v>0.32027972649999997</v>
      </c>
      <c r="L54" s="4">
        <v>2.9000000000000004</v>
      </c>
      <c r="M54" s="4">
        <v>2.7</v>
      </c>
      <c r="N54" s="4">
        <f t="shared" si="0"/>
        <v>5.6000000000000005</v>
      </c>
      <c r="O54" s="4">
        <f t="shared" si="1"/>
        <v>0.93103448275862066</v>
      </c>
      <c r="P54">
        <f>(K54-0.32)/0.32</f>
        <v>8.741453124998938E-4</v>
      </c>
      <c r="Q54">
        <f t="shared" si="7"/>
        <v>7.8066914498141418E-2</v>
      </c>
      <c r="R54">
        <f t="shared" si="8"/>
        <v>-2.1739130434782469E-2</v>
      </c>
      <c r="S54">
        <f t="shared" si="9"/>
        <v>2.7522935779816578E-2</v>
      </c>
      <c r="T54">
        <f t="shared" si="10"/>
        <v>-1.9963702359346625E-2</v>
      </c>
    </row>
    <row r="55" spans="1:20" x14ac:dyDescent="0.25">
      <c r="A55" s="2">
        <v>275</v>
      </c>
      <c r="B55" s="2">
        <v>9</v>
      </c>
      <c r="C55" t="s">
        <v>183</v>
      </c>
      <c r="D55" s="2">
        <v>2</v>
      </c>
      <c r="E55" s="2" t="s">
        <v>6</v>
      </c>
      <c r="F55" s="2" t="s">
        <v>7</v>
      </c>
      <c r="G55" s="2" t="s">
        <v>5</v>
      </c>
      <c r="H55" s="2" t="s">
        <v>269</v>
      </c>
      <c r="I55"/>
      <c r="J55"/>
      <c r="K55"/>
      <c r="L55" s="4">
        <v>1.2899999999999991</v>
      </c>
      <c r="M55" s="4">
        <v>0.65</v>
      </c>
      <c r="N55" s="4">
        <f t="shared" si="0"/>
        <v>1.9399999999999991</v>
      </c>
      <c r="O55" s="4">
        <f t="shared" si="1"/>
        <v>0.5038759689922484</v>
      </c>
      <c r="Q55">
        <f t="shared" si="7"/>
        <v>-0.52044609665427544</v>
      </c>
      <c r="R55">
        <f t="shared" si="8"/>
        <v>-0.76449275362318847</v>
      </c>
      <c r="S55">
        <f t="shared" si="9"/>
        <v>-0.64403669724770662</v>
      </c>
      <c r="T55">
        <f t="shared" si="10"/>
        <v>-0.46960424316605431</v>
      </c>
    </row>
    <row r="56" spans="1:20" x14ac:dyDescent="0.25">
      <c r="A56" s="2">
        <v>236</v>
      </c>
      <c r="B56" s="2">
        <v>8</v>
      </c>
      <c r="C56" s="2" t="s">
        <v>21</v>
      </c>
      <c r="D56" s="2">
        <v>2</v>
      </c>
      <c r="E56" s="2" t="s">
        <v>6</v>
      </c>
      <c r="F56" s="2" t="s">
        <v>7</v>
      </c>
      <c r="G56" s="2" t="s">
        <v>5</v>
      </c>
      <c r="H56" s="2" t="s">
        <v>269</v>
      </c>
      <c r="I56" s="3">
        <v>5.17</v>
      </c>
      <c r="J56" s="3">
        <v>227.92022789999999</v>
      </c>
      <c r="K56" s="4">
        <v>0.3426819586</v>
      </c>
      <c r="L56" s="4">
        <v>1.9800000000000004</v>
      </c>
      <c r="M56" s="4">
        <v>2.38</v>
      </c>
      <c r="N56" s="4">
        <f t="shared" si="0"/>
        <v>4.3600000000000003</v>
      </c>
      <c r="O56" s="4">
        <f t="shared" si="1"/>
        <v>1.2020202020202018</v>
      </c>
      <c r="P56">
        <f>(K56-0.32)/0.32</f>
        <v>7.0881120624999988E-2</v>
      </c>
      <c r="Q56">
        <f t="shared" si="7"/>
        <v>-0.2639405204460965</v>
      </c>
      <c r="R56">
        <f t="shared" si="8"/>
        <v>-0.13768115942028983</v>
      </c>
      <c r="S56">
        <f t="shared" si="9"/>
        <v>-0.19999999999999996</v>
      </c>
      <c r="T56">
        <f t="shared" si="10"/>
        <v>0.26528442317915979</v>
      </c>
    </row>
    <row r="57" spans="1:20" x14ac:dyDescent="0.25">
      <c r="A57" s="2">
        <v>251</v>
      </c>
      <c r="B57" s="2">
        <v>8</v>
      </c>
      <c r="C57" s="2" t="s">
        <v>98</v>
      </c>
      <c r="D57" s="2">
        <v>2</v>
      </c>
      <c r="E57" s="2" t="s">
        <v>6</v>
      </c>
      <c r="F57" s="2" t="s">
        <v>7</v>
      </c>
      <c r="G57" s="2" t="s">
        <v>5</v>
      </c>
      <c r="H57" s="2" t="s">
        <v>269</v>
      </c>
      <c r="I57" s="3">
        <v>5.98</v>
      </c>
      <c r="J57" s="4">
        <v>51.107325379999999</v>
      </c>
      <c r="K57" s="4">
        <v>0.4048148345</v>
      </c>
      <c r="L57" s="4">
        <v>2.0199999999999996</v>
      </c>
      <c r="M57" s="4">
        <v>11.22</v>
      </c>
      <c r="N57" s="4">
        <f t="shared" si="0"/>
        <v>13.24</v>
      </c>
      <c r="O57" s="4">
        <f t="shared" si="1"/>
        <v>5.5544554455445558</v>
      </c>
      <c r="P57">
        <f>(K57-0.32)/0.32</f>
        <v>0.26504635781249997</v>
      </c>
      <c r="Q57">
        <f t="shared" si="7"/>
        <v>-0.24907063197026036</v>
      </c>
      <c r="R57">
        <f t="shared" si="8"/>
        <v>3.0652173913043486</v>
      </c>
      <c r="S57">
        <f t="shared" si="9"/>
        <v>1.4293577981651375</v>
      </c>
      <c r="T57">
        <f t="shared" si="10"/>
        <v>4.8467952058363748</v>
      </c>
    </row>
    <row r="58" spans="1:20" x14ac:dyDescent="0.25">
      <c r="A58" s="2">
        <v>259</v>
      </c>
      <c r="B58" s="2">
        <v>9</v>
      </c>
      <c r="C58" s="2" t="s">
        <v>122</v>
      </c>
      <c r="D58" s="2">
        <v>2</v>
      </c>
      <c r="E58" s="2" t="s">
        <v>6</v>
      </c>
      <c r="F58" s="2" t="s">
        <v>7</v>
      </c>
      <c r="G58" s="2" t="s">
        <v>5</v>
      </c>
      <c r="H58" s="2" t="s">
        <v>269</v>
      </c>
      <c r="I58" s="3">
        <v>5.58</v>
      </c>
      <c r="J58" s="4">
        <v>121.98780120000001</v>
      </c>
      <c r="K58" s="4">
        <v>0.41097673499999998</v>
      </c>
      <c r="L58" s="4">
        <v>1.4399999999999995</v>
      </c>
      <c r="M58" s="4">
        <v>2.96</v>
      </c>
      <c r="N58" s="4">
        <f t="shared" si="0"/>
        <v>4.3999999999999995</v>
      </c>
      <c r="O58" s="4">
        <f t="shared" si="1"/>
        <v>2.0555555555555562</v>
      </c>
      <c r="P58">
        <f>(K58-0.32)/0.32</f>
        <v>0.28430229687499992</v>
      </c>
      <c r="Q58">
        <f t="shared" si="7"/>
        <v>-0.46468401486988864</v>
      </c>
      <c r="R58">
        <f t="shared" si="8"/>
        <v>7.2463768115942101E-2</v>
      </c>
      <c r="S58">
        <f t="shared" si="9"/>
        <v>-0.19266055045871572</v>
      </c>
      <c r="T58">
        <f t="shared" si="10"/>
        <v>1.1637426900584804</v>
      </c>
    </row>
    <row r="59" spans="1:20" x14ac:dyDescent="0.25">
      <c r="A59" s="2">
        <v>286</v>
      </c>
      <c r="B59" s="2">
        <v>9</v>
      </c>
      <c r="C59" t="s">
        <v>242</v>
      </c>
      <c r="D59" s="2">
        <v>2</v>
      </c>
      <c r="E59" s="2" t="s">
        <v>6</v>
      </c>
      <c r="F59" s="2" t="s">
        <v>7</v>
      </c>
      <c r="G59" s="2" t="s">
        <v>5</v>
      </c>
      <c r="H59" s="2" t="s">
        <v>269</v>
      </c>
      <c r="I59"/>
      <c r="J59"/>
      <c r="K59"/>
      <c r="L59" s="4">
        <v>1.9599999999999991</v>
      </c>
      <c r="M59" s="4">
        <v>0.51</v>
      </c>
      <c r="N59" s="4">
        <f t="shared" si="0"/>
        <v>2.4699999999999989</v>
      </c>
      <c r="O59" s="4">
        <f t="shared" si="1"/>
        <v>0.26020408163265318</v>
      </c>
      <c r="Q59">
        <f t="shared" si="7"/>
        <v>-0.27137546468401519</v>
      </c>
      <c r="R59">
        <f t="shared" si="8"/>
        <v>-0.81521739130434789</v>
      </c>
      <c r="S59">
        <f t="shared" si="9"/>
        <v>-0.54678899082568833</v>
      </c>
      <c r="T59">
        <f t="shared" si="10"/>
        <v>-0.72610096670247037</v>
      </c>
    </row>
    <row r="60" spans="1:20" x14ac:dyDescent="0.25">
      <c r="A60" s="2">
        <v>271</v>
      </c>
      <c r="B60" s="2">
        <v>9</v>
      </c>
      <c r="C60" t="s">
        <v>173</v>
      </c>
      <c r="D60" s="2">
        <v>2</v>
      </c>
      <c r="E60" s="2" t="s">
        <v>6</v>
      </c>
      <c r="F60" s="2" t="s">
        <v>7</v>
      </c>
      <c r="G60" s="2" t="s">
        <v>5</v>
      </c>
      <c r="H60" s="2" t="s">
        <v>269</v>
      </c>
      <c r="I60"/>
      <c r="J60"/>
      <c r="K60"/>
      <c r="L60" s="4">
        <v>1.7400000000000002</v>
      </c>
      <c r="M60" s="4">
        <v>1.63</v>
      </c>
      <c r="N60" s="4">
        <f t="shared" si="0"/>
        <v>3.37</v>
      </c>
      <c r="O60" s="4">
        <f t="shared" si="1"/>
        <v>0.9367816091954021</v>
      </c>
      <c r="Q60">
        <f t="shared" si="7"/>
        <v>-0.35315985130111516</v>
      </c>
      <c r="R60">
        <f t="shared" si="8"/>
        <v>-0.40942028985507245</v>
      </c>
      <c r="S60">
        <f t="shared" si="9"/>
        <v>-0.38165137614678901</v>
      </c>
      <c r="T60">
        <f t="shared" si="10"/>
        <v>-1.3914095583787218E-2</v>
      </c>
    </row>
    <row r="61" spans="1:20" x14ac:dyDescent="0.25">
      <c r="A61" s="2">
        <v>263</v>
      </c>
      <c r="B61" s="2">
        <v>9</v>
      </c>
      <c r="C61" t="s">
        <v>153</v>
      </c>
      <c r="D61" s="2">
        <v>2</v>
      </c>
      <c r="E61" s="2" t="s">
        <v>6</v>
      </c>
      <c r="F61" s="2" t="s">
        <v>7</v>
      </c>
      <c r="G61" s="2" t="s">
        <v>5</v>
      </c>
      <c r="H61" s="2" t="s">
        <v>269</v>
      </c>
      <c r="I61"/>
      <c r="J61"/>
      <c r="K61"/>
      <c r="L61" s="4">
        <v>2.41</v>
      </c>
      <c r="M61" s="4">
        <v>6.38</v>
      </c>
      <c r="N61" s="4">
        <f t="shared" si="0"/>
        <v>8.7899999999999991</v>
      </c>
      <c r="O61" s="4">
        <f t="shared" si="1"/>
        <v>2.6473029045643153</v>
      </c>
      <c r="Q61">
        <f t="shared" si="7"/>
        <v>-0.10408921933085495</v>
      </c>
      <c r="R61">
        <f t="shared" si="8"/>
        <v>1.3115942028985508</v>
      </c>
      <c r="S61">
        <f t="shared" si="9"/>
        <v>0.61284403669724752</v>
      </c>
      <c r="T61">
        <f t="shared" si="10"/>
        <v>1.78663463638349</v>
      </c>
    </row>
    <row r="62" spans="1:20" x14ac:dyDescent="0.25">
      <c r="A62" s="2">
        <v>26</v>
      </c>
      <c r="B62" s="2">
        <v>1</v>
      </c>
      <c r="C62" t="s">
        <v>135</v>
      </c>
      <c r="D62" s="2">
        <v>2</v>
      </c>
      <c r="E62" s="2" t="s">
        <v>9</v>
      </c>
      <c r="F62" s="2" t="s">
        <v>4</v>
      </c>
      <c r="G62" s="2" t="s">
        <v>253</v>
      </c>
      <c r="H62" s="2" t="s">
        <v>270</v>
      </c>
      <c r="I62"/>
      <c r="J62"/>
      <c r="K62"/>
      <c r="L62" s="4">
        <v>0.72999999999999954</v>
      </c>
      <c r="M62" s="4">
        <v>0.78</v>
      </c>
      <c r="N62" s="4">
        <f t="shared" si="0"/>
        <v>1.5099999999999996</v>
      </c>
      <c r="O62" s="4">
        <f t="shared" si="1"/>
        <v>1.0684931506849322</v>
      </c>
      <c r="Q62">
        <f>(L62-1.1)/1.1</f>
        <v>-0.33636363636363686</v>
      </c>
      <c r="R62">
        <f>(M62-4.99)/4.99</f>
        <v>-0.84368737474949895</v>
      </c>
      <c r="S62">
        <f>(N62-6.08)/6.08</f>
        <v>-0.75164473684210531</v>
      </c>
      <c r="T62">
        <f>(O62-4.8)/4.8</f>
        <v>-0.77739726027397249</v>
      </c>
    </row>
    <row r="63" spans="1:20" x14ac:dyDescent="0.25">
      <c r="A63" s="2">
        <v>32</v>
      </c>
      <c r="B63" s="2">
        <v>1</v>
      </c>
      <c r="C63" t="s">
        <v>201</v>
      </c>
      <c r="D63" s="2">
        <v>2</v>
      </c>
      <c r="E63" s="2" t="s">
        <v>9</v>
      </c>
      <c r="F63" s="2" t="s">
        <v>4</v>
      </c>
      <c r="G63" s="2" t="s">
        <v>253</v>
      </c>
      <c r="H63" s="2" t="s">
        <v>270</v>
      </c>
      <c r="I63"/>
      <c r="J63"/>
      <c r="K63"/>
      <c r="L63" s="4">
        <v>1.0299999999999994</v>
      </c>
      <c r="M63" s="4">
        <v>2.11</v>
      </c>
      <c r="N63" s="4">
        <f t="shared" si="0"/>
        <v>3.1399999999999992</v>
      </c>
      <c r="O63" s="4">
        <f t="shared" si="1"/>
        <v>2.0485436893203897</v>
      </c>
      <c r="Q63">
        <f t="shared" ref="Q63:Q91" si="11">(L63-1.1)/1.1</f>
        <v>-6.3636363636364296E-2</v>
      </c>
      <c r="R63">
        <f>(M63-4.99)/4.99</f>
        <v>-0.57715430861723449</v>
      </c>
      <c r="S63">
        <f t="shared" ref="S63:S91" si="12">(N63-6.08)/6.08</f>
        <v>-0.48355263157894751</v>
      </c>
      <c r="T63">
        <f t="shared" ref="T63:T91" si="13">(O63-4.8)/4.8</f>
        <v>-0.57322006472491882</v>
      </c>
    </row>
    <row r="64" spans="1:20" x14ac:dyDescent="0.25">
      <c r="A64" s="2">
        <v>44</v>
      </c>
      <c r="B64" s="2">
        <v>2</v>
      </c>
      <c r="C64" t="s">
        <v>232</v>
      </c>
      <c r="D64" s="2">
        <v>2</v>
      </c>
      <c r="E64" s="2" t="s">
        <v>9</v>
      </c>
      <c r="F64" s="2" t="s">
        <v>4</v>
      </c>
      <c r="G64" s="2" t="s">
        <v>253</v>
      </c>
      <c r="H64" s="2" t="s">
        <v>270</v>
      </c>
      <c r="I64"/>
      <c r="J64"/>
      <c r="K64"/>
      <c r="L64" s="4">
        <v>0.62000000000000011</v>
      </c>
      <c r="M64" s="4">
        <v>0.35</v>
      </c>
      <c r="N64" s="4">
        <f t="shared" si="0"/>
        <v>0.97000000000000008</v>
      </c>
      <c r="O64" s="4">
        <f t="shared" si="1"/>
        <v>0.5645161290322579</v>
      </c>
      <c r="Q64">
        <f t="shared" si="11"/>
        <v>-0.43636363636363629</v>
      </c>
      <c r="R64">
        <f t="shared" ref="R64:R91" si="14">(M64-4.99)/4.99</f>
        <v>-0.9298597194388778</v>
      </c>
      <c r="S64">
        <f t="shared" si="12"/>
        <v>-0.84046052631578949</v>
      </c>
      <c r="T64">
        <f t="shared" si="13"/>
        <v>-0.88239247311827962</v>
      </c>
    </row>
    <row r="65" spans="1:20" x14ac:dyDescent="0.25">
      <c r="A65" s="2">
        <v>41</v>
      </c>
      <c r="B65" s="2">
        <v>2</v>
      </c>
      <c r="C65" t="s">
        <v>213</v>
      </c>
      <c r="D65" s="2">
        <v>2</v>
      </c>
      <c r="E65" s="2" t="s">
        <v>9</v>
      </c>
      <c r="F65" s="2" t="s">
        <v>4</v>
      </c>
      <c r="G65" s="2" t="s">
        <v>253</v>
      </c>
      <c r="H65" s="2" t="s">
        <v>270</v>
      </c>
      <c r="I65"/>
      <c r="J65"/>
      <c r="K65"/>
      <c r="L65" s="4">
        <v>1.33</v>
      </c>
      <c r="M65" s="4">
        <v>3.92</v>
      </c>
      <c r="N65" s="4">
        <f t="shared" si="0"/>
        <v>5.25</v>
      </c>
      <c r="O65" s="4">
        <f t="shared" si="1"/>
        <v>2.9473684210526314</v>
      </c>
      <c r="Q65">
        <f t="shared" si="11"/>
        <v>0.20909090909090905</v>
      </c>
      <c r="R65">
        <f t="shared" si="14"/>
        <v>-0.21442885771543091</v>
      </c>
      <c r="S65">
        <f t="shared" si="12"/>
        <v>-0.13651315789473686</v>
      </c>
      <c r="T65">
        <f t="shared" si="13"/>
        <v>-0.38596491228070179</v>
      </c>
    </row>
    <row r="66" spans="1:20" x14ac:dyDescent="0.25">
      <c r="A66" s="2">
        <v>4</v>
      </c>
      <c r="B66" s="2">
        <v>1</v>
      </c>
      <c r="C66" s="2" t="s">
        <v>46</v>
      </c>
      <c r="D66" s="2">
        <v>2</v>
      </c>
      <c r="E66" s="2" t="s">
        <v>9</v>
      </c>
      <c r="F66" s="2" t="s">
        <v>4</v>
      </c>
      <c r="G66" s="2" t="s">
        <v>253</v>
      </c>
      <c r="H66" s="2" t="s">
        <v>270</v>
      </c>
      <c r="I66" s="3">
        <v>6.18</v>
      </c>
      <c r="J66" s="4">
        <v>44.017607040000001</v>
      </c>
      <c r="K66" s="4">
        <v>0.4673126749</v>
      </c>
      <c r="L66" s="4">
        <v>1.4100000000000001</v>
      </c>
      <c r="M66" s="4">
        <v>3.31</v>
      </c>
      <c r="N66" s="4">
        <f t="shared" ref="N66:N129" si="15">L66+M66</f>
        <v>4.7200000000000006</v>
      </c>
      <c r="O66" s="4">
        <f t="shared" ref="O66:O129" si="16">M66/L66</f>
        <v>2.3475177304964538</v>
      </c>
      <c r="P66">
        <f>(K66-0.61)/0.61</f>
        <v>-0.23391364770491802</v>
      </c>
      <c r="Q66">
        <f t="shared" si="11"/>
        <v>0.28181818181818186</v>
      </c>
      <c r="R66">
        <f t="shared" si="14"/>
        <v>-0.33667334669338678</v>
      </c>
      <c r="S66">
        <f t="shared" si="12"/>
        <v>-0.22368421052631568</v>
      </c>
      <c r="T66">
        <f t="shared" si="13"/>
        <v>-0.51093380614657213</v>
      </c>
    </row>
    <row r="67" spans="1:20" x14ac:dyDescent="0.25">
      <c r="A67" s="2">
        <v>18</v>
      </c>
      <c r="B67" s="2">
        <v>1</v>
      </c>
      <c r="C67" s="2" t="s">
        <v>96</v>
      </c>
      <c r="D67" s="2">
        <v>2</v>
      </c>
      <c r="E67" s="2" t="s">
        <v>9</v>
      </c>
      <c r="F67" s="2" t="s">
        <v>4</v>
      </c>
      <c r="G67" s="2" t="s">
        <v>253</v>
      </c>
      <c r="H67" s="2" t="s">
        <v>270</v>
      </c>
      <c r="I67" s="3">
        <v>5.89</v>
      </c>
      <c r="J67" s="4">
        <v>58.658377620000003</v>
      </c>
      <c r="K67" s="4">
        <v>0.455278338</v>
      </c>
      <c r="L67" s="4">
        <v>1.4100000000000001</v>
      </c>
      <c r="M67" s="4">
        <v>7.22</v>
      </c>
      <c r="N67" s="4">
        <f t="shared" si="15"/>
        <v>8.629999999999999</v>
      </c>
      <c r="O67" s="4">
        <f t="shared" si="16"/>
        <v>5.120567375886524</v>
      </c>
      <c r="P67">
        <f t="shared" ref="P67:P121" si="17">(K67-0.61)/0.61</f>
        <v>-0.25364206885245899</v>
      </c>
      <c r="Q67">
        <f t="shared" si="11"/>
        <v>0.28181818181818186</v>
      </c>
      <c r="R67">
        <f t="shared" si="14"/>
        <v>0.44689378757515019</v>
      </c>
      <c r="S67">
        <f t="shared" si="12"/>
        <v>0.41940789473684192</v>
      </c>
      <c r="T67">
        <f t="shared" si="13"/>
        <v>6.6784869976359212E-2</v>
      </c>
    </row>
    <row r="68" spans="1:20" x14ac:dyDescent="0.25">
      <c r="A68" s="2">
        <v>24</v>
      </c>
      <c r="B68" s="2">
        <v>1</v>
      </c>
      <c r="C68" s="2" t="s">
        <v>118</v>
      </c>
      <c r="D68" s="2">
        <v>2</v>
      </c>
      <c r="E68" s="2" t="s">
        <v>9</v>
      </c>
      <c r="F68" s="2" t="s">
        <v>4</v>
      </c>
      <c r="G68" s="2" t="s">
        <v>253</v>
      </c>
      <c r="H68" s="2" t="s">
        <v>270</v>
      </c>
      <c r="I68" s="3">
        <v>6.87</v>
      </c>
      <c r="J68" s="4">
        <v>38.573289250000002</v>
      </c>
      <c r="K68" s="4">
        <v>0.61850926289999997</v>
      </c>
      <c r="L68" s="4">
        <v>0.74000000000000021</v>
      </c>
      <c r="M68" s="4">
        <v>0.37</v>
      </c>
      <c r="N68" s="4">
        <f t="shared" si="15"/>
        <v>1.1100000000000003</v>
      </c>
      <c r="O68" s="4">
        <f t="shared" si="16"/>
        <v>0.49999999999999983</v>
      </c>
      <c r="P68">
        <f t="shared" si="17"/>
        <v>1.3949611311475379E-2</v>
      </c>
      <c r="Q68">
        <f t="shared" si="11"/>
        <v>-0.32727272727272716</v>
      </c>
      <c r="R68">
        <f t="shared" si="14"/>
        <v>-0.92585170340681366</v>
      </c>
      <c r="S68">
        <f t="shared" si="12"/>
        <v>-0.81743421052631571</v>
      </c>
      <c r="T68">
        <f t="shared" si="13"/>
        <v>-0.89583333333333337</v>
      </c>
    </row>
    <row r="69" spans="1:20" x14ac:dyDescent="0.25">
      <c r="A69" s="2">
        <v>17</v>
      </c>
      <c r="B69" s="2">
        <v>1</v>
      </c>
      <c r="C69" s="2" t="s">
        <v>77</v>
      </c>
      <c r="D69" s="2">
        <v>2</v>
      </c>
      <c r="E69" s="2" t="s">
        <v>9</v>
      </c>
      <c r="F69" s="2" t="s">
        <v>4</v>
      </c>
      <c r="G69" s="2" t="s">
        <v>253</v>
      </c>
      <c r="H69" s="2" t="s">
        <v>270</v>
      </c>
      <c r="I69" s="3">
        <v>5.55</v>
      </c>
      <c r="J69" s="4">
        <v>56.160056160000003</v>
      </c>
      <c r="K69" s="4">
        <v>0.5588915002</v>
      </c>
      <c r="L69" s="4">
        <v>1.3900000000000006</v>
      </c>
      <c r="M69" s="4">
        <v>2.2599999999999998</v>
      </c>
      <c r="N69" s="4">
        <f t="shared" si="15"/>
        <v>3.6500000000000004</v>
      </c>
      <c r="O69" s="4">
        <f t="shared" si="16"/>
        <v>1.6258992805755388</v>
      </c>
      <c r="P69">
        <f t="shared" si="17"/>
        <v>-8.3784425901639314E-2</v>
      </c>
      <c r="Q69">
        <f t="shared" si="11"/>
        <v>0.26363636363636406</v>
      </c>
      <c r="R69">
        <f t="shared" si="14"/>
        <v>-0.54709418837675361</v>
      </c>
      <c r="S69">
        <f t="shared" si="12"/>
        <v>-0.39967105263157887</v>
      </c>
      <c r="T69">
        <f t="shared" si="13"/>
        <v>-0.66127098321342936</v>
      </c>
    </row>
    <row r="70" spans="1:20" x14ac:dyDescent="0.25">
      <c r="A70" s="2">
        <v>3</v>
      </c>
      <c r="B70" s="2">
        <v>1</v>
      </c>
      <c r="C70" s="2" t="s">
        <v>30</v>
      </c>
      <c r="D70" s="2">
        <v>2</v>
      </c>
      <c r="E70" s="2" t="s">
        <v>9</v>
      </c>
      <c r="F70" s="2" t="s">
        <v>4</v>
      </c>
      <c r="G70" s="2" t="s">
        <v>253</v>
      </c>
      <c r="H70" s="2" t="s">
        <v>270</v>
      </c>
      <c r="I70" s="3">
        <v>5.73</v>
      </c>
      <c r="J70" s="3">
        <v>56.539577700000002</v>
      </c>
      <c r="K70" s="4">
        <v>0.61218995539999999</v>
      </c>
      <c r="L70" s="4">
        <v>1.2699999999999996</v>
      </c>
      <c r="M70" s="4">
        <v>1.41</v>
      </c>
      <c r="N70" s="4">
        <f t="shared" si="15"/>
        <v>2.6799999999999997</v>
      </c>
      <c r="O70" s="4">
        <f t="shared" si="16"/>
        <v>1.1102362204724412</v>
      </c>
      <c r="P70">
        <f t="shared" si="17"/>
        <v>3.5900908196721294E-3</v>
      </c>
      <c r="Q70">
        <f t="shared" si="11"/>
        <v>0.15454545454545407</v>
      </c>
      <c r="R70">
        <f t="shared" si="14"/>
        <v>-0.7174348697394789</v>
      </c>
      <c r="S70">
        <f t="shared" si="12"/>
        <v>-0.55921052631578949</v>
      </c>
      <c r="T70">
        <f t="shared" si="13"/>
        <v>-0.76870078740157477</v>
      </c>
    </row>
    <row r="71" spans="1:20" x14ac:dyDescent="0.25">
      <c r="A71" s="2">
        <v>28</v>
      </c>
      <c r="B71" s="2">
        <v>1</v>
      </c>
      <c r="C71" t="s">
        <v>176</v>
      </c>
      <c r="D71" s="2">
        <v>2</v>
      </c>
      <c r="E71" s="2" t="s">
        <v>9</v>
      </c>
      <c r="F71" s="2" t="s">
        <v>4</v>
      </c>
      <c r="G71" s="2" t="s">
        <v>253</v>
      </c>
      <c r="H71" s="2" t="s">
        <v>270</v>
      </c>
      <c r="I71"/>
      <c r="J71"/>
      <c r="K71"/>
      <c r="L71" s="4">
        <v>1.0199999999999996</v>
      </c>
      <c r="M71" s="4">
        <v>4.55</v>
      </c>
      <c r="N71" s="4">
        <f t="shared" si="15"/>
        <v>5.5699999999999994</v>
      </c>
      <c r="O71" s="4">
        <f t="shared" si="16"/>
        <v>4.4607843137254921</v>
      </c>
      <c r="Q71">
        <f t="shared" si="11"/>
        <v>-7.2727272727273196E-2</v>
      </c>
      <c r="R71">
        <f t="shared" si="14"/>
        <v>-8.8176352705410896E-2</v>
      </c>
      <c r="S71">
        <f t="shared" si="12"/>
        <v>-8.3881578947368529E-2</v>
      </c>
      <c r="T71">
        <f t="shared" si="13"/>
        <v>-7.0669934640522444E-2</v>
      </c>
    </row>
    <row r="72" spans="1:20" x14ac:dyDescent="0.25">
      <c r="A72" s="2">
        <v>195</v>
      </c>
      <c r="B72" s="2">
        <v>7</v>
      </c>
      <c r="C72" t="s">
        <v>203</v>
      </c>
      <c r="D72" s="2">
        <v>2</v>
      </c>
      <c r="E72" s="2" t="s">
        <v>8</v>
      </c>
      <c r="F72" s="2" t="s">
        <v>4</v>
      </c>
      <c r="G72" s="2" t="s">
        <v>253</v>
      </c>
      <c r="H72" s="2" t="s">
        <v>270</v>
      </c>
      <c r="I72"/>
      <c r="J72"/>
      <c r="K72"/>
      <c r="L72" s="4">
        <v>0.76999999999999957</v>
      </c>
      <c r="M72" s="4">
        <v>5.56</v>
      </c>
      <c r="N72" s="4">
        <f t="shared" si="15"/>
        <v>6.3299999999999992</v>
      </c>
      <c r="O72" s="4">
        <f t="shared" si="16"/>
        <v>7.2207792207792245</v>
      </c>
      <c r="Q72">
        <f t="shared" si="11"/>
        <v>-0.30000000000000043</v>
      </c>
      <c r="R72">
        <f t="shared" si="14"/>
        <v>0.11422845691382753</v>
      </c>
      <c r="S72">
        <f t="shared" si="12"/>
        <v>4.1118421052631429E-2</v>
      </c>
      <c r="T72">
        <f t="shared" si="13"/>
        <v>0.50432900432900518</v>
      </c>
    </row>
    <row r="73" spans="1:20" x14ac:dyDescent="0.25">
      <c r="A73" s="2">
        <v>167</v>
      </c>
      <c r="B73" s="2">
        <v>6</v>
      </c>
      <c r="C73" s="2" t="s">
        <v>79</v>
      </c>
      <c r="D73" s="2">
        <v>2</v>
      </c>
      <c r="E73" s="2" t="s">
        <v>8</v>
      </c>
      <c r="F73" s="2" t="s">
        <v>4</v>
      </c>
      <c r="G73" s="2" t="s">
        <v>253</v>
      </c>
      <c r="H73" s="2" t="s">
        <v>270</v>
      </c>
      <c r="I73" s="3">
        <v>5.97</v>
      </c>
      <c r="J73" s="4">
        <v>47.849274780000002</v>
      </c>
      <c r="K73" s="4">
        <v>0.5860939181</v>
      </c>
      <c r="L73" s="4">
        <v>1.2200000000000006</v>
      </c>
      <c r="M73" s="4">
        <v>8.5</v>
      </c>
      <c r="N73" s="4">
        <f t="shared" si="15"/>
        <v>9.7200000000000006</v>
      </c>
      <c r="O73" s="4">
        <f t="shared" si="16"/>
        <v>6.9672131147540943</v>
      </c>
      <c r="P73">
        <f t="shared" si="17"/>
        <v>-3.919029819672129E-2</v>
      </c>
      <c r="Q73">
        <f t="shared" si="11"/>
        <v>0.10909090909090959</v>
      </c>
      <c r="R73">
        <f t="shared" si="14"/>
        <v>0.70340681362725443</v>
      </c>
      <c r="S73">
        <f t="shared" si="12"/>
        <v>0.59868421052631593</v>
      </c>
      <c r="T73">
        <f t="shared" si="13"/>
        <v>0.45150273224043636</v>
      </c>
    </row>
    <row r="74" spans="1:20" x14ac:dyDescent="0.25">
      <c r="A74" s="2">
        <v>174</v>
      </c>
      <c r="B74" s="2">
        <v>6</v>
      </c>
      <c r="C74" t="s">
        <v>133</v>
      </c>
      <c r="D74" s="2">
        <v>2</v>
      </c>
      <c r="E74" s="2" t="s">
        <v>8</v>
      </c>
      <c r="F74" s="2" t="s">
        <v>4</v>
      </c>
      <c r="G74" s="2" t="s">
        <v>253</v>
      </c>
      <c r="H74" s="2" t="s">
        <v>270</v>
      </c>
      <c r="I74"/>
      <c r="J74"/>
      <c r="K74"/>
      <c r="L74" s="4">
        <v>0.91000000000000014</v>
      </c>
      <c r="M74" s="4">
        <v>6.65</v>
      </c>
      <c r="N74" s="4">
        <f t="shared" si="15"/>
        <v>7.5600000000000005</v>
      </c>
      <c r="O74" s="4">
        <f t="shared" si="16"/>
        <v>7.3076923076923066</v>
      </c>
      <c r="Q74">
        <f t="shared" si="11"/>
        <v>-0.17272727272727267</v>
      </c>
      <c r="R74">
        <f t="shared" si="14"/>
        <v>0.33266533066132264</v>
      </c>
      <c r="S74">
        <f t="shared" si="12"/>
        <v>0.24342105263157901</v>
      </c>
      <c r="T74">
        <f t="shared" si="13"/>
        <v>0.52243589743589725</v>
      </c>
    </row>
    <row r="75" spans="1:20" x14ac:dyDescent="0.25">
      <c r="A75" s="2">
        <v>190</v>
      </c>
      <c r="B75" s="2">
        <v>6</v>
      </c>
      <c r="C75" t="s">
        <v>180</v>
      </c>
      <c r="D75" s="2">
        <v>2</v>
      </c>
      <c r="E75" s="2" t="s">
        <v>8</v>
      </c>
      <c r="F75" s="2" t="s">
        <v>4</v>
      </c>
      <c r="G75" s="2" t="s">
        <v>253</v>
      </c>
      <c r="H75" s="2" t="s">
        <v>270</v>
      </c>
      <c r="I75"/>
      <c r="J75"/>
      <c r="K75"/>
      <c r="L75" s="4">
        <v>1.1500000000000004</v>
      </c>
      <c r="M75" s="4">
        <v>0.44</v>
      </c>
      <c r="N75" s="4">
        <f t="shared" si="15"/>
        <v>1.5900000000000003</v>
      </c>
      <c r="O75" s="4">
        <f t="shared" si="16"/>
        <v>0.38260869565217381</v>
      </c>
      <c r="Q75">
        <f t="shared" si="11"/>
        <v>4.5454545454545692E-2</v>
      </c>
      <c r="R75">
        <f t="shared" si="14"/>
        <v>-0.91182364729458909</v>
      </c>
      <c r="S75">
        <f t="shared" si="12"/>
        <v>-0.73848684210526316</v>
      </c>
      <c r="T75">
        <f t="shared" si="13"/>
        <v>-0.92028985507246386</v>
      </c>
    </row>
    <row r="76" spans="1:20" x14ac:dyDescent="0.25">
      <c r="A76" s="2">
        <v>168</v>
      </c>
      <c r="B76" s="2">
        <v>6</v>
      </c>
      <c r="C76" s="2" t="s">
        <v>93</v>
      </c>
      <c r="D76" s="2">
        <v>2</v>
      </c>
      <c r="E76" s="2" t="s">
        <v>8</v>
      </c>
      <c r="F76" s="2" t="s">
        <v>4</v>
      </c>
      <c r="G76" s="2" t="s">
        <v>253</v>
      </c>
      <c r="H76" s="2" t="s">
        <v>270</v>
      </c>
      <c r="I76" s="3">
        <v>5.67</v>
      </c>
      <c r="J76" s="4">
        <v>36.483582390000002</v>
      </c>
      <c r="K76" s="4">
        <v>0.58334782610000002</v>
      </c>
      <c r="L76" s="4">
        <v>1.0500000000000007</v>
      </c>
      <c r="M76" s="4">
        <v>6.54</v>
      </c>
      <c r="N76" s="4">
        <f t="shared" si="15"/>
        <v>7.5900000000000007</v>
      </c>
      <c r="O76" s="4">
        <f t="shared" si="16"/>
        <v>6.2285714285714242</v>
      </c>
      <c r="P76">
        <f t="shared" si="17"/>
        <v>-4.3692088360655683E-2</v>
      </c>
      <c r="Q76">
        <f t="shared" si="11"/>
        <v>-4.5454545454544887E-2</v>
      </c>
      <c r="R76">
        <f t="shared" si="14"/>
        <v>0.31062124248496992</v>
      </c>
      <c r="S76">
        <f t="shared" si="12"/>
        <v>0.24835526315789486</v>
      </c>
      <c r="T76">
        <f t="shared" si="13"/>
        <v>0.29761904761904678</v>
      </c>
    </row>
    <row r="77" spans="1:20" x14ac:dyDescent="0.25">
      <c r="A77" s="2">
        <v>175</v>
      </c>
      <c r="B77" s="2">
        <v>6</v>
      </c>
      <c r="C77" t="s">
        <v>166</v>
      </c>
      <c r="D77" s="2">
        <v>2</v>
      </c>
      <c r="E77" s="2" t="s">
        <v>8</v>
      </c>
      <c r="F77" s="2" t="s">
        <v>4</v>
      </c>
      <c r="G77" s="2" t="s">
        <v>253</v>
      </c>
      <c r="H77" s="2" t="s">
        <v>270</v>
      </c>
      <c r="I77"/>
      <c r="J77"/>
      <c r="K77"/>
      <c r="L77" s="4">
        <v>0.75999999999999979</v>
      </c>
      <c r="M77" s="4">
        <v>0.93</v>
      </c>
      <c r="N77" s="4">
        <f t="shared" si="15"/>
        <v>1.69</v>
      </c>
      <c r="O77" s="4">
        <f t="shared" si="16"/>
        <v>1.2236842105263162</v>
      </c>
      <c r="Q77">
        <f t="shared" si="11"/>
        <v>-0.30909090909090936</v>
      </c>
      <c r="R77">
        <f t="shared" si="14"/>
        <v>-0.81362725450901807</v>
      </c>
      <c r="S77">
        <f t="shared" si="12"/>
        <v>-0.72203947368421062</v>
      </c>
      <c r="T77">
        <f t="shared" si="13"/>
        <v>-0.74506578947368418</v>
      </c>
    </row>
    <row r="78" spans="1:20" x14ac:dyDescent="0.25">
      <c r="A78" s="2">
        <v>163</v>
      </c>
      <c r="B78" s="2">
        <v>6</v>
      </c>
      <c r="C78" s="2" t="s">
        <v>29</v>
      </c>
      <c r="D78" s="2">
        <v>2</v>
      </c>
      <c r="E78" s="2" t="s">
        <v>8</v>
      </c>
      <c r="F78" s="2" t="s">
        <v>4</v>
      </c>
      <c r="G78" s="2" t="s">
        <v>253</v>
      </c>
      <c r="H78" s="2" t="s">
        <v>270</v>
      </c>
      <c r="I78" s="3">
        <v>6.54</v>
      </c>
      <c r="J78" s="3">
        <v>31.023267449999999</v>
      </c>
      <c r="K78" s="4">
        <v>0.57535943619999996</v>
      </c>
      <c r="L78" s="4">
        <v>1.0500000000000007</v>
      </c>
      <c r="M78" s="4">
        <v>5.29</v>
      </c>
      <c r="N78" s="4">
        <f t="shared" si="15"/>
        <v>6.3400000000000007</v>
      </c>
      <c r="O78" s="4">
        <f t="shared" si="16"/>
        <v>5.0380952380952344</v>
      </c>
      <c r="P78">
        <f t="shared" si="17"/>
        <v>-5.6787809508196764E-2</v>
      </c>
      <c r="Q78">
        <f t="shared" si="11"/>
        <v>-4.5454545454544887E-2</v>
      </c>
      <c r="R78">
        <f t="shared" si="14"/>
        <v>6.0120240480961887E-2</v>
      </c>
      <c r="S78">
        <f t="shared" si="12"/>
        <v>4.2763157894736954E-2</v>
      </c>
      <c r="T78">
        <f t="shared" si="13"/>
        <v>4.9603174603173872E-2</v>
      </c>
    </row>
    <row r="79" spans="1:20" x14ac:dyDescent="0.25">
      <c r="A79" s="2">
        <v>172</v>
      </c>
      <c r="B79" s="2">
        <v>6</v>
      </c>
      <c r="C79" s="2" t="s">
        <v>125</v>
      </c>
      <c r="D79" s="2">
        <v>2</v>
      </c>
      <c r="E79" s="2" t="s">
        <v>8</v>
      </c>
      <c r="F79" s="2" t="s">
        <v>4</v>
      </c>
      <c r="G79" s="2" t="s">
        <v>253</v>
      </c>
      <c r="H79" s="2" t="s">
        <v>270</v>
      </c>
      <c r="I79" s="3">
        <v>5.96</v>
      </c>
      <c r="J79" s="4">
        <v>40.504050409999998</v>
      </c>
      <c r="K79" s="4">
        <v>0.37209180260000002</v>
      </c>
      <c r="L79" s="4">
        <v>1</v>
      </c>
      <c r="M79" s="4">
        <v>1.42</v>
      </c>
      <c r="N79" s="4">
        <f t="shared" si="15"/>
        <v>2.42</v>
      </c>
      <c r="O79" s="4">
        <f t="shared" si="16"/>
        <v>1.42</v>
      </c>
      <c r="P79">
        <f t="shared" si="17"/>
        <v>-0.39001343836065566</v>
      </c>
      <c r="Q79">
        <f t="shared" si="11"/>
        <v>-9.0909090909090981E-2</v>
      </c>
      <c r="R79">
        <f t="shared" si="14"/>
        <v>-0.71543086172344694</v>
      </c>
      <c r="S79">
        <f t="shared" si="12"/>
        <v>-0.60197368421052633</v>
      </c>
      <c r="T79">
        <f t="shared" si="13"/>
        <v>-0.70416666666666672</v>
      </c>
    </row>
    <row r="80" spans="1:20" x14ac:dyDescent="0.25">
      <c r="A80" s="2">
        <v>199</v>
      </c>
      <c r="B80" s="2">
        <v>7</v>
      </c>
      <c r="C80" t="s">
        <v>245</v>
      </c>
      <c r="D80" s="2">
        <v>2</v>
      </c>
      <c r="E80" s="2" t="s">
        <v>8</v>
      </c>
      <c r="F80" s="2" t="s">
        <v>4</v>
      </c>
      <c r="G80" s="2" t="s">
        <v>253</v>
      </c>
      <c r="H80" s="2" t="s">
        <v>270</v>
      </c>
      <c r="I80"/>
      <c r="J80"/>
      <c r="K80"/>
      <c r="L80" s="4">
        <v>1.0099999999999998</v>
      </c>
      <c r="M80" s="4">
        <v>1.07</v>
      </c>
      <c r="N80" s="4">
        <f t="shared" si="15"/>
        <v>2.08</v>
      </c>
      <c r="O80" s="4">
        <f t="shared" si="16"/>
        <v>1.0594059405940597</v>
      </c>
      <c r="Q80">
        <f t="shared" si="11"/>
        <v>-8.1818181818182081E-2</v>
      </c>
      <c r="R80">
        <f t="shared" si="14"/>
        <v>-0.78557114228456904</v>
      </c>
      <c r="S80">
        <f t="shared" si="12"/>
        <v>-0.65789473684210531</v>
      </c>
      <c r="T80">
        <f t="shared" si="13"/>
        <v>-0.77929042904290424</v>
      </c>
    </row>
    <row r="81" spans="1:20" x14ac:dyDescent="0.25">
      <c r="A81" s="2">
        <v>165</v>
      </c>
      <c r="B81" s="2">
        <v>6</v>
      </c>
      <c r="C81" s="2" t="s">
        <v>54</v>
      </c>
      <c r="D81" s="2">
        <v>2</v>
      </c>
      <c r="E81" s="2" t="s">
        <v>8</v>
      </c>
      <c r="F81" s="2" t="s">
        <v>4</v>
      </c>
      <c r="G81" s="2" t="s">
        <v>253</v>
      </c>
      <c r="H81" s="2" t="s">
        <v>270</v>
      </c>
      <c r="I81" s="3">
        <v>6.26</v>
      </c>
      <c r="J81" s="4">
        <v>100.16130269999999</v>
      </c>
      <c r="K81" s="4">
        <v>0.68524132429999995</v>
      </c>
      <c r="L81" s="4">
        <v>1.0299999999999994</v>
      </c>
      <c r="M81" s="4">
        <v>2.5</v>
      </c>
      <c r="N81" s="4">
        <f t="shared" si="15"/>
        <v>3.5299999999999994</v>
      </c>
      <c r="O81" s="4">
        <f t="shared" si="16"/>
        <v>2.4271844660194191</v>
      </c>
      <c r="P81">
        <f t="shared" si="17"/>
        <v>0.12334643327868848</v>
      </c>
      <c r="Q81">
        <f t="shared" si="11"/>
        <v>-6.3636363636364296E-2</v>
      </c>
      <c r="R81">
        <f t="shared" si="14"/>
        <v>-0.49899799599198397</v>
      </c>
      <c r="S81">
        <f t="shared" si="12"/>
        <v>-0.4194078947368422</v>
      </c>
      <c r="T81">
        <f t="shared" si="13"/>
        <v>-0.49433656957928768</v>
      </c>
    </row>
    <row r="82" spans="1:20" x14ac:dyDescent="0.25">
      <c r="A82" s="2">
        <v>257</v>
      </c>
      <c r="B82" s="2">
        <v>9</v>
      </c>
      <c r="C82" s="2" t="s">
        <v>108</v>
      </c>
      <c r="D82" s="2">
        <v>2</v>
      </c>
      <c r="E82" s="2" t="s">
        <v>6</v>
      </c>
      <c r="F82" s="2" t="s">
        <v>4</v>
      </c>
      <c r="G82" s="2" t="s">
        <v>253</v>
      </c>
      <c r="H82" s="2" t="s">
        <v>270</v>
      </c>
      <c r="I82" s="3">
        <v>6.22</v>
      </c>
      <c r="J82" s="4">
        <v>44.627187480000003</v>
      </c>
      <c r="K82" s="4">
        <v>0.59393799680000003</v>
      </c>
      <c r="L82" s="4">
        <v>0.9399999999999995</v>
      </c>
      <c r="M82" s="4">
        <v>2.5499999999999998</v>
      </c>
      <c r="N82" s="4">
        <f t="shared" si="15"/>
        <v>3.4899999999999993</v>
      </c>
      <c r="O82" s="4">
        <f t="shared" si="16"/>
        <v>2.7127659574468099</v>
      </c>
      <c r="P82">
        <f t="shared" si="17"/>
        <v>-2.6331152786885168E-2</v>
      </c>
      <c r="Q82">
        <f t="shared" si="11"/>
        <v>-0.14545454545454597</v>
      </c>
      <c r="R82">
        <f t="shared" si="14"/>
        <v>-0.48897795591182369</v>
      </c>
      <c r="S82">
        <f t="shared" si="12"/>
        <v>-0.42598684210526327</v>
      </c>
      <c r="T82">
        <f t="shared" si="13"/>
        <v>-0.4348404255319146</v>
      </c>
    </row>
    <row r="83" spans="1:20" x14ac:dyDescent="0.25">
      <c r="A83" s="2">
        <v>245</v>
      </c>
      <c r="B83" s="2">
        <v>8</v>
      </c>
      <c r="C83" s="2" t="s">
        <v>34</v>
      </c>
      <c r="D83" s="2">
        <v>2</v>
      </c>
      <c r="E83" s="2" t="s">
        <v>6</v>
      </c>
      <c r="F83" s="2" t="s">
        <v>4</v>
      </c>
      <c r="G83" s="2" t="s">
        <v>253</v>
      </c>
      <c r="H83" s="2" t="s">
        <v>270</v>
      </c>
      <c r="I83" s="3">
        <v>6.14</v>
      </c>
      <c r="J83" s="4">
        <v>39.533603560000003</v>
      </c>
      <c r="K83" s="4">
        <v>0.5628356444</v>
      </c>
      <c r="L83" s="4">
        <v>1.1500000000000004</v>
      </c>
      <c r="M83" s="4">
        <v>2.34</v>
      </c>
      <c r="N83" s="4">
        <f t="shared" si="15"/>
        <v>3.49</v>
      </c>
      <c r="O83" s="4">
        <f t="shared" si="16"/>
        <v>2.0347826086956515</v>
      </c>
      <c r="P83">
        <f t="shared" si="17"/>
        <v>-7.731861573770489E-2</v>
      </c>
      <c r="Q83">
        <f t="shared" si="11"/>
        <v>4.5454545454545692E-2</v>
      </c>
      <c r="R83">
        <f t="shared" si="14"/>
        <v>-0.53106212424849708</v>
      </c>
      <c r="S83">
        <f t="shared" si="12"/>
        <v>-0.42598684210526311</v>
      </c>
      <c r="T83">
        <f t="shared" si="13"/>
        <v>-0.57608695652173925</v>
      </c>
    </row>
    <row r="84" spans="1:20" x14ac:dyDescent="0.25">
      <c r="A84" s="2">
        <v>254</v>
      </c>
      <c r="B84" s="2">
        <v>8</v>
      </c>
      <c r="C84" s="2" t="s">
        <v>67</v>
      </c>
      <c r="D84" s="2">
        <v>2</v>
      </c>
      <c r="E84" s="2" t="s">
        <v>6</v>
      </c>
      <c r="F84" s="2" t="s">
        <v>4</v>
      </c>
      <c r="G84" s="2" t="s">
        <v>253</v>
      </c>
      <c r="H84" s="2" t="s">
        <v>270</v>
      </c>
      <c r="I84" s="3">
        <v>5.65</v>
      </c>
      <c r="J84" s="4">
        <v>59.162697420000001</v>
      </c>
      <c r="K84" s="4">
        <v>0.60362304079999995</v>
      </c>
      <c r="L84" s="4">
        <v>1.0600000000000005</v>
      </c>
      <c r="M84" s="4">
        <v>13.9</v>
      </c>
      <c r="N84" s="4">
        <f t="shared" si="15"/>
        <v>14.96</v>
      </c>
      <c r="O84" s="4">
        <f t="shared" si="16"/>
        <v>13.113207547169806</v>
      </c>
      <c r="P84">
        <f t="shared" si="17"/>
        <v>-1.0454031475409889E-2</v>
      </c>
      <c r="Q84">
        <f t="shared" si="11"/>
        <v>-3.6363636363635987E-2</v>
      </c>
      <c r="R84">
        <f t="shared" si="14"/>
        <v>1.785571142284569</v>
      </c>
      <c r="S84">
        <f t="shared" si="12"/>
        <v>1.4605263157894739</v>
      </c>
      <c r="T84">
        <f t="shared" si="13"/>
        <v>1.7319182389937098</v>
      </c>
    </row>
    <row r="85" spans="1:20" x14ac:dyDescent="0.25">
      <c r="A85" s="2">
        <v>261</v>
      </c>
      <c r="B85" s="2">
        <v>9</v>
      </c>
      <c r="C85" t="s">
        <v>138</v>
      </c>
      <c r="D85" s="2">
        <v>2</v>
      </c>
      <c r="E85" s="2" t="s">
        <v>6</v>
      </c>
      <c r="F85" s="2" t="s">
        <v>4</v>
      </c>
      <c r="G85" s="2" t="s">
        <v>253</v>
      </c>
      <c r="H85" s="2" t="s">
        <v>270</v>
      </c>
      <c r="I85"/>
      <c r="J85"/>
      <c r="K85"/>
      <c r="L85" s="4">
        <v>0.9399999999999995</v>
      </c>
      <c r="M85" s="4">
        <v>1.1599999999999999</v>
      </c>
      <c r="N85" s="4">
        <f t="shared" si="15"/>
        <v>2.0999999999999996</v>
      </c>
      <c r="O85" s="4">
        <f t="shared" si="16"/>
        <v>1.23404255319149</v>
      </c>
      <c r="Q85">
        <f t="shared" si="11"/>
        <v>-0.14545454545454597</v>
      </c>
      <c r="R85">
        <f t="shared" si="14"/>
        <v>-0.76753507014028055</v>
      </c>
      <c r="S85">
        <f t="shared" si="12"/>
        <v>-0.6546052631578948</v>
      </c>
      <c r="T85">
        <f t="shared" si="13"/>
        <v>-0.7429078014184396</v>
      </c>
    </row>
    <row r="86" spans="1:20" x14ac:dyDescent="0.25">
      <c r="A86" s="2">
        <v>268</v>
      </c>
      <c r="B86" s="2">
        <v>9</v>
      </c>
      <c r="C86" t="s">
        <v>168</v>
      </c>
      <c r="D86" s="2">
        <v>2</v>
      </c>
      <c r="E86" s="2" t="s">
        <v>6</v>
      </c>
      <c r="F86" s="2" t="s">
        <v>4</v>
      </c>
      <c r="G86" s="2" t="s">
        <v>253</v>
      </c>
      <c r="H86" s="2" t="s">
        <v>270</v>
      </c>
      <c r="I86"/>
      <c r="J86"/>
      <c r="K86"/>
      <c r="L86" s="4">
        <v>0.84999999999999964</v>
      </c>
      <c r="M86" s="4">
        <v>0.94</v>
      </c>
      <c r="N86" s="4">
        <f t="shared" si="15"/>
        <v>1.7899999999999996</v>
      </c>
      <c r="O86" s="4">
        <f t="shared" si="16"/>
        <v>1.1058823529411768</v>
      </c>
      <c r="Q86">
        <f t="shared" si="11"/>
        <v>-0.22727272727272765</v>
      </c>
      <c r="R86">
        <f t="shared" si="14"/>
        <v>-0.81162324649298612</v>
      </c>
      <c r="S86">
        <f t="shared" si="12"/>
        <v>-0.70559210526315808</v>
      </c>
      <c r="T86">
        <f t="shared" si="13"/>
        <v>-0.76960784313725483</v>
      </c>
    </row>
    <row r="87" spans="1:20" x14ac:dyDescent="0.25">
      <c r="A87" s="2">
        <v>272</v>
      </c>
      <c r="B87" s="2">
        <v>9</v>
      </c>
      <c r="C87" t="s">
        <v>216</v>
      </c>
      <c r="D87" s="2">
        <v>2</v>
      </c>
      <c r="E87" s="2" t="s">
        <v>6</v>
      </c>
      <c r="F87" s="2" t="s">
        <v>4</v>
      </c>
      <c r="G87" s="2" t="s">
        <v>253</v>
      </c>
      <c r="H87" s="2" t="s">
        <v>270</v>
      </c>
      <c r="I87"/>
      <c r="J87"/>
      <c r="K87"/>
      <c r="L87" s="4">
        <v>0.66000000000000014</v>
      </c>
      <c r="M87" s="4">
        <v>1.56</v>
      </c>
      <c r="N87" s="4">
        <f t="shared" si="15"/>
        <v>2.2200000000000002</v>
      </c>
      <c r="O87" s="4">
        <f t="shared" si="16"/>
        <v>2.3636363636363633</v>
      </c>
      <c r="Q87">
        <f t="shared" si="11"/>
        <v>-0.39999999999999991</v>
      </c>
      <c r="R87">
        <f t="shared" si="14"/>
        <v>-0.68737474949899802</v>
      </c>
      <c r="S87">
        <f t="shared" si="12"/>
        <v>-0.63486842105263153</v>
      </c>
      <c r="T87">
        <f t="shared" si="13"/>
        <v>-0.50757575757575768</v>
      </c>
    </row>
    <row r="88" spans="1:20" x14ac:dyDescent="0.25">
      <c r="A88" s="2">
        <v>277</v>
      </c>
      <c r="B88" s="2">
        <v>9</v>
      </c>
      <c r="C88" t="s">
        <v>237</v>
      </c>
      <c r="D88" s="2">
        <v>2</v>
      </c>
      <c r="E88" s="2" t="s">
        <v>6</v>
      </c>
      <c r="F88" s="2" t="s">
        <v>4</v>
      </c>
      <c r="G88" s="2" t="s">
        <v>253</v>
      </c>
      <c r="H88" s="2" t="s">
        <v>270</v>
      </c>
      <c r="I88"/>
      <c r="J88"/>
      <c r="K88"/>
      <c r="L88" s="4">
        <v>0.58000000000000007</v>
      </c>
      <c r="M88" s="4">
        <v>0.13</v>
      </c>
      <c r="N88" s="4">
        <f t="shared" si="15"/>
        <v>0.71000000000000008</v>
      </c>
      <c r="O88" s="4">
        <f t="shared" si="16"/>
        <v>0.22413793103448273</v>
      </c>
      <c r="Q88">
        <f t="shared" si="11"/>
        <v>-0.47272727272727272</v>
      </c>
      <c r="R88">
        <f t="shared" si="14"/>
        <v>-0.97394789579158314</v>
      </c>
      <c r="S88">
        <f t="shared" si="12"/>
        <v>-0.88322368421052633</v>
      </c>
      <c r="T88">
        <f t="shared" si="13"/>
        <v>-0.95330459770114939</v>
      </c>
    </row>
    <row r="89" spans="1:20" x14ac:dyDescent="0.25">
      <c r="A89" s="2">
        <v>255</v>
      </c>
      <c r="B89" s="2">
        <v>8</v>
      </c>
      <c r="C89" s="2" t="s">
        <v>99</v>
      </c>
      <c r="D89" s="2">
        <v>2</v>
      </c>
      <c r="E89" s="2" t="s">
        <v>6</v>
      </c>
      <c r="F89" s="2" t="s">
        <v>4</v>
      </c>
      <c r="G89" s="2" t="s">
        <v>253</v>
      </c>
      <c r="H89" s="2" t="s">
        <v>270</v>
      </c>
      <c r="I89" s="3">
        <v>5.82</v>
      </c>
      <c r="J89" s="4">
        <v>35.042050459999999</v>
      </c>
      <c r="K89" s="4">
        <v>0.47973737789999998</v>
      </c>
      <c r="L89" s="4">
        <v>1.2099999999999991</v>
      </c>
      <c r="M89" s="4">
        <v>15.35</v>
      </c>
      <c r="N89" s="4">
        <f t="shared" si="15"/>
        <v>16.559999999999999</v>
      </c>
      <c r="O89" s="4">
        <f t="shared" si="16"/>
        <v>12.68595041322315</v>
      </c>
      <c r="P89">
        <f t="shared" si="17"/>
        <v>-0.21354528213114754</v>
      </c>
      <c r="Q89">
        <f t="shared" si="11"/>
        <v>9.9999999999999076E-2</v>
      </c>
      <c r="R89">
        <f t="shared" si="14"/>
        <v>2.0761523046092183</v>
      </c>
      <c r="S89">
        <f t="shared" si="12"/>
        <v>1.7236842105263155</v>
      </c>
      <c r="T89">
        <f t="shared" si="13"/>
        <v>1.6429063360881564</v>
      </c>
    </row>
    <row r="90" spans="1:20" x14ac:dyDescent="0.25">
      <c r="A90" s="2">
        <v>250</v>
      </c>
      <c r="B90" s="2">
        <v>8</v>
      </c>
      <c r="C90" s="2" t="s">
        <v>50</v>
      </c>
      <c r="D90" s="2">
        <v>2</v>
      </c>
      <c r="E90" s="2" t="s">
        <v>6</v>
      </c>
      <c r="F90" s="2" t="s">
        <v>4</v>
      </c>
      <c r="G90" s="2" t="s">
        <v>253</v>
      </c>
      <c r="H90" s="2" t="s">
        <v>270</v>
      </c>
      <c r="I90" s="3">
        <v>6.26</v>
      </c>
      <c r="J90" s="4">
        <v>32.521138739999998</v>
      </c>
      <c r="K90" s="4">
        <v>0.6309006385</v>
      </c>
      <c r="L90" s="4">
        <v>1.1400000000000006</v>
      </c>
      <c r="M90" s="4">
        <v>7.5</v>
      </c>
      <c r="N90" s="4">
        <f t="shared" si="15"/>
        <v>8.64</v>
      </c>
      <c r="O90" s="4">
        <f t="shared" si="16"/>
        <v>6.5789473684210495</v>
      </c>
      <c r="P90">
        <f t="shared" si="17"/>
        <v>3.426334180327871E-2</v>
      </c>
      <c r="Q90">
        <f t="shared" si="11"/>
        <v>3.6363636363636799E-2</v>
      </c>
      <c r="R90">
        <f t="shared" si="14"/>
        <v>0.50300601202404804</v>
      </c>
      <c r="S90">
        <f t="shared" si="12"/>
        <v>0.42105263157894746</v>
      </c>
      <c r="T90">
        <f t="shared" si="13"/>
        <v>0.37061403508771873</v>
      </c>
    </row>
    <row r="91" spans="1:20" x14ac:dyDescent="0.25">
      <c r="A91" s="2">
        <v>270</v>
      </c>
      <c r="B91" s="2">
        <v>9</v>
      </c>
      <c r="C91" t="s">
        <v>197</v>
      </c>
      <c r="D91" s="2">
        <v>2</v>
      </c>
      <c r="E91" s="2" t="s">
        <v>6</v>
      </c>
      <c r="F91" s="2" t="s">
        <v>4</v>
      </c>
      <c r="G91" s="2" t="s">
        <v>253</v>
      </c>
      <c r="H91" s="2" t="s">
        <v>270</v>
      </c>
      <c r="I91"/>
      <c r="J91"/>
      <c r="K91"/>
      <c r="L91" s="4">
        <v>0.76999999999999957</v>
      </c>
      <c r="M91" s="4">
        <v>1.19</v>
      </c>
      <c r="N91" s="4">
        <f t="shared" si="15"/>
        <v>1.9599999999999995</v>
      </c>
      <c r="O91" s="4">
        <f t="shared" si="16"/>
        <v>1.5454545454545463</v>
      </c>
      <c r="Q91">
        <f t="shared" si="11"/>
        <v>-0.30000000000000043</v>
      </c>
      <c r="R91">
        <f t="shared" si="14"/>
        <v>-0.76152304609218435</v>
      </c>
      <c r="S91">
        <f t="shared" si="12"/>
        <v>-0.67763157894736858</v>
      </c>
      <c r="T91">
        <f t="shared" si="13"/>
        <v>-0.67803030303030287</v>
      </c>
    </row>
    <row r="92" spans="1:20" x14ac:dyDescent="0.25">
      <c r="A92" s="2">
        <v>2</v>
      </c>
      <c r="B92" s="2">
        <v>1</v>
      </c>
      <c r="C92" s="2" t="s">
        <v>37</v>
      </c>
      <c r="D92" s="2">
        <v>2</v>
      </c>
      <c r="E92" s="2" t="s">
        <v>9</v>
      </c>
      <c r="F92" s="2" t="s">
        <v>4</v>
      </c>
      <c r="G92" s="2" t="s">
        <v>5</v>
      </c>
      <c r="H92" s="2" t="s">
        <v>267</v>
      </c>
      <c r="I92" s="3">
        <v>5.16</v>
      </c>
      <c r="J92" s="4">
        <v>60.276975190000002</v>
      </c>
      <c r="K92" s="4">
        <v>0.48230549979999998</v>
      </c>
      <c r="L92" s="4">
        <v>1.9599999999999991</v>
      </c>
      <c r="M92" s="4">
        <v>0.5</v>
      </c>
      <c r="N92" s="4">
        <f t="shared" si="15"/>
        <v>2.4599999999999991</v>
      </c>
      <c r="O92" s="4">
        <f t="shared" si="16"/>
        <v>0.25510204081632665</v>
      </c>
      <c r="P92">
        <f>(K92-0.61)/0.61</f>
        <v>-0.20933524622950822</v>
      </c>
      <c r="Q92">
        <f>(L92-0.99)/0.99</f>
        <v>0.97979797979797889</v>
      </c>
      <c r="R92">
        <f>(M92-4.38)/4.38</f>
        <v>-0.88584474885844744</v>
      </c>
      <c r="S92">
        <f>(N92-5.37)/5.37</f>
        <v>-0.54189944134078227</v>
      </c>
      <c r="T92">
        <f>(O92-4.78)/4.78</f>
        <v>-0.94663137221415772</v>
      </c>
    </row>
    <row r="93" spans="1:20" x14ac:dyDescent="0.25">
      <c r="A93" s="2">
        <v>29</v>
      </c>
      <c r="B93" s="2">
        <v>1</v>
      </c>
      <c r="C93" t="s">
        <v>178</v>
      </c>
      <c r="D93" s="2">
        <v>2</v>
      </c>
      <c r="E93" s="2" t="s">
        <v>9</v>
      </c>
      <c r="F93" s="2" t="s">
        <v>4</v>
      </c>
      <c r="G93" s="2" t="s">
        <v>5</v>
      </c>
      <c r="H93" s="2" t="s">
        <v>267</v>
      </c>
      <c r="I93"/>
      <c r="J93"/>
      <c r="K93"/>
      <c r="L93" s="4">
        <v>1.1899999999999995</v>
      </c>
      <c r="M93" s="4">
        <v>1.52</v>
      </c>
      <c r="N93" s="4">
        <f t="shared" si="15"/>
        <v>2.7099999999999995</v>
      </c>
      <c r="O93" s="4">
        <f t="shared" si="16"/>
        <v>1.2773109243697485</v>
      </c>
      <c r="Q93">
        <f t="shared" ref="Q93:Q121" si="18">(L93-0.99)/0.99</f>
        <v>0.20202020202020152</v>
      </c>
      <c r="R93">
        <f t="shared" ref="R93:R121" si="19">(M93-4.38)/4.38</f>
        <v>-0.65296803652968038</v>
      </c>
      <c r="S93">
        <f t="shared" ref="S93:S121" si="20">(N93-5.37)/5.37</f>
        <v>-0.49534450651769096</v>
      </c>
      <c r="T93">
        <f t="shared" ref="T93:T121" si="21">(O93-4.78)/4.78</f>
        <v>-0.73278014134524083</v>
      </c>
    </row>
    <row r="94" spans="1:20" x14ac:dyDescent="0.25">
      <c r="A94" s="2">
        <v>35</v>
      </c>
      <c r="B94" s="2">
        <v>2</v>
      </c>
      <c r="C94" t="s">
        <v>210</v>
      </c>
      <c r="D94" s="2">
        <v>2</v>
      </c>
      <c r="E94" s="2" t="s">
        <v>9</v>
      </c>
      <c r="F94" s="2" t="s">
        <v>4</v>
      </c>
      <c r="G94" s="2" t="s">
        <v>5</v>
      </c>
      <c r="H94" s="2" t="s">
        <v>267</v>
      </c>
      <c r="I94"/>
      <c r="J94"/>
      <c r="K94"/>
      <c r="L94" s="4">
        <v>0.95999999999999908</v>
      </c>
      <c r="M94" s="4">
        <v>0.83</v>
      </c>
      <c r="N94" s="4">
        <f t="shared" si="15"/>
        <v>1.7899999999999991</v>
      </c>
      <c r="O94" s="4">
        <f t="shared" si="16"/>
        <v>0.86458333333333415</v>
      </c>
      <c r="Q94">
        <f t="shared" si="18"/>
        <v>-3.0303030303031227E-2</v>
      </c>
      <c r="R94">
        <f t="shared" si="19"/>
        <v>-0.81050228310502281</v>
      </c>
      <c r="S94">
        <f t="shared" si="20"/>
        <v>-0.66666666666666685</v>
      </c>
      <c r="T94">
        <f t="shared" si="21"/>
        <v>-0.81912482566248246</v>
      </c>
    </row>
    <row r="95" spans="1:20" x14ac:dyDescent="0.25">
      <c r="A95" s="2">
        <v>14</v>
      </c>
      <c r="B95" s="2">
        <v>1</v>
      </c>
      <c r="C95" s="2" t="s">
        <v>95</v>
      </c>
      <c r="D95" s="2">
        <v>2</v>
      </c>
      <c r="E95" s="2" t="s">
        <v>9</v>
      </c>
      <c r="F95" s="2" t="s">
        <v>4</v>
      </c>
      <c r="G95" s="2" t="s">
        <v>5</v>
      </c>
      <c r="H95" s="2" t="s">
        <v>267</v>
      </c>
      <c r="I95" s="3">
        <v>6.46</v>
      </c>
      <c r="J95" s="4">
        <v>41.652029910000003</v>
      </c>
      <c r="K95" s="4">
        <v>0.55925112109999997</v>
      </c>
      <c r="L95" s="4">
        <v>1.0099999999999998</v>
      </c>
      <c r="M95" s="4">
        <v>10.25</v>
      </c>
      <c r="N95" s="4">
        <f t="shared" si="15"/>
        <v>11.26</v>
      </c>
      <c r="O95" s="4">
        <f t="shared" si="16"/>
        <v>10.148514851485151</v>
      </c>
      <c r="P95">
        <f t="shared" si="17"/>
        <v>-8.3194883442622977E-2</v>
      </c>
      <c r="Q95">
        <f t="shared" si="18"/>
        <v>2.0202020202019996E-2</v>
      </c>
      <c r="R95">
        <f t="shared" si="19"/>
        <v>1.3401826484018264</v>
      </c>
      <c r="S95">
        <f t="shared" si="20"/>
        <v>1.0968342644320297</v>
      </c>
      <c r="T95">
        <f t="shared" si="21"/>
        <v>1.1231202618169771</v>
      </c>
    </row>
    <row r="96" spans="1:20" x14ac:dyDescent="0.25">
      <c r="A96" s="2">
        <v>6</v>
      </c>
      <c r="B96" s="2">
        <v>1</v>
      </c>
      <c r="C96" s="2" t="s">
        <v>75</v>
      </c>
      <c r="D96" s="2">
        <v>2</v>
      </c>
      <c r="E96" s="2" t="s">
        <v>9</v>
      </c>
      <c r="F96" s="2" t="s">
        <v>4</v>
      </c>
      <c r="G96" s="2" t="s">
        <v>5</v>
      </c>
      <c r="H96" s="2" t="s">
        <v>267</v>
      </c>
      <c r="I96" s="3">
        <v>5.9</v>
      </c>
      <c r="J96" s="4">
        <v>45.108259820000001</v>
      </c>
      <c r="K96" s="4">
        <v>0.81487044529999997</v>
      </c>
      <c r="L96" s="4">
        <v>0.76999999999999957</v>
      </c>
      <c r="M96" s="4">
        <v>2.66</v>
      </c>
      <c r="N96" s="4">
        <f t="shared" si="15"/>
        <v>3.4299999999999997</v>
      </c>
      <c r="O96" s="4">
        <f t="shared" si="16"/>
        <v>3.4545454545454568</v>
      </c>
      <c r="P96">
        <f t="shared" si="17"/>
        <v>0.33585318901639344</v>
      </c>
      <c r="Q96">
        <f t="shared" si="18"/>
        <v>-0.22222222222222265</v>
      </c>
      <c r="R96">
        <f t="shared" si="19"/>
        <v>-0.39269406392694062</v>
      </c>
      <c r="S96">
        <f t="shared" si="20"/>
        <v>-0.36126629422718814</v>
      </c>
      <c r="T96">
        <f t="shared" si="21"/>
        <v>-0.27729174591099232</v>
      </c>
    </row>
    <row r="97" spans="1:20" x14ac:dyDescent="0.25">
      <c r="A97" s="2">
        <v>37</v>
      </c>
      <c r="B97" s="2">
        <v>2</v>
      </c>
      <c r="C97" t="s">
        <v>243</v>
      </c>
      <c r="D97" s="2">
        <v>2</v>
      </c>
      <c r="E97" s="2" t="s">
        <v>9</v>
      </c>
      <c r="F97" s="2" t="s">
        <v>4</v>
      </c>
      <c r="G97" s="2" t="s">
        <v>5</v>
      </c>
      <c r="H97" s="2" t="s">
        <v>267</v>
      </c>
      <c r="I97"/>
      <c r="J97"/>
      <c r="K97"/>
      <c r="L97" s="4">
        <v>0.89000000000000057</v>
      </c>
      <c r="M97" s="4">
        <v>0.36</v>
      </c>
      <c r="N97" s="4">
        <f t="shared" si="15"/>
        <v>1.2500000000000004</v>
      </c>
      <c r="O97" s="4">
        <f t="shared" si="16"/>
        <v>0.40449438202247162</v>
      </c>
      <c r="Q97">
        <f t="shared" si="18"/>
        <v>-0.10101010101010043</v>
      </c>
      <c r="R97">
        <f t="shared" si="19"/>
        <v>-0.91780821917808209</v>
      </c>
      <c r="S97">
        <f t="shared" si="20"/>
        <v>-0.76722532588454362</v>
      </c>
      <c r="T97">
        <f t="shared" si="21"/>
        <v>-0.91537774434676322</v>
      </c>
    </row>
    <row r="98" spans="1:20" x14ac:dyDescent="0.25">
      <c r="A98" s="2">
        <v>23</v>
      </c>
      <c r="B98" s="2">
        <v>1</v>
      </c>
      <c r="C98" t="s">
        <v>147</v>
      </c>
      <c r="D98" s="2">
        <v>2</v>
      </c>
      <c r="E98" s="2" t="s">
        <v>9</v>
      </c>
      <c r="F98" s="2" t="s">
        <v>4</v>
      </c>
      <c r="G98" s="2" t="s">
        <v>5</v>
      </c>
      <c r="H98" s="2" t="s">
        <v>267</v>
      </c>
      <c r="I98"/>
      <c r="J98"/>
      <c r="K98"/>
      <c r="L98" s="4">
        <v>0.89000000000000057</v>
      </c>
      <c r="M98" s="4">
        <v>0.82</v>
      </c>
      <c r="N98" s="4">
        <f t="shared" si="15"/>
        <v>1.7100000000000004</v>
      </c>
      <c r="O98" s="4">
        <f t="shared" si="16"/>
        <v>0.92134831460674094</v>
      </c>
      <c r="Q98">
        <f t="shared" si="18"/>
        <v>-0.10101010101010043</v>
      </c>
      <c r="R98">
        <f t="shared" si="19"/>
        <v>-0.81278538812785395</v>
      </c>
      <c r="S98">
        <f t="shared" si="20"/>
        <v>-0.68156424581005581</v>
      </c>
      <c r="T98">
        <f t="shared" si="21"/>
        <v>-0.8072493065676275</v>
      </c>
    </row>
    <row r="99" spans="1:20" x14ac:dyDescent="0.25">
      <c r="A99" s="2">
        <v>31</v>
      </c>
      <c r="B99" s="2">
        <v>1</v>
      </c>
      <c r="C99" t="s">
        <v>199</v>
      </c>
      <c r="D99" s="2">
        <v>2</v>
      </c>
      <c r="E99" s="2" t="s">
        <v>9</v>
      </c>
      <c r="F99" s="2" t="s">
        <v>4</v>
      </c>
      <c r="G99" s="2" t="s">
        <v>5</v>
      </c>
      <c r="H99" s="2" t="s">
        <v>267</v>
      </c>
      <c r="I99"/>
      <c r="J99"/>
      <c r="K99"/>
      <c r="L99" s="4">
        <v>1.1600000000000001</v>
      </c>
      <c r="M99" s="4">
        <v>1.68</v>
      </c>
      <c r="N99" s="4">
        <f t="shared" si="15"/>
        <v>2.84</v>
      </c>
      <c r="O99" s="4">
        <f t="shared" si="16"/>
        <v>1.4482758620689653</v>
      </c>
      <c r="Q99">
        <f t="shared" si="18"/>
        <v>0.17171717171717188</v>
      </c>
      <c r="R99">
        <f t="shared" si="19"/>
        <v>-0.61643835616438358</v>
      </c>
      <c r="S99">
        <f t="shared" si="20"/>
        <v>-0.47113594040968348</v>
      </c>
      <c r="T99">
        <f t="shared" si="21"/>
        <v>-0.69701341797720395</v>
      </c>
    </row>
    <row r="100" spans="1:20" x14ac:dyDescent="0.25">
      <c r="A100" s="2">
        <v>1</v>
      </c>
      <c r="B100" s="2">
        <v>1</v>
      </c>
      <c r="C100" s="2" t="s">
        <v>33</v>
      </c>
      <c r="D100" s="2">
        <v>2</v>
      </c>
      <c r="E100" s="2" t="s">
        <v>9</v>
      </c>
      <c r="F100" s="2" t="s">
        <v>4</v>
      </c>
      <c r="G100" s="2" t="s">
        <v>5</v>
      </c>
      <c r="H100" s="2" t="s">
        <v>267</v>
      </c>
      <c r="I100" s="3">
        <v>5.84</v>
      </c>
      <c r="J100" s="3">
        <v>65.904438560000003</v>
      </c>
      <c r="K100" s="4">
        <v>0.46039333599999999</v>
      </c>
      <c r="L100" s="4">
        <v>1.2599999999999998</v>
      </c>
      <c r="M100" s="4">
        <v>1.5</v>
      </c>
      <c r="N100" s="4">
        <f t="shared" si="15"/>
        <v>2.76</v>
      </c>
      <c r="O100" s="4">
        <f t="shared" si="16"/>
        <v>1.1904761904761907</v>
      </c>
      <c r="P100">
        <f t="shared" si="17"/>
        <v>-0.2452568262295082</v>
      </c>
      <c r="Q100">
        <f t="shared" si="18"/>
        <v>0.27272727272727254</v>
      </c>
      <c r="R100">
        <f t="shared" si="19"/>
        <v>-0.65753424657534243</v>
      </c>
      <c r="S100">
        <f t="shared" si="20"/>
        <v>-0.48603351955307267</v>
      </c>
      <c r="T100">
        <f t="shared" si="21"/>
        <v>-0.75094640366606891</v>
      </c>
    </row>
    <row r="101" spans="1:20" x14ac:dyDescent="0.25">
      <c r="A101" s="2">
        <v>20</v>
      </c>
      <c r="B101" s="2">
        <v>1</v>
      </c>
      <c r="C101" s="2" t="s">
        <v>130</v>
      </c>
      <c r="D101" s="2">
        <v>2</v>
      </c>
      <c r="E101" s="2" t="s">
        <v>9</v>
      </c>
      <c r="F101" s="2" t="s">
        <v>4</v>
      </c>
      <c r="G101" s="2" t="s">
        <v>5</v>
      </c>
      <c r="H101" s="2" t="s">
        <v>267</v>
      </c>
      <c r="I101" s="3">
        <v>6</v>
      </c>
      <c r="J101" s="4">
        <v>47.400459040000001</v>
      </c>
      <c r="K101" s="4">
        <v>0.34131654970000003</v>
      </c>
      <c r="L101" s="4">
        <v>1.3200000000000003</v>
      </c>
      <c r="M101" s="4">
        <v>1.67</v>
      </c>
      <c r="N101" s="4">
        <f t="shared" si="15"/>
        <v>2.99</v>
      </c>
      <c r="O101" s="4">
        <f t="shared" si="16"/>
        <v>1.2651515151515149</v>
      </c>
      <c r="P101">
        <f t="shared" si="17"/>
        <v>-0.44046467262295075</v>
      </c>
      <c r="Q101">
        <f t="shared" si="18"/>
        <v>0.33333333333333365</v>
      </c>
      <c r="R101">
        <f t="shared" si="19"/>
        <v>-0.61872146118721461</v>
      </c>
      <c r="S101">
        <f t="shared" si="20"/>
        <v>-0.44320297951582865</v>
      </c>
      <c r="T101">
        <f t="shared" si="21"/>
        <v>-0.73532395080512247</v>
      </c>
    </row>
    <row r="102" spans="1:20" x14ac:dyDescent="0.25">
      <c r="A102" s="2">
        <v>189</v>
      </c>
      <c r="B102" s="2">
        <v>6</v>
      </c>
      <c r="C102" t="s">
        <v>179</v>
      </c>
      <c r="D102" s="2">
        <v>2</v>
      </c>
      <c r="E102" s="2" t="s">
        <v>8</v>
      </c>
      <c r="F102" s="2" t="s">
        <v>4</v>
      </c>
      <c r="G102" s="2" t="s">
        <v>5</v>
      </c>
      <c r="H102" s="2" t="s">
        <v>267</v>
      </c>
      <c r="I102"/>
      <c r="J102"/>
      <c r="K102"/>
      <c r="L102" s="4">
        <v>1.0199999999999996</v>
      </c>
      <c r="M102" s="4">
        <v>2.93</v>
      </c>
      <c r="N102" s="4">
        <f t="shared" si="15"/>
        <v>3.9499999999999997</v>
      </c>
      <c r="O102" s="4">
        <f t="shared" si="16"/>
        <v>2.8725490196078445</v>
      </c>
      <c r="Q102">
        <f t="shared" si="18"/>
        <v>3.0303030303029881E-2</v>
      </c>
      <c r="R102">
        <f t="shared" si="19"/>
        <v>-0.33105022831050224</v>
      </c>
      <c r="S102">
        <f t="shared" si="20"/>
        <v>-0.26443202979515834</v>
      </c>
      <c r="T102">
        <f t="shared" si="21"/>
        <v>-0.39904832225777315</v>
      </c>
    </row>
    <row r="103" spans="1:20" x14ac:dyDescent="0.25">
      <c r="A103" s="2">
        <v>178</v>
      </c>
      <c r="B103" s="2">
        <v>6</v>
      </c>
      <c r="C103" s="2" t="s">
        <v>82</v>
      </c>
      <c r="D103" s="2">
        <v>2</v>
      </c>
      <c r="E103" s="2" t="s">
        <v>8</v>
      </c>
      <c r="F103" s="2" t="s">
        <v>4</v>
      </c>
      <c r="G103" s="2" t="s">
        <v>5</v>
      </c>
      <c r="H103" s="2" t="s">
        <v>267</v>
      </c>
      <c r="I103" s="3">
        <v>5.84</v>
      </c>
      <c r="J103" s="4">
        <v>54.32344879</v>
      </c>
      <c r="K103" s="4">
        <v>0.62782236069999997</v>
      </c>
      <c r="L103" s="4">
        <v>0.94999999999999929</v>
      </c>
      <c r="M103" s="4">
        <v>3.35</v>
      </c>
      <c r="N103" s="4">
        <f t="shared" si="15"/>
        <v>4.2999999999999989</v>
      </c>
      <c r="O103" s="4">
        <f t="shared" si="16"/>
        <v>3.5263157894736867</v>
      </c>
      <c r="P103">
        <f t="shared" si="17"/>
        <v>2.9216984754098334E-2</v>
      </c>
      <c r="Q103">
        <f t="shared" si="18"/>
        <v>-4.0404040404041115E-2</v>
      </c>
      <c r="R103">
        <f t="shared" si="19"/>
        <v>-0.23515981735159813</v>
      </c>
      <c r="S103">
        <f t="shared" si="20"/>
        <v>-0.19925512104283075</v>
      </c>
      <c r="T103">
        <f t="shared" si="21"/>
        <v>-0.26227703149086057</v>
      </c>
    </row>
    <row r="104" spans="1:20" x14ac:dyDescent="0.25">
      <c r="A104" s="2">
        <v>188</v>
      </c>
      <c r="B104" s="2">
        <v>6</v>
      </c>
      <c r="C104" t="s">
        <v>159</v>
      </c>
      <c r="D104" s="2">
        <v>2</v>
      </c>
      <c r="E104" s="2" t="s">
        <v>8</v>
      </c>
      <c r="F104" s="2" t="s">
        <v>4</v>
      </c>
      <c r="G104" s="2" t="s">
        <v>5</v>
      </c>
      <c r="H104" s="2" t="s">
        <v>267</v>
      </c>
      <c r="I104"/>
      <c r="J104"/>
      <c r="K104"/>
      <c r="L104" s="4">
        <v>0.75</v>
      </c>
      <c r="M104" s="4">
        <v>1.24</v>
      </c>
      <c r="N104" s="4">
        <f t="shared" si="15"/>
        <v>1.99</v>
      </c>
      <c r="O104" s="4">
        <f t="shared" si="16"/>
        <v>1.6533333333333333</v>
      </c>
      <c r="Q104">
        <f t="shared" si="18"/>
        <v>-0.24242424242424243</v>
      </c>
      <c r="R104">
        <f t="shared" si="19"/>
        <v>-0.71689497716894968</v>
      </c>
      <c r="S104">
        <f t="shared" si="20"/>
        <v>-0.62942271880819367</v>
      </c>
      <c r="T104">
        <f t="shared" si="21"/>
        <v>-0.65411436541143653</v>
      </c>
    </row>
    <row r="105" spans="1:20" x14ac:dyDescent="0.25">
      <c r="A105" s="2">
        <v>164</v>
      </c>
      <c r="B105" s="2">
        <v>6</v>
      </c>
      <c r="C105" s="2" t="s">
        <v>16</v>
      </c>
      <c r="D105" s="2">
        <v>2</v>
      </c>
      <c r="E105" s="2" t="s">
        <v>8</v>
      </c>
      <c r="F105" s="2" t="s">
        <v>4</v>
      </c>
      <c r="G105" s="2" t="s">
        <v>5</v>
      </c>
      <c r="H105" s="2" t="s">
        <v>267</v>
      </c>
      <c r="I105" s="3">
        <v>5.71</v>
      </c>
      <c r="J105" s="3">
        <v>47.514254280000003</v>
      </c>
      <c r="K105" s="4">
        <v>0.41152705410000001</v>
      </c>
      <c r="L105" s="4">
        <v>1.0500000000000007</v>
      </c>
      <c r="M105" s="4">
        <v>3.08</v>
      </c>
      <c r="N105" s="4">
        <f t="shared" si="15"/>
        <v>4.1300000000000008</v>
      </c>
      <c r="O105" s="4">
        <f t="shared" si="16"/>
        <v>2.9333333333333313</v>
      </c>
      <c r="P105">
        <f t="shared" si="17"/>
        <v>-0.32536548508196717</v>
      </c>
      <c r="Q105">
        <f t="shared" si="18"/>
        <v>6.0606060606061336E-2</v>
      </c>
      <c r="R105">
        <f t="shared" si="19"/>
        <v>-0.29680365296803651</v>
      </c>
      <c r="S105">
        <f t="shared" si="20"/>
        <v>-0.23091247672253246</v>
      </c>
      <c r="T105">
        <f t="shared" si="21"/>
        <v>-0.38633193863319432</v>
      </c>
    </row>
    <row r="106" spans="1:20" x14ac:dyDescent="0.25">
      <c r="A106" s="2">
        <v>200</v>
      </c>
      <c r="B106" s="2">
        <v>7</v>
      </c>
      <c r="C106" t="s">
        <v>234</v>
      </c>
      <c r="D106" s="2">
        <v>2</v>
      </c>
      <c r="E106" s="2" t="s">
        <v>8</v>
      </c>
      <c r="F106" s="2" t="s">
        <v>4</v>
      </c>
      <c r="G106" s="2" t="s">
        <v>5</v>
      </c>
      <c r="H106" s="2" t="s">
        <v>267</v>
      </c>
      <c r="I106"/>
      <c r="J106"/>
      <c r="K106"/>
      <c r="L106" s="4">
        <v>1.42</v>
      </c>
      <c r="M106" s="4">
        <v>0.79</v>
      </c>
      <c r="N106" s="4">
        <f t="shared" si="15"/>
        <v>2.21</v>
      </c>
      <c r="O106" s="4">
        <f t="shared" si="16"/>
        <v>0.55633802816901412</v>
      </c>
      <c r="Q106">
        <f t="shared" si="18"/>
        <v>0.43434343434343431</v>
      </c>
      <c r="R106">
        <f t="shared" si="19"/>
        <v>-0.81963470319634701</v>
      </c>
      <c r="S106">
        <f t="shared" si="20"/>
        <v>-0.58845437616387342</v>
      </c>
      <c r="T106">
        <f t="shared" si="21"/>
        <v>-0.8836112911780305</v>
      </c>
    </row>
    <row r="107" spans="1:20" x14ac:dyDescent="0.25">
      <c r="A107" s="2">
        <v>197</v>
      </c>
      <c r="B107" s="2">
        <v>7</v>
      </c>
      <c r="C107" t="s">
        <v>214</v>
      </c>
      <c r="D107" s="2">
        <v>2</v>
      </c>
      <c r="E107" s="2" t="s">
        <v>8</v>
      </c>
      <c r="F107" s="2" t="s">
        <v>4</v>
      </c>
      <c r="G107" s="2" t="s">
        <v>5</v>
      </c>
      <c r="H107" s="2" t="s">
        <v>267</v>
      </c>
      <c r="I107"/>
      <c r="J107"/>
      <c r="K107"/>
      <c r="L107" s="4">
        <v>1.5199999999999996</v>
      </c>
      <c r="M107" s="4">
        <v>0.75</v>
      </c>
      <c r="N107" s="4">
        <f t="shared" si="15"/>
        <v>2.2699999999999996</v>
      </c>
      <c r="O107" s="4">
        <f t="shared" si="16"/>
        <v>0.49342105263157909</v>
      </c>
      <c r="Q107">
        <f t="shared" si="18"/>
        <v>0.53535353535353492</v>
      </c>
      <c r="R107">
        <f t="shared" si="19"/>
        <v>-0.82876712328767121</v>
      </c>
      <c r="S107">
        <f t="shared" si="20"/>
        <v>-0.57728119180633153</v>
      </c>
      <c r="T107">
        <f t="shared" si="21"/>
        <v>-0.89677383836159441</v>
      </c>
    </row>
    <row r="108" spans="1:20" x14ac:dyDescent="0.25">
      <c r="A108" s="2">
        <v>179</v>
      </c>
      <c r="B108" s="2">
        <v>6</v>
      </c>
      <c r="C108" s="2" t="s">
        <v>103</v>
      </c>
      <c r="D108" s="2">
        <v>2</v>
      </c>
      <c r="E108" s="2" t="s">
        <v>8</v>
      </c>
      <c r="F108" s="2" t="s">
        <v>4</v>
      </c>
      <c r="G108" s="2" t="s">
        <v>5</v>
      </c>
      <c r="H108" s="2" t="s">
        <v>267</v>
      </c>
      <c r="I108" s="3">
        <v>6.32</v>
      </c>
      <c r="J108" s="4">
        <v>48.99020196</v>
      </c>
      <c r="K108" s="4">
        <v>0.67186178860000001</v>
      </c>
      <c r="L108" s="4">
        <v>0.49000000000000021</v>
      </c>
      <c r="M108" s="4">
        <v>3.94</v>
      </c>
      <c r="N108" s="4">
        <f t="shared" si="15"/>
        <v>4.43</v>
      </c>
      <c r="O108" s="4">
        <f t="shared" si="16"/>
        <v>8.0408163265306083</v>
      </c>
      <c r="P108">
        <f t="shared" si="17"/>
        <v>0.10141276819672135</v>
      </c>
      <c r="Q108">
        <f t="shared" si="18"/>
        <v>-0.50505050505050486</v>
      </c>
      <c r="R108">
        <f t="shared" si="19"/>
        <v>-0.1004566210045662</v>
      </c>
      <c r="S108">
        <f t="shared" si="20"/>
        <v>-0.17504655493482316</v>
      </c>
      <c r="T108">
        <f t="shared" si="21"/>
        <v>0.68217914780975064</v>
      </c>
    </row>
    <row r="109" spans="1:20" x14ac:dyDescent="0.25">
      <c r="A109" s="2">
        <v>185</v>
      </c>
      <c r="B109" s="2">
        <v>6</v>
      </c>
      <c r="C109" s="2" t="s">
        <v>127</v>
      </c>
      <c r="D109" s="2">
        <v>2</v>
      </c>
      <c r="E109" s="2" t="s">
        <v>8</v>
      </c>
      <c r="F109" s="2" t="s">
        <v>4</v>
      </c>
      <c r="G109" s="2" t="s">
        <v>5</v>
      </c>
      <c r="H109" s="2" t="s">
        <v>267</v>
      </c>
      <c r="I109" s="3">
        <v>6.25</v>
      </c>
      <c r="J109" s="4">
        <v>39.517783000000001</v>
      </c>
      <c r="K109" s="4">
        <v>0.6248032389</v>
      </c>
      <c r="L109" s="4">
        <v>0.66999999999999993</v>
      </c>
      <c r="M109" s="4">
        <v>0.36</v>
      </c>
      <c r="N109" s="4">
        <f t="shared" si="15"/>
        <v>1.0299999999999998</v>
      </c>
      <c r="O109" s="4">
        <f t="shared" si="16"/>
        <v>0.53731343283582089</v>
      </c>
      <c r="P109">
        <f t="shared" si="17"/>
        <v>2.4267604754098386E-2</v>
      </c>
      <c r="Q109">
        <f t="shared" si="18"/>
        <v>-0.32323232323232332</v>
      </c>
      <c r="R109">
        <f t="shared" si="19"/>
        <v>-0.91780821917808209</v>
      </c>
      <c r="S109">
        <f t="shared" si="20"/>
        <v>-0.80819366852886398</v>
      </c>
      <c r="T109">
        <f t="shared" si="21"/>
        <v>-0.88759133204271534</v>
      </c>
    </row>
    <row r="110" spans="1:20" x14ac:dyDescent="0.25">
      <c r="A110" s="2">
        <v>186</v>
      </c>
      <c r="B110" s="2">
        <v>6</v>
      </c>
      <c r="C110" t="s">
        <v>150</v>
      </c>
      <c r="D110" s="2">
        <v>2</v>
      </c>
      <c r="E110" s="2" t="s">
        <v>8</v>
      </c>
      <c r="F110" s="2" t="s">
        <v>4</v>
      </c>
      <c r="G110" s="2" t="s">
        <v>5</v>
      </c>
      <c r="H110" s="2" t="s">
        <v>267</v>
      </c>
      <c r="I110"/>
      <c r="J110"/>
      <c r="K110"/>
      <c r="L110" s="4">
        <v>0.71999999999999975</v>
      </c>
      <c r="M110" s="4">
        <v>0.56999999999999995</v>
      </c>
      <c r="N110" s="4">
        <f t="shared" si="15"/>
        <v>1.2899999999999996</v>
      </c>
      <c r="O110" s="4">
        <f t="shared" si="16"/>
        <v>0.79166666666666685</v>
      </c>
      <c r="Q110">
        <f t="shared" si="18"/>
        <v>-0.27272727272727298</v>
      </c>
      <c r="R110">
        <f t="shared" si="19"/>
        <v>-0.86986301369863017</v>
      </c>
      <c r="S110">
        <f t="shared" si="20"/>
        <v>-0.75977653631284914</v>
      </c>
      <c r="T110">
        <f t="shared" si="21"/>
        <v>-0.83437935843793576</v>
      </c>
    </row>
    <row r="111" spans="1:20" x14ac:dyDescent="0.25">
      <c r="A111" s="2">
        <v>166</v>
      </c>
      <c r="B111" s="2">
        <v>6</v>
      </c>
      <c r="C111" s="2" t="s">
        <v>58</v>
      </c>
      <c r="D111" s="2">
        <v>2</v>
      </c>
      <c r="E111" s="2" t="s">
        <v>8</v>
      </c>
      <c r="F111" s="2" t="s">
        <v>4</v>
      </c>
      <c r="G111" s="2" t="s">
        <v>5</v>
      </c>
      <c r="H111" s="2" t="s">
        <v>267</v>
      </c>
      <c r="I111" s="3">
        <v>5.76</v>
      </c>
      <c r="J111" s="4">
        <v>59.63716548</v>
      </c>
      <c r="K111" s="4">
        <v>0.61856153219999999</v>
      </c>
      <c r="L111" s="4">
        <v>1.129999999999999</v>
      </c>
      <c r="M111" s="4">
        <v>2.96</v>
      </c>
      <c r="N111" s="4">
        <f t="shared" si="15"/>
        <v>4.089999999999999</v>
      </c>
      <c r="O111" s="4">
        <f t="shared" si="16"/>
        <v>2.6194690265486749</v>
      </c>
      <c r="P111">
        <f t="shared" si="17"/>
        <v>1.403529868852459E-2</v>
      </c>
      <c r="Q111">
        <f t="shared" si="18"/>
        <v>0.14141414141414041</v>
      </c>
      <c r="R111">
        <f t="shared" si="19"/>
        <v>-0.32420091324200911</v>
      </c>
      <c r="S111">
        <f t="shared" si="20"/>
        <v>-0.23836126629422741</v>
      </c>
      <c r="T111">
        <f t="shared" si="21"/>
        <v>-0.45199392750027728</v>
      </c>
    </row>
    <row r="112" spans="1:20" x14ac:dyDescent="0.25">
      <c r="A112" s="2">
        <v>252</v>
      </c>
      <c r="B112" s="2">
        <v>8</v>
      </c>
      <c r="C112" s="2" t="s">
        <v>35</v>
      </c>
      <c r="D112" s="2">
        <v>2</v>
      </c>
      <c r="E112" s="2" t="s">
        <v>6</v>
      </c>
      <c r="F112" s="2" t="s">
        <v>4</v>
      </c>
      <c r="G112" s="2" t="s">
        <v>5</v>
      </c>
      <c r="H112" s="2" t="s">
        <v>267</v>
      </c>
      <c r="I112" s="3">
        <v>6.21</v>
      </c>
      <c r="J112" s="4">
        <v>35.471622699999998</v>
      </c>
      <c r="K112" s="4">
        <v>0.39363373489999998</v>
      </c>
      <c r="L112" s="4">
        <v>1.0299999999999994</v>
      </c>
      <c r="M112" s="4">
        <v>2.29</v>
      </c>
      <c r="N112" s="4">
        <f t="shared" si="15"/>
        <v>3.3199999999999994</v>
      </c>
      <c r="O112" s="4">
        <f t="shared" si="16"/>
        <v>2.2233009708737876</v>
      </c>
      <c r="P112">
        <f t="shared" si="17"/>
        <v>-0.35469879524590164</v>
      </c>
      <c r="Q112">
        <f t="shared" si="18"/>
        <v>4.0404040404039769E-2</v>
      </c>
      <c r="R112">
        <f t="shared" si="19"/>
        <v>-0.4771689497716895</v>
      </c>
      <c r="S112">
        <f t="shared" si="20"/>
        <v>-0.38175046554934838</v>
      </c>
      <c r="T112">
        <f t="shared" si="21"/>
        <v>-0.53487427387577668</v>
      </c>
    </row>
    <row r="113" spans="1:20" x14ac:dyDescent="0.25">
      <c r="A113" s="2">
        <v>267</v>
      </c>
      <c r="B113" s="2">
        <v>9</v>
      </c>
      <c r="C113" t="s">
        <v>202</v>
      </c>
      <c r="D113" s="2">
        <v>2</v>
      </c>
      <c r="E113" s="2" t="s">
        <v>6</v>
      </c>
      <c r="F113" s="2" t="s">
        <v>4</v>
      </c>
      <c r="G113" s="2" t="s">
        <v>5</v>
      </c>
      <c r="H113" s="2" t="s">
        <v>267</v>
      </c>
      <c r="I113"/>
      <c r="J113"/>
      <c r="K113"/>
      <c r="L113" s="4">
        <v>0.94999999999999929</v>
      </c>
      <c r="M113" s="4">
        <v>1.27</v>
      </c>
      <c r="N113" s="4">
        <f t="shared" si="15"/>
        <v>2.2199999999999993</v>
      </c>
      <c r="O113" s="4">
        <f t="shared" si="16"/>
        <v>1.3368421052631589</v>
      </c>
      <c r="Q113">
        <f t="shared" si="18"/>
        <v>-4.0404040404041115E-2</v>
      </c>
      <c r="R113">
        <f t="shared" si="19"/>
        <v>-0.71004566210045661</v>
      </c>
      <c r="S113">
        <f t="shared" si="20"/>
        <v>-0.58659217877094982</v>
      </c>
      <c r="T113">
        <f t="shared" si="21"/>
        <v>-0.72032591940101276</v>
      </c>
    </row>
    <row r="114" spans="1:20" x14ac:dyDescent="0.25">
      <c r="A114" s="2">
        <v>273</v>
      </c>
      <c r="B114" s="2">
        <v>9</v>
      </c>
      <c r="C114" t="s">
        <v>228</v>
      </c>
      <c r="D114" s="2">
        <v>2</v>
      </c>
      <c r="E114" s="2" t="s">
        <v>6</v>
      </c>
      <c r="F114" s="2" t="s">
        <v>4</v>
      </c>
      <c r="G114" s="2" t="s">
        <v>5</v>
      </c>
      <c r="H114" s="2" t="s">
        <v>267</v>
      </c>
      <c r="I114"/>
      <c r="J114"/>
      <c r="K114"/>
      <c r="L114" s="4">
        <v>1.0399999999999991</v>
      </c>
      <c r="M114" s="4">
        <v>4.58</v>
      </c>
      <c r="N114" s="4">
        <f t="shared" si="15"/>
        <v>5.6199999999999992</v>
      </c>
      <c r="O114" s="4">
        <f t="shared" si="16"/>
        <v>4.4038461538461577</v>
      </c>
      <c r="Q114">
        <f t="shared" si="18"/>
        <v>5.0505050505049651E-2</v>
      </c>
      <c r="R114">
        <f t="shared" si="19"/>
        <v>4.5662100456621044E-2</v>
      </c>
      <c r="S114">
        <f t="shared" si="20"/>
        <v>4.6554934823091081E-2</v>
      </c>
      <c r="T114">
        <f t="shared" si="21"/>
        <v>-7.8693273253941945E-2</v>
      </c>
    </row>
    <row r="115" spans="1:20" x14ac:dyDescent="0.25">
      <c r="A115" s="2">
        <v>260</v>
      </c>
      <c r="B115" s="2">
        <v>9</v>
      </c>
      <c r="C115" s="2" t="s">
        <v>116</v>
      </c>
      <c r="D115" s="2">
        <v>2</v>
      </c>
      <c r="E115" s="2" t="s">
        <v>6</v>
      </c>
      <c r="F115" s="2" t="s">
        <v>4</v>
      </c>
      <c r="G115" s="2" t="s">
        <v>5</v>
      </c>
      <c r="H115" s="2" t="s">
        <v>267</v>
      </c>
      <c r="I115" s="3">
        <v>6.59</v>
      </c>
      <c r="J115" s="4">
        <v>34.481035429999999</v>
      </c>
      <c r="K115" s="4">
        <v>0.53132767469999997</v>
      </c>
      <c r="L115" s="4">
        <v>1.17</v>
      </c>
      <c r="M115" s="4">
        <v>2.21</v>
      </c>
      <c r="N115" s="4">
        <f t="shared" si="15"/>
        <v>3.38</v>
      </c>
      <c r="O115" s="4">
        <f t="shared" si="16"/>
        <v>1.8888888888888891</v>
      </c>
      <c r="P115">
        <f t="shared" si="17"/>
        <v>-0.12897102508196723</v>
      </c>
      <c r="Q115">
        <f t="shared" si="18"/>
        <v>0.18181818181818177</v>
      </c>
      <c r="R115">
        <f t="shared" si="19"/>
        <v>-0.4954337899543379</v>
      </c>
      <c r="S115">
        <f t="shared" si="20"/>
        <v>-0.37057728119180638</v>
      </c>
      <c r="T115">
        <f t="shared" si="21"/>
        <v>-0.60483496048349594</v>
      </c>
    </row>
    <row r="116" spans="1:20" x14ac:dyDescent="0.25">
      <c r="A116" s="2">
        <v>256</v>
      </c>
      <c r="B116" s="2">
        <v>8</v>
      </c>
      <c r="C116" s="2" t="s">
        <v>94</v>
      </c>
      <c r="D116" s="2">
        <v>2</v>
      </c>
      <c r="E116" s="2" t="s">
        <v>6</v>
      </c>
      <c r="F116" s="2" t="s">
        <v>4</v>
      </c>
      <c r="G116" s="2" t="s">
        <v>5</v>
      </c>
      <c r="H116" s="2" t="s">
        <v>267</v>
      </c>
      <c r="I116" s="3">
        <v>6.03</v>
      </c>
      <c r="J116" s="4">
        <v>59.910134800000002</v>
      </c>
      <c r="K116" s="4">
        <v>0.70238721069999999</v>
      </c>
      <c r="L116" s="4">
        <v>1.1400000000000006</v>
      </c>
      <c r="M116" s="4">
        <v>3.08</v>
      </c>
      <c r="N116" s="4">
        <f t="shared" si="15"/>
        <v>4.2200000000000006</v>
      </c>
      <c r="O116" s="4">
        <f t="shared" si="16"/>
        <v>2.7017543859649109</v>
      </c>
      <c r="P116">
        <f t="shared" si="17"/>
        <v>0.1514544437704918</v>
      </c>
      <c r="Q116">
        <f t="shared" si="18"/>
        <v>0.1515151515151521</v>
      </c>
      <c r="R116">
        <f t="shared" si="19"/>
        <v>-0.29680365296803651</v>
      </c>
      <c r="S116">
        <f t="shared" si="20"/>
        <v>-0.21415270018621962</v>
      </c>
      <c r="T116">
        <f t="shared" si="21"/>
        <v>-0.43477941716215257</v>
      </c>
    </row>
    <row r="117" spans="1:20" x14ac:dyDescent="0.25">
      <c r="A117" s="2">
        <v>253</v>
      </c>
      <c r="B117" s="2">
        <v>8</v>
      </c>
      <c r="C117" s="2" t="s">
        <v>69</v>
      </c>
      <c r="D117" s="2">
        <v>2</v>
      </c>
      <c r="E117" s="2" t="s">
        <v>6</v>
      </c>
      <c r="F117" s="2" t="s">
        <v>4</v>
      </c>
      <c r="G117" s="2" t="s">
        <v>5</v>
      </c>
      <c r="H117" s="2" t="s">
        <v>267</v>
      </c>
      <c r="I117" s="3">
        <v>5.89</v>
      </c>
      <c r="J117" s="4">
        <v>36.356392249999999</v>
      </c>
      <c r="K117" s="4">
        <v>0.60209655740000001</v>
      </c>
      <c r="L117" s="4">
        <v>0.87999999999999901</v>
      </c>
      <c r="M117" s="4">
        <v>5.93</v>
      </c>
      <c r="N117" s="4">
        <f t="shared" si="15"/>
        <v>6.8099999999999987</v>
      </c>
      <c r="O117" s="4">
        <f t="shared" si="16"/>
        <v>6.7386363636363713</v>
      </c>
      <c r="P117">
        <f t="shared" si="17"/>
        <v>-1.2956463278688487E-2</v>
      </c>
      <c r="Q117">
        <f t="shared" si="18"/>
        <v>-0.1111111111111121</v>
      </c>
      <c r="R117">
        <f t="shared" si="19"/>
        <v>0.35388127853881274</v>
      </c>
      <c r="S117">
        <f t="shared" si="20"/>
        <v>0.2681564245810053</v>
      </c>
      <c r="T117">
        <f t="shared" si="21"/>
        <v>0.40975656143020311</v>
      </c>
    </row>
    <row r="118" spans="1:20" x14ac:dyDescent="0.25">
      <c r="A118" s="2">
        <v>265</v>
      </c>
      <c r="B118" s="2">
        <v>9</v>
      </c>
      <c r="C118" t="s">
        <v>169</v>
      </c>
      <c r="D118" s="2">
        <v>2</v>
      </c>
      <c r="E118" s="2" t="s">
        <v>6</v>
      </c>
      <c r="F118" s="2" t="s">
        <v>4</v>
      </c>
      <c r="G118" s="2" t="s">
        <v>5</v>
      </c>
      <c r="H118" s="2" t="s">
        <v>267</v>
      </c>
      <c r="I118"/>
      <c r="J118"/>
      <c r="K118"/>
      <c r="L118" s="4">
        <v>0.78000000000000025</v>
      </c>
      <c r="M118" s="4">
        <v>0.86</v>
      </c>
      <c r="N118" s="4">
        <f t="shared" si="15"/>
        <v>1.6400000000000001</v>
      </c>
      <c r="O118" s="4">
        <f t="shared" si="16"/>
        <v>1.1025641025641022</v>
      </c>
      <c r="Q118">
        <f t="shared" si="18"/>
        <v>-0.21212121212121185</v>
      </c>
      <c r="R118">
        <f t="shared" si="19"/>
        <v>-0.80365296803652975</v>
      </c>
      <c r="S118">
        <f t="shared" si="20"/>
        <v>-0.6945996275605214</v>
      </c>
      <c r="T118">
        <f t="shared" si="21"/>
        <v>-0.76933805385688236</v>
      </c>
    </row>
    <row r="119" spans="1:20" x14ac:dyDescent="0.25">
      <c r="A119" s="2">
        <v>264</v>
      </c>
      <c r="B119" s="2">
        <v>9</v>
      </c>
      <c r="C119" t="s">
        <v>142</v>
      </c>
      <c r="D119" s="2">
        <v>2</v>
      </c>
      <c r="E119" s="2" t="s">
        <v>6</v>
      </c>
      <c r="F119" s="2" t="s">
        <v>4</v>
      </c>
      <c r="G119" s="2" t="s">
        <v>5</v>
      </c>
      <c r="H119" s="2" t="s">
        <v>267</v>
      </c>
      <c r="I119"/>
      <c r="J119"/>
      <c r="K119"/>
      <c r="L119" s="4">
        <v>0.91999999999999993</v>
      </c>
      <c r="M119" s="4">
        <v>0.91</v>
      </c>
      <c r="N119" s="4">
        <f t="shared" si="15"/>
        <v>1.83</v>
      </c>
      <c r="O119" s="4">
        <f t="shared" si="16"/>
        <v>0.98913043478260876</v>
      </c>
      <c r="Q119">
        <f t="shared" si="18"/>
        <v>-7.0707070707070774E-2</v>
      </c>
      <c r="R119">
        <f t="shared" si="19"/>
        <v>-0.79223744292237441</v>
      </c>
      <c r="S119">
        <f t="shared" si="20"/>
        <v>-0.65921787709497204</v>
      </c>
      <c r="T119">
        <f t="shared" si="21"/>
        <v>-0.79306894669819894</v>
      </c>
    </row>
    <row r="120" spans="1:20" x14ac:dyDescent="0.25">
      <c r="A120" s="2">
        <v>269</v>
      </c>
      <c r="B120" s="2">
        <v>9</v>
      </c>
      <c r="C120" t="s">
        <v>217</v>
      </c>
      <c r="D120" s="2">
        <v>2</v>
      </c>
      <c r="E120" s="2" t="s">
        <v>6</v>
      </c>
      <c r="F120" s="2" t="s">
        <v>4</v>
      </c>
      <c r="G120" s="2" t="s">
        <v>5</v>
      </c>
      <c r="H120" s="2" t="s">
        <v>267</v>
      </c>
      <c r="I120"/>
      <c r="J120"/>
      <c r="K120"/>
      <c r="L120" s="4">
        <v>0.75999999999999979</v>
      </c>
      <c r="M120" s="4">
        <v>1.04</v>
      </c>
      <c r="N120" s="4">
        <f t="shared" si="15"/>
        <v>1.7999999999999998</v>
      </c>
      <c r="O120" s="4">
        <f t="shared" si="16"/>
        <v>1.3684210526315794</v>
      </c>
      <c r="Q120">
        <f t="shared" si="18"/>
        <v>-0.23232323232323254</v>
      </c>
      <c r="R120">
        <f t="shared" si="19"/>
        <v>-0.76255707762557079</v>
      </c>
      <c r="S120">
        <f t="shared" si="20"/>
        <v>-0.66480446927374304</v>
      </c>
      <c r="T120">
        <f t="shared" si="21"/>
        <v>-0.71371944505615492</v>
      </c>
    </row>
    <row r="121" spans="1:20" x14ac:dyDescent="0.25">
      <c r="A121" s="2">
        <v>248</v>
      </c>
      <c r="B121" s="2">
        <v>8</v>
      </c>
      <c r="C121" s="2" t="s">
        <v>32</v>
      </c>
      <c r="D121" s="2">
        <v>2</v>
      </c>
      <c r="E121" s="2" t="s">
        <v>6</v>
      </c>
      <c r="F121" s="2" t="s">
        <v>4</v>
      </c>
      <c r="G121" s="2" t="s">
        <v>5</v>
      </c>
      <c r="H121" s="2" t="s">
        <v>267</v>
      </c>
      <c r="I121" s="3">
        <v>6.01</v>
      </c>
      <c r="J121" s="3">
        <v>43.925326939999998</v>
      </c>
      <c r="K121" s="4">
        <v>0.66729538340000005</v>
      </c>
      <c r="L121" s="4">
        <v>0.83000000000000007</v>
      </c>
      <c r="M121" s="4">
        <v>2.8</v>
      </c>
      <c r="N121" s="4">
        <f t="shared" si="15"/>
        <v>3.63</v>
      </c>
      <c r="O121" s="4">
        <f t="shared" si="16"/>
        <v>3.3734939759036138</v>
      </c>
      <c r="P121">
        <f t="shared" si="17"/>
        <v>9.3926858032786997E-2</v>
      </c>
      <c r="Q121">
        <f t="shared" si="18"/>
        <v>-0.16161616161616155</v>
      </c>
      <c r="R121">
        <f t="shared" si="19"/>
        <v>-0.36073059360730597</v>
      </c>
      <c r="S121">
        <f t="shared" si="20"/>
        <v>-0.32402234636871513</v>
      </c>
      <c r="T121">
        <f t="shared" si="21"/>
        <v>-0.29424812219589674</v>
      </c>
    </row>
    <row r="122" spans="1:20" x14ac:dyDescent="0.25">
      <c r="A122" s="2">
        <v>54</v>
      </c>
      <c r="B122" s="2">
        <v>2</v>
      </c>
      <c r="C122" s="2" t="s">
        <v>83</v>
      </c>
      <c r="D122" s="2">
        <v>4</v>
      </c>
      <c r="E122" s="2" t="s">
        <v>9</v>
      </c>
      <c r="F122" s="2" t="s">
        <v>7</v>
      </c>
      <c r="G122" s="2" t="s">
        <v>253</v>
      </c>
      <c r="H122" s="2" t="s">
        <v>268</v>
      </c>
      <c r="I122" s="3">
        <v>5.55</v>
      </c>
      <c r="J122" s="4">
        <v>78.913195479999999</v>
      </c>
      <c r="K122" s="4">
        <v>0.21875397020000001</v>
      </c>
      <c r="L122" s="4">
        <v>3.9399999999999995</v>
      </c>
      <c r="M122" s="4">
        <v>18.84</v>
      </c>
      <c r="N122" s="4">
        <f t="shared" si="15"/>
        <v>22.78</v>
      </c>
      <c r="O122" s="4">
        <f t="shared" si="16"/>
        <v>4.7817258883248739</v>
      </c>
      <c r="P122">
        <f>(K122-0.29)/0.29</f>
        <v>-0.24567596482758614</v>
      </c>
      <c r="Q122">
        <f>(L122-15.84)/15.84</f>
        <v>-0.7512626262626263</v>
      </c>
      <c r="R122">
        <f>(M122-8.54)/8.54</f>
        <v>1.2060889929742391</v>
      </c>
      <c r="S122">
        <f>(N122-24.38)/24.38</f>
        <v>-6.562756357670213E-2</v>
      </c>
      <c r="T122">
        <f>(O122-0.53)/0.53</f>
        <v>8.0221243175941002</v>
      </c>
    </row>
    <row r="123" spans="1:20" x14ac:dyDescent="0.25">
      <c r="A123" s="2">
        <v>42</v>
      </c>
      <c r="B123" s="2">
        <v>2</v>
      </c>
      <c r="C123" s="2" t="s">
        <v>56</v>
      </c>
      <c r="D123" s="2">
        <v>4</v>
      </c>
      <c r="E123" s="2" t="s">
        <v>9</v>
      </c>
      <c r="F123" s="2" t="s">
        <v>7</v>
      </c>
      <c r="G123" s="2" t="s">
        <v>253</v>
      </c>
      <c r="H123" s="2" t="s">
        <v>268</v>
      </c>
      <c r="I123" s="3">
        <v>5.25</v>
      </c>
      <c r="J123" s="4">
        <v>201.88896109999999</v>
      </c>
      <c r="K123" s="4">
        <v>0.26988754510000001</v>
      </c>
      <c r="L123" s="4">
        <v>14.07</v>
      </c>
      <c r="M123" s="4">
        <v>23.52</v>
      </c>
      <c r="N123" s="4">
        <f t="shared" si="15"/>
        <v>37.590000000000003</v>
      </c>
      <c r="O123" s="4">
        <f t="shared" si="16"/>
        <v>1.6716417910447761</v>
      </c>
      <c r="P123">
        <f t="shared" ref="P123:P150" si="22">(K123-0.29)/0.29</f>
        <v>-6.935329275862058E-2</v>
      </c>
      <c r="Q123">
        <f t="shared" ref="Q123:Q151" si="23">(L123-15.84)/15.84</f>
        <v>-0.11174242424242421</v>
      </c>
      <c r="R123">
        <f t="shared" ref="R123:R151" si="24">(M123-8.54)/8.54</f>
        <v>1.7540983606557379</v>
      </c>
      <c r="S123">
        <f t="shared" ref="S123:S151" si="25">(N123-24.38)/24.38</f>
        <v>0.54183757178014791</v>
      </c>
      <c r="T123">
        <f t="shared" ref="T123:T151" si="26">(O123-0.53)/0.53</f>
        <v>2.1540411151788228</v>
      </c>
    </row>
    <row r="124" spans="1:20" x14ac:dyDescent="0.25">
      <c r="A124" s="2">
        <v>58</v>
      </c>
      <c r="B124" s="2">
        <v>2</v>
      </c>
      <c r="C124" s="2" t="s">
        <v>112</v>
      </c>
      <c r="D124" s="2">
        <v>4</v>
      </c>
      <c r="E124" s="2" t="s">
        <v>9</v>
      </c>
      <c r="F124" s="2" t="s">
        <v>7</v>
      </c>
      <c r="G124" s="2" t="s">
        <v>253</v>
      </c>
      <c r="H124" s="2" t="s">
        <v>268</v>
      </c>
      <c r="I124" s="3">
        <v>5.52</v>
      </c>
      <c r="J124" s="4">
        <v>166.09965980000001</v>
      </c>
      <c r="K124" s="4">
        <v>0.2252762364</v>
      </c>
      <c r="L124" s="4">
        <v>14.56</v>
      </c>
      <c r="M124" s="4">
        <v>5.86</v>
      </c>
      <c r="N124" s="4">
        <f t="shared" si="15"/>
        <v>20.420000000000002</v>
      </c>
      <c r="O124" s="4">
        <f t="shared" si="16"/>
        <v>0.40247252747252749</v>
      </c>
      <c r="P124">
        <f t="shared" si="22"/>
        <v>-0.2231853917241379</v>
      </c>
      <c r="Q124">
        <f t="shared" si="23"/>
        <v>-8.0808080808080773E-2</v>
      </c>
      <c r="R124">
        <f t="shared" si="24"/>
        <v>-0.31381733021077274</v>
      </c>
      <c r="S124">
        <f t="shared" si="25"/>
        <v>-0.16242821985233788</v>
      </c>
      <c r="T124">
        <f t="shared" si="26"/>
        <v>-0.24061787269334439</v>
      </c>
    </row>
    <row r="125" spans="1:20" x14ac:dyDescent="0.25">
      <c r="A125" s="2">
        <v>62</v>
      </c>
      <c r="B125" s="2">
        <v>2</v>
      </c>
      <c r="C125" t="s">
        <v>136</v>
      </c>
      <c r="D125" s="2">
        <v>4</v>
      </c>
      <c r="E125" s="2" t="s">
        <v>9</v>
      </c>
      <c r="F125" s="2" t="s">
        <v>7</v>
      </c>
      <c r="G125" s="2" t="s">
        <v>253</v>
      </c>
      <c r="H125" s="2" t="s">
        <v>268</v>
      </c>
      <c r="I125"/>
      <c r="J125"/>
      <c r="K125"/>
      <c r="L125" s="4">
        <v>14.319999999999999</v>
      </c>
      <c r="M125" s="4">
        <v>4.5599999999999996</v>
      </c>
      <c r="N125" s="4">
        <f t="shared" si="15"/>
        <v>18.88</v>
      </c>
      <c r="O125" s="4">
        <f t="shared" si="16"/>
        <v>0.31843575418994413</v>
      </c>
      <c r="Q125">
        <f t="shared" si="23"/>
        <v>-9.595959595959605E-2</v>
      </c>
      <c r="R125">
        <f t="shared" si="24"/>
        <v>-0.46604215456674475</v>
      </c>
      <c r="S125">
        <f t="shared" si="25"/>
        <v>-0.22559474979491387</v>
      </c>
      <c r="T125">
        <f t="shared" si="26"/>
        <v>-0.39917782228312432</v>
      </c>
    </row>
    <row r="126" spans="1:20" x14ac:dyDescent="0.25">
      <c r="A126" s="2">
        <v>68</v>
      </c>
      <c r="B126" s="2">
        <v>3</v>
      </c>
      <c r="C126" t="s">
        <v>163</v>
      </c>
      <c r="D126" s="2">
        <v>4</v>
      </c>
      <c r="E126" s="2" t="s">
        <v>9</v>
      </c>
      <c r="F126" s="2" t="s">
        <v>7</v>
      </c>
      <c r="G126" s="2" t="s">
        <v>253</v>
      </c>
      <c r="H126" s="2" t="s">
        <v>268</v>
      </c>
      <c r="I126"/>
      <c r="J126"/>
      <c r="K126"/>
      <c r="L126" s="4">
        <v>14.63</v>
      </c>
      <c r="M126" s="4">
        <v>3.32</v>
      </c>
      <c r="N126" s="4">
        <f t="shared" si="15"/>
        <v>17.95</v>
      </c>
      <c r="O126" s="4">
        <f t="shared" si="16"/>
        <v>0.22693096377306901</v>
      </c>
      <c r="Q126">
        <f t="shared" si="23"/>
        <v>-7.6388888888888826E-2</v>
      </c>
      <c r="R126">
        <f t="shared" si="24"/>
        <v>-0.61124121779859475</v>
      </c>
      <c r="S126">
        <f t="shared" si="25"/>
        <v>-0.26374077112387201</v>
      </c>
      <c r="T126">
        <f t="shared" si="26"/>
        <v>-0.57182837023949251</v>
      </c>
    </row>
    <row r="127" spans="1:20" x14ac:dyDescent="0.25">
      <c r="A127" s="2">
        <v>72</v>
      </c>
      <c r="B127" s="2">
        <v>3</v>
      </c>
      <c r="C127" t="s">
        <v>190</v>
      </c>
      <c r="D127" s="2">
        <v>4</v>
      </c>
      <c r="E127" s="2" t="s">
        <v>9</v>
      </c>
      <c r="F127" s="2" t="s">
        <v>7</v>
      </c>
      <c r="G127" s="2" t="s">
        <v>253</v>
      </c>
      <c r="H127" s="2" t="s">
        <v>268</v>
      </c>
      <c r="I127"/>
      <c r="J127"/>
      <c r="K127"/>
      <c r="L127" s="4">
        <v>16.020000000000003</v>
      </c>
      <c r="M127" s="4">
        <v>8.3800000000000008</v>
      </c>
      <c r="N127" s="4">
        <f t="shared" si="15"/>
        <v>24.400000000000006</v>
      </c>
      <c r="O127" s="4">
        <f t="shared" si="16"/>
        <v>0.52309612983770282</v>
      </c>
      <c r="Q127">
        <f t="shared" si="23"/>
        <v>1.136363636363657E-2</v>
      </c>
      <c r="R127">
        <f t="shared" si="24"/>
        <v>-1.8735362997657889E-2</v>
      </c>
      <c r="S127">
        <f t="shared" si="25"/>
        <v>8.2034454470905171E-4</v>
      </c>
      <c r="T127">
        <f t="shared" si="26"/>
        <v>-1.3026170117541905E-2</v>
      </c>
    </row>
    <row r="128" spans="1:20" x14ac:dyDescent="0.25">
      <c r="A128" s="2">
        <v>83</v>
      </c>
      <c r="B128" s="2">
        <v>3</v>
      </c>
      <c r="C128" t="s">
        <v>241</v>
      </c>
      <c r="D128" s="2">
        <v>4</v>
      </c>
      <c r="E128" s="2" t="s">
        <v>9</v>
      </c>
      <c r="F128" s="2" t="s">
        <v>7</v>
      </c>
      <c r="G128" s="2" t="s">
        <v>253</v>
      </c>
      <c r="H128" s="2" t="s">
        <v>268</v>
      </c>
      <c r="I128"/>
      <c r="J128"/>
      <c r="K128"/>
      <c r="L128" s="4">
        <v>5.41</v>
      </c>
      <c r="M128" s="4">
        <v>4.7699999999999996</v>
      </c>
      <c r="N128" s="4">
        <f t="shared" si="15"/>
        <v>10.18</v>
      </c>
      <c r="O128" s="4">
        <f t="shared" si="16"/>
        <v>0.88170055452865059</v>
      </c>
      <c r="Q128">
        <f t="shared" si="23"/>
        <v>-0.65845959595959591</v>
      </c>
      <c r="R128">
        <f t="shared" si="24"/>
        <v>-0.44145199063231849</v>
      </c>
      <c r="S128">
        <f t="shared" si="25"/>
        <v>-0.58244462674323216</v>
      </c>
      <c r="T128">
        <f t="shared" si="26"/>
        <v>0.66358595194085013</v>
      </c>
    </row>
    <row r="129" spans="1:20" x14ac:dyDescent="0.25">
      <c r="A129" s="2">
        <v>43</v>
      </c>
      <c r="B129" s="2">
        <v>2</v>
      </c>
      <c r="C129" s="2" t="s">
        <v>76</v>
      </c>
      <c r="D129" s="2">
        <v>4</v>
      </c>
      <c r="E129" s="2" t="s">
        <v>9</v>
      </c>
      <c r="F129" s="2" t="s">
        <v>7</v>
      </c>
      <c r="G129" s="2" t="s">
        <v>253</v>
      </c>
      <c r="H129" s="2" t="s">
        <v>268</v>
      </c>
      <c r="I129" s="3">
        <v>4.97</v>
      </c>
      <c r="J129" s="4">
        <v>483.22683710000001</v>
      </c>
      <c r="K129" s="4">
        <v>0.3614271134</v>
      </c>
      <c r="L129" s="4">
        <v>12.64</v>
      </c>
      <c r="M129" s="4">
        <v>7.23</v>
      </c>
      <c r="N129" s="4">
        <f t="shared" si="15"/>
        <v>19.87</v>
      </c>
      <c r="O129" s="4">
        <f t="shared" si="16"/>
        <v>0.571993670886076</v>
      </c>
      <c r="P129">
        <f t="shared" si="22"/>
        <v>0.24630039103448284</v>
      </c>
      <c r="Q129">
        <f t="shared" si="23"/>
        <v>-0.20202020202020199</v>
      </c>
      <c r="R129">
        <f t="shared" si="24"/>
        <v>-0.15339578454332539</v>
      </c>
      <c r="S129">
        <f t="shared" si="25"/>
        <v>-0.18498769483182931</v>
      </c>
      <c r="T129">
        <f t="shared" si="26"/>
        <v>7.9233341294482965E-2</v>
      </c>
    </row>
    <row r="130" spans="1:20" x14ac:dyDescent="0.25">
      <c r="A130" s="2">
        <v>39</v>
      </c>
      <c r="B130" s="2">
        <v>2</v>
      </c>
      <c r="C130" s="2" t="s">
        <v>31</v>
      </c>
      <c r="D130" s="2">
        <v>4</v>
      </c>
      <c r="E130" s="2" t="s">
        <v>9</v>
      </c>
      <c r="F130" s="2" t="s">
        <v>7</v>
      </c>
      <c r="G130" s="2" t="s">
        <v>253</v>
      </c>
      <c r="H130" s="2" t="s">
        <v>268</v>
      </c>
      <c r="I130" s="3">
        <v>5.21</v>
      </c>
      <c r="J130" s="3">
        <v>96.782239959999998</v>
      </c>
      <c r="K130" s="4">
        <v>0.35857144520000001</v>
      </c>
      <c r="L130" s="4">
        <v>13.34</v>
      </c>
      <c r="M130" s="4">
        <v>4.82</v>
      </c>
      <c r="N130" s="4">
        <f t="shared" ref="N130:N193" si="27">L130+M130</f>
        <v>18.16</v>
      </c>
      <c r="O130" s="4">
        <f t="shared" ref="O130:O193" si="28">M130/L130</f>
        <v>0.36131934032983509</v>
      </c>
      <c r="P130">
        <f t="shared" si="22"/>
        <v>0.23645325931034494</v>
      </c>
      <c r="Q130">
        <f t="shared" si="23"/>
        <v>-0.15782828282828282</v>
      </c>
      <c r="R130">
        <f t="shared" si="24"/>
        <v>-0.43559718969555028</v>
      </c>
      <c r="S130">
        <f t="shared" si="25"/>
        <v>-0.25512715340442982</v>
      </c>
      <c r="T130">
        <f t="shared" si="26"/>
        <v>-0.31826539560408479</v>
      </c>
    </row>
    <row r="131" spans="1:20" x14ac:dyDescent="0.25">
      <c r="A131" s="2">
        <v>78</v>
      </c>
      <c r="B131" s="2">
        <v>3</v>
      </c>
      <c r="C131" t="s">
        <v>222</v>
      </c>
      <c r="D131" s="2">
        <v>4</v>
      </c>
      <c r="E131" s="2" t="s">
        <v>9</v>
      </c>
      <c r="F131" s="2" t="s">
        <v>7</v>
      </c>
      <c r="G131" s="2" t="s">
        <v>253</v>
      </c>
      <c r="H131" s="2" t="s">
        <v>268</v>
      </c>
      <c r="I131"/>
      <c r="J131"/>
      <c r="K131"/>
      <c r="L131" s="4">
        <v>12.4</v>
      </c>
      <c r="M131" s="4">
        <v>6.73</v>
      </c>
      <c r="N131" s="4">
        <f t="shared" si="27"/>
        <v>19.130000000000003</v>
      </c>
      <c r="O131" s="4">
        <f t="shared" si="28"/>
        <v>0.54274193548387095</v>
      </c>
      <c r="Q131">
        <f t="shared" si="23"/>
        <v>-0.21717171717171715</v>
      </c>
      <c r="R131">
        <f t="shared" si="24"/>
        <v>-0.2119437939110069</v>
      </c>
      <c r="S131">
        <f t="shared" si="25"/>
        <v>-0.21534044298605401</v>
      </c>
      <c r="T131">
        <f t="shared" si="26"/>
        <v>2.404138770541684E-2</v>
      </c>
    </row>
    <row r="132" spans="1:20" x14ac:dyDescent="0.25">
      <c r="A132" s="2">
        <v>205</v>
      </c>
      <c r="B132" s="2">
        <v>7</v>
      </c>
      <c r="C132" s="2" t="s">
        <v>18</v>
      </c>
      <c r="D132" s="2">
        <v>4</v>
      </c>
      <c r="E132" s="2" t="s">
        <v>8</v>
      </c>
      <c r="F132" s="2" t="s">
        <v>7</v>
      </c>
      <c r="G132" s="2" t="s">
        <v>253</v>
      </c>
      <c r="H132" s="2" t="s">
        <v>268</v>
      </c>
      <c r="I132" s="3">
        <v>6.75</v>
      </c>
      <c r="J132" s="3">
        <v>41.897351489999998</v>
      </c>
      <c r="K132" s="4">
        <v>0.3370873828</v>
      </c>
      <c r="L132" s="4">
        <v>15.45</v>
      </c>
      <c r="M132" s="4">
        <v>13.58</v>
      </c>
      <c r="N132" s="4">
        <f t="shared" si="27"/>
        <v>29.03</v>
      </c>
      <c r="O132" s="4">
        <f t="shared" si="28"/>
        <v>0.87896440129449838</v>
      </c>
      <c r="P132">
        <f t="shared" si="22"/>
        <v>0.16237028551724147</v>
      </c>
      <c r="Q132">
        <f t="shared" si="23"/>
        <v>-2.4621212121212158E-2</v>
      </c>
      <c r="R132">
        <f t="shared" si="24"/>
        <v>0.59016393442622972</v>
      </c>
      <c r="S132">
        <f t="shared" si="25"/>
        <v>0.1907301066447909</v>
      </c>
      <c r="T132">
        <f t="shared" si="26"/>
        <v>0.65842339866886479</v>
      </c>
    </row>
    <row r="133" spans="1:20" x14ac:dyDescent="0.25">
      <c r="A133" s="2">
        <v>218</v>
      </c>
      <c r="B133" s="2">
        <v>7</v>
      </c>
      <c r="C133" s="2" t="s">
        <v>104</v>
      </c>
      <c r="D133" s="2">
        <v>4</v>
      </c>
      <c r="E133" s="2" t="s">
        <v>8</v>
      </c>
      <c r="F133" s="2" t="s">
        <v>7</v>
      </c>
      <c r="G133" s="2" t="s">
        <v>253</v>
      </c>
      <c r="H133" s="2" t="s">
        <v>268</v>
      </c>
      <c r="I133" s="3">
        <v>5.66</v>
      </c>
      <c r="J133" s="4">
        <v>155.54666399999999</v>
      </c>
      <c r="K133" s="4">
        <v>0.26219216150000002</v>
      </c>
      <c r="L133" s="4">
        <v>14.53</v>
      </c>
      <c r="M133" s="4">
        <v>9.58</v>
      </c>
      <c r="N133" s="4">
        <f t="shared" si="27"/>
        <v>24.11</v>
      </c>
      <c r="O133" s="4">
        <f t="shared" si="28"/>
        <v>0.6593255333792154</v>
      </c>
      <c r="P133">
        <f t="shared" si="22"/>
        <v>-9.5889098275861936E-2</v>
      </c>
      <c r="Q133">
        <f t="shared" si="23"/>
        <v>-8.2702020202020235E-2</v>
      </c>
      <c r="R133">
        <f t="shared" si="24"/>
        <v>0.12177985948477764</v>
      </c>
      <c r="S133">
        <f t="shared" si="25"/>
        <v>-1.1074651353568481E-2</v>
      </c>
      <c r="T133">
        <f t="shared" si="26"/>
        <v>0.2440104403381422</v>
      </c>
    </row>
    <row r="134" spans="1:20" x14ac:dyDescent="0.25">
      <c r="A134" s="2">
        <v>241</v>
      </c>
      <c r="B134" s="2">
        <v>8</v>
      </c>
      <c r="C134" t="s">
        <v>211</v>
      </c>
      <c r="D134" s="2">
        <v>4</v>
      </c>
      <c r="E134" s="2" t="s">
        <v>8</v>
      </c>
      <c r="F134" s="2" t="s">
        <v>7</v>
      </c>
      <c r="G134" s="2" t="s">
        <v>253</v>
      </c>
      <c r="H134" s="2" t="s">
        <v>268</v>
      </c>
      <c r="I134"/>
      <c r="J134"/>
      <c r="K134"/>
      <c r="L134" s="4">
        <v>11.33</v>
      </c>
      <c r="M134" s="4">
        <v>2.2200000000000002</v>
      </c>
      <c r="N134" s="4">
        <f t="shared" si="27"/>
        <v>13.55</v>
      </c>
      <c r="O134" s="4">
        <f t="shared" si="28"/>
        <v>0.19593998234774934</v>
      </c>
      <c r="Q134">
        <f t="shared" si="23"/>
        <v>-0.28472222222222221</v>
      </c>
      <c r="R134">
        <f t="shared" si="24"/>
        <v>-0.74004683840749408</v>
      </c>
      <c r="S134">
        <f t="shared" si="25"/>
        <v>-0.44421657095980305</v>
      </c>
      <c r="T134">
        <f t="shared" si="26"/>
        <v>-0.63030192009858621</v>
      </c>
    </row>
    <row r="135" spans="1:20" x14ac:dyDescent="0.25">
      <c r="A135" s="2">
        <v>222</v>
      </c>
      <c r="B135" s="2">
        <v>7</v>
      </c>
      <c r="C135" t="s">
        <v>137</v>
      </c>
      <c r="D135" s="2">
        <v>4</v>
      </c>
      <c r="E135" s="2" t="s">
        <v>8</v>
      </c>
      <c r="F135" s="2" t="s">
        <v>7</v>
      </c>
      <c r="G135" s="2" t="s">
        <v>253</v>
      </c>
      <c r="H135" s="2" t="s">
        <v>268</v>
      </c>
      <c r="I135"/>
      <c r="J135"/>
      <c r="K135"/>
      <c r="L135" s="4">
        <v>13.610000000000001</v>
      </c>
      <c r="M135" s="4">
        <v>9.3699999999999992</v>
      </c>
      <c r="N135" s="4">
        <f t="shared" si="27"/>
        <v>22.98</v>
      </c>
      <c r="O135" s="4">
        <f t="shared" si="28"/>
        <v>0.68846436443791315</v>
      </c>
      <c r="Q135">
        <f t="shared" si="23"/>
        <v>-0.1407828282828282</v>
      </c>
      <c r="R135">
        <f t="shared" si="24"/>
        <v>9.7189695550351313E-2</v>
      </c>
      <c r="S135">
        <f t="shared" si="25"/>
        <v>-5.7424118129614385E-2</v>
      </c>
      <c r="T135">
        <f t="shared" si="26"/>
        <v>0.29898936686398703</v>
      </c>
    </row>
    <row r="136" spans="1:20" x14ac:dyDescent="0.25">
      <c r="A136" s="2">
        <v>232</v>
      </c>
      <c r="B136" s="2">
        <v>8</v>
      </c>
      <c r="C136" t="s">
        <v>165</v>
      </c>
      <c r="D136" s="2">
        <v>4</v>
      </c>
      <c r="E136" s="2" t="s">
        <v>8</v>
      </c>
      <c r="F136" s="2" t="s">
        <v>7</v>
      </c>
      <c r="G136" s="2" t="s">
        <v>253</v>
      </c>
      <c r="H136" s="2" t="s">
        <v>268</v>
      </c>
      <c r="I136"/>
      <c r="J136"/>
      <c r="K136"/>
      <c r="L136" s="4">
        <v>14.090000000000002</v>
      </c>
      <c r="M136" s="4">
        <v>7.33</v>
      </c>
      <c r="N136" s="4">
        <f t="shared" si="27"/>
        <v>21.42</v>
      </c>
      <c r="O136" s="4">
        <f t="shared" si="28"/>
        <v>0.52022711142654354</v>
      </c>
      <c r="Q136">
        <f t="shared" si="23"/>
        <v>-0.11047979797979787</v>
      </c>
      <c r="R136">
        <f t="shared" si="24"/>
        <v>-0.14168618266978913</v>
      </c>
      <c r="S136">
        <f t="shared" si="25"/>
        <v>-0.12141099261689899</v>
      </c>
      <c r="T136">
        <f t="shared" si="26"/>
        <v>-1.8439412402748084E-2</v>
      </c>
    </row>
    <row r="137" spans="1:20" x14ac:dyDescent="0.25">
      <c r="A137" s="2">
        <v>220</v>
      </c>
      <c r="B137" s="2">
        <v>7</v>
      </c>
      <c r="C137" s="2" t="s">
        <v>120</v>
      </c>
      <c r="D137" s="2">
        <v>4</v>
      </c>
      <c r="E137" s="2" t="s">
        <v>8</v>
      </c>
      <c r="F137" s="2" t="s">
        <v>7</v>
      </c>
      <c r="G137" s="2" t="s">
        <v>253</v>
      </c>
      <c r="H137" s="2" t="s">
        <v>268</v>
      </c>
      <c r="I137" s="3">
        <v>5.51</v>
      </c>
      <c r="J137" s="4">
        <v>169.39019529999999</v>
      </c>
      <c r="K137" s="4">
        <v>0.22283854419999999</v>
      </c>
      <c r="L137" s="4">
        <v>14.81</v>
      </c>
      <c r="M137" s="4">
        <v>7.39</v>
      </c>
      <c r="N137" s="4">
        <f t="shared" si="27"/>
        <v>22.2</v>
      </c>
      <c r="O137" s="4">
        <f t="shared" si="28"/>
        <v>0.49898717083051985</v>
      </c>
      <c r="P137">
        <f t="shared" si="22"/>
        <v>-0.23159122689655171</v>
      </c>
      <c r="Q137">
        <f t="shared" si="23"/>
        <v>-6.5025252525252486E-2</v>
      </c>
      <c r="R137">
        <f t="shared" si="24"/>
        <v>-0.1346604215456674</v>
      </c>
      <c r="S137">
        <f t="shared" si="25"/>
        <v>-8.9417555373256755E-2</v>
      </c>
      <c r="T137">
        <f t="shared" si="26"/>
        <v>-5.8514772017887115E-2</v>
      </c>
    </row>
    <row r="138" spans="1:20" x14ac:dyDescent="0.25">
      <c r="A138" s="2">
        <v>207</v>
      </c>
      <c r="B138" s="2">
        <v>7</v>
      </c>
      <c r="C138" s="2" t="s">
        <v>51</v>
      </c>
      <c r="D138" s="2">
        <v>4</v>
      </c>
      <c r="E138" s="2" t="s">
        <v>8</v>
      </c>
      <c r="F138" s="2" t="s">
        <v>7</v>
      </c>
      <c r="G138" s="2" t="s">
        <v>253</v>
      </c>
      <c r="H138" s="2" t="s">
        <v>268</v>
      </c>
      <c r="I138" s="3">
        <v>5.41</v>
      </c>
      <c r="J138" s="4">
        <v>141.2598582</v>
      </c>
      <c r="K138" s="4">
        <v>0.33954109700000001</v>
      </c>
      <c r="L138" s="4">
        <v>14.940000000000001</v>
      </c>
      <c r="M138" s="4">
        <v>17.8</v>
      </c>
      <c r="N138" s="4">
        <f t="shared" si="27"/>
        <v>32.74</v>
      </c>
      <c r="O138" s="4">
        <f t="shared" si="28"/>
        <v>1.1914323962516733</v>
      </c>
      <c r="P138">
        <f t="shared" si="22"/>
        <v>0.17083136896551737</v>
      </c>
      <c r="Q138">
        <f t="shared" si="23"/>
        <v>-5.6818181818181726E-2</v>
      </c>
      <c r="R138">
        <f t="shared" si="24"/>
        <v>1.0843091334894617</v>
      </c>
      <c r="S138">
        <f t="shared" si="25"/>
        <v>0.34290401968826922</v>
      </c>
      <c r="T138">
        <f t="shared" si="26"/>
        <v>1.2479856533050437</v>
      </c>
    </row>
    <row r="139" spans="1:20" x14ac:dyDescent="0.25">
      <c r="A139" s="2">
        <v>238</v>
      </c>
      <c r="B139" s="2">
        <v>8</v>
      </c>
      <c r="C139" t="s">
        <v>194</v>
      </c>
      <c r="D139" s="2">
        <v>4</v>
      </c>
      <c r="E139" s="2" t="s">
        <v>8</v>
      </c>
      <c r="F139" s="2" t="s">
        <v>7</v>
      </c>
      <c r="G139" s="2" t="s">
        <v>253</v>
      </c>
      <c r="H139" s="2" t="s">
        <v>268</v>
      </c>
      <c r="I139"/>
      <c r="J139"/>
      <c r="K139"/>
      <c r="L139" s="4">
        <v>9.7000000000000011</v>
      </c>
      <c r="M139" s="4">
        <v>6.64</v>
      </c>
      <c r="N139" s="4">
        <f t="shared" si="27"/>
        <v>16.34</v>
      </c>
      <c r="O139" s="4">
        <f t="shared" si="28"/>
        <v>0.6845360824742267</v>
      </c>
      <c r="Q139">
        <f t="shared" si="23"/>
        <v>-0.38762626262626254</v>
      </c>
      <c r="R139">
        <f t="shared" si="24"/>
        <v>-0.22248243559718966</v>
      </c>
      <c r="S139">
        <f t="shared" si="25"/>
        <v>-0.3297785069729286</v>
      </c>
      <c r="T139">
        <f t="shared" si="26"/>
        <v>0.29157751410231447</v>
      </c>
    </row>
    <row r="140" spans="1:20" x14ac:dyDescent="0.25">
      <c r="A140" s="2">
        <v>213</v>
      </c>
      <c r="B140" s="2">
        <v>7</v>
      </c>
      <c r="C140" s="2" t="s">
        <v>78</v>
      </c>
      <c r="D140" s="2">
        <v>4</v>
      </c>
      <c r="E140" s="2" t="s">
        <v>8</v>
      </c>
      <c r="F140" s="2" t="s">
        <v>7</v>
      </c>
      <c r="G140" s="2" t="s">
        <v>253</v>
      </c>
      <c r="H140" s="2" t="s">
        <v>268</v>
      </c>
      <c r="I140" s="3">
        <v>5.58</v>
      </c>
      <c r="J140" s="4">
        <v>153.16848529999999</v>
      </c>
      <c r="K140" s="4">
        <v>0.26922854280000003</v>
      </c>
      <c r="L140" s="4">
        <v>12.579999999999998</v>
      </c>
      <c r="M140" s="4">
        <v>6.53</v>
      </c>
      <c r="N140" s="4">
        <f t="shared" si="27"/>
        <v>19.11</v>
      </c>
      <c r="O140" s="4">
        <f t="shared" si="28"/>
        <v>0.51907790143084265</v>
      </c>
      <c r="P140">
        <f t="shared" si="22"/>
        <v>-7.1625714482758465E-2</v>
      </c>
      <c r="Q140">
        <f t="shared" si="23"/>
        <v>-0.20580808080808091</v>
      </c>
      <c r="R140">
        <f t="shared" si="24"/>
        <v>-0.23536299765807953</v>
      </c>
      <c r="S140">
        <f t="shared" si="25"/>
        <v>-0.2161607875307629</v>
      </c>
      <c r="T140">
        <f t="shared" si="26"/>
        <v>-2.0607733149353543E-2</v>
      </c>
    </row>
    <row r="141" spans="1:20" x14ac:dyDescent="0.25">
      <c r="A141" s="2">
        <v>243</v>
      </c>
      <c r="B141" s="2">
        <v>8</v>
      </c>
      <c r="C141" t="s">
        <v>246</v>
      </c>
      <c r="D141" s="2">
        <v>4</v>
      </c>
      <c r="E141" s="2" t="s">
        <v>8</v>
      </c>
      <c r="F141" s="2" t="s">
        <v>7</v>
      </c>
      <c r="G141" s="2" t="s">
        <v>253</v>
      </c>
      <c r="H141" s="2" t="s">
        <v>268</v>
      </c>
      <c r="I141"/>
      <c r="J141"/>
      <c r="K141"/>
      <c r="L141" s="4">
        <v>14.799999999999999</v>
      </c>
      <c r="M141" s="4">
        <v>4.9000000000000004</v>
      </c>
      <c r="N141" s="4">
        <f t="shared" si="27"/>
        <v>19.7</v>
      </c>
      <c r="O141" s="4">
        <f t="shared" si="28"/>
        <v>0.33108108108108114</v>
      </c>
      <c r="Q141">
        <f t="shared" si="23"/>
        <v>-6.5656565656565719E-2</v>
      </c>
      <c r="R141">
        <f t="shared" si="24"/>
        <v>-0.42622950819672123</v>
      </c>
      <c r="S141">
        <f t="shared" si="25"/>
        <v>-0.19196062346185397</v>
      </c>
      <c r="T141">
        <f t="shared" si="26"/>
        <v>-0.37531871494135638</v>
      </c>
    </row>
    <row r="142" spans="1:20" x14ac:dyDescent="0.25">
      <c r="A142" s="2">
        <v>283</v>
      </c>
      <c r="B142" s="2">
        <v>9</v>
      </c>
      <c r="C142" s="2" t="s">
        <v>15</v>
      </c>
      <c r="D142" s="2">
        <v>4</v>
      </c>
      <c r="E142" s="2" t="s">
        <v>6</v>
      </c>
      <c r="F142" s="2" t="s">
        <v>7</v>
      </c>
      <c r="G142" s="2" t="s">
        <v>253</v>
      </c>
      <c r="H142" s="2" t="s">
        <v>268</v>
      </c>
      <c r="I142" s="3">
        <v>5.45</v>
      </c>
      <c r="J142" s="3">
        <v>201.40280559999999</v>
      </c>
      <c r="K142" s="4">
        <v>0.26606550220000003</v>
      </c>
      <c r="L142" s="4">
        <v>13.899999999999999</v>
      </c>
      <c r="M142" s="4">
        <v>6.58</v>
      </c>
      <c r="N142" s="4">
        <f t="shared" si="27"/>
        <v>20.479999999999997</v>
      </c>
      <c r="O142" s="4">
        <f t="shared" si="28"/>
        <v>0.47338129496402881</v>
      </c>
      <c r="P142">
        <f t="shared" si="22"/>
        <v>-8.2532751034482613E-2</v>
      </c>
      <c r="Q142">
        <f t="shared" si="23"/>
        <v>-0.12247474747474756</v>
      </c>
      <c r="R142">
        <f t="shared" si="24"/>
        <v>-0.2295081967213114</v>
      </c>
      <c r="S142">
        <f t="shared" si="25"/>
        <v>-0.15996718621821174</v>
      </c>
      <c r="T142">
        <f t="shared" si="26"/>
        <v>-0.10682774535088908</v>
      </c>
    </row>
    <row r="143" spans="1:20" x14ac:dyDescent="0.25">
      <c r="A143" s="2">
        <v>309</v>
      </c>
      <c r="B143" s="2">
        <v>10</v>
      </c>
      <c r="C143" t="s">
        <v>154</v>
      </c>
      <c r="D143" s="2">
        <v>4</v>
      </c>
      <c r="E143" s="2" t="s">
        <v>6</v>
      </c>
      <c r="F143" s="2" t="s">
        <v>7</v>
      </c>
      <c r="G143" s="2" t="s">
        <v>253</v>
      </c>
      <c r="H143" s="2" t="s">
        <v>268</v>
      </c>
      <c r="I143"/>
      <c r="J143"/>
      <c r="K143"/>
      <c r="L143" s="4">
        <v>17.259999999999998</v>
      </c>
      <c r="M143" s="4">
        <v>5.66</v>
      </c>
      <c r="N143" s="4">
        <f t="shared" si="27"/>
        <v>22.919999999999998</v>
      </c>
      <c r="O143" s="4">
        <f t="shared" si="28"/>
        <v>0.32792584009269993</v>
      </c>
      <c r="Q143">
        <f t="shared" si="23"/>
        <v>8.964646464646453E-2</v>
      </c>
      <c r="R143">
        <f t="shared" si="24"/>
        <v>-0.33723653395784536</v>
      </c>
      <c r="S143">
        <f t="shared" si="25"/>
        <v>-5.9885151763740811E-2</v>
      </c>
      <c r="T143">
        <f t="shared" si="26"/>
        <v>-0.38127199982509452</v>
      </c>
    </row>
    <row r="144" spans="1:20" x14ac:dyDescent="0.25">
      <c r="A144" s="2">
        <v>289</v>
      </c>
      <c r="B144" s="2">
        <v>10</v>
      </c>
      <c r="C144" s="2" t="s">
        <v>64</v>
      </c>
      <c r="D144" s="2">
        <v>4</v>
      </c>
      <c r="E144" s="2" t="s">
        <v>6</v>
      </c>
      <c r="F144" s="2" t="s">
        <v>7</v>
      </c>
      <c r="G144" s="2" t="s">
        <v>253</v>
      </c>
      <c r="H144" s="2" t="s">
        <v>268</v>
      </c>
      <c r="I144" s="3">
        <v>5.0999999999999996</v>
      </c>
      <c r="J144" s="4">
        <v>377.3206222</v>
      </c>
      <c r="K144" s="4">
        <v>0.39055624999999999</v>
      </c>
      <c r="L144" s="4">
        <v>17.419999999999998</v>
      </c>
      <c r="M144" s="4">
        <v>19.670000000000002</v>
      </c>
      <c r="N144" s="4">
        <f t="shared" si="27"/>
        <v>37.090000000000003</v>
      </c>
      <c r="O144" s="4">
        <f t="shared" si="28"/>
        <v>1.1291618828932264</v>
      </c>
      <c r="P144">
        <f t="shared" si="22"/>
        <v>0.3467456896551725</v>
      </c>
      <c r="Q144">
        <f t="shared" si="23"/>
        <v>9.974747474747464E-2</v>
      </c>
      <c r="R144">
        <f t="shared" si="24"/>
        <v>1.3032786885245906</v>
      </c>
      <c r="S144">
        <f t="shared" si="25"/>
        <v>0.52132895816242841</v>
      </c>
      <c r="T144">
        <f t="shared" si="26"/>
        <v>1.1304941186664648</v>
      </c>
    </row>
    <row r="145" spans="1:20" x14ac:dyDescent="0.25">
      <c r="A145" s="2">
        <v>284</v>
      </c>
      <c r="B145" s="2">
        <v>9</v>
      </c>
      <c r="C145" s="2" t="s">
        <v>42</v>
      </c>
      <c r="D145" s="2">
        <v>4</v>
      </c>
      <c r="E145" s="2" t="s">
        <v>6</v>
      </c>
      <c r="F145" s="2" t="s">
        <v>7</v>
      </c>
      <c r="G145" s="2" t="s">
        <v>253</v>
      </c>
      <c r="H145" s="2" t="s">
        <v>268</v>
      </c>
      <c r="I145" s="3">
        <v>5.04</v>
      </c>
      <c r="J145" s="4">
        <v>384.88348930000001</v>
      </c>
      <c r="K145" s="4">
        <v>0.263277188</v>
      </c>
      <c r="L145" s="4">
        <v>13.93</v>
      </c>
      <c r="M145" s="4">
        <v>6.62</v>
      </c>
      <c r="N145" s="4">
        <f t="shared" si="27"/>
        <v>20.55</v>
      </c>
      <c r="O145" s="4">
        <f t="shared" si="28"/>
        <v>0.4752333094041637</v>
      </c>
      <c r="P145">
        <f t="shared" si="22"/>
        <v>-9.2147627586206857E-2</v>
      </c>
      <c r="Q145">
        <f t="shared" si="23"/>
        <v>-0.12058080808080809</v>
      </c>
      <c r="R145">
        <f t="shared" si="24"/>
        <v>-0.22482435597189687</v>
      </c>
      <c r="S145">
        <f t="shared" si="25"/>
        <v>-0.15709598031173086</v>
      </c>
      <c r="T145">
        <f t="shared" si="26"/>
        <v>-0.10333337848271006</v>
      </c>
    </row>
    <row r="146" spans="1:20" x14ac:dyDescent="0.25">
      <c r="A146" s="2">
        <v>294</v>
      </c>
      <c r="B146" s="2">
        <v>10</v>
      </c>
      <c r="C146" s="2" t="s">
        <v>91</v>
      </c>
      <c r="D146" s="2">
        <v>4</v>
      </c>
      <c r="E146" s="2" t="s">
        <v>6</v>
      </c>
      <c r="F146" s="2" t="s">
        <v>7</v>
      </c>
      <c r="G146" s="2" t="s">
        <v>253</v>
      </c>
      <c r="H146" s="2" t="s">
        <v>268</v>
      </c>
      <c r="I146" s="3">
        <v>4.72</v>
      </c>
      <c r="J146" s="4">
        <v>332.11441170000001</v>
      </c>
      <c r="K146" s="4">
        <v>0.25186151089999997</v>
      </c>
      <c r="L146" s="4">
        <v>11.15</v>
      </c>
      <c r="M146" s="4">
        <v>2.6</v>
      </c>
      <c r="N146" s="4">
        <f t="shared" si="27"/>
        <v>13.75</v>
      </c>
      <c r="O146" s="4">
        <f t="shared" si="28"/>
        <v>0.23318385650224216</v>
      </c>
      <c r="P146">
        <f t="shared" si="22"/>
        <v>-0.13151203137931036</v>
      </c>
      <c r="Q146">
        <f t="shared" si="23"/>
        <v>-0.29608585858585856</v>
      </c>
      <c r="R146">
        <f t="shared" si="24"/>
        <v>-0.6955503512880562</v>
      </c>
      <c r="S146">
        <f t="shared" si="25"/>
        <v>-0.43601312551271532</v>
      </c>
      <c r="T146">
        <f t="shared" si="26"/>
        <v>-0.56003045942973184</v>
      </c>
    </row>
    <row r="147" spans="1:20" x14ac:dyDescent="0.25">
      <c r="A147" s="2">
        <v>317</v>
      </c>
      <c r="B147" s="2">
        <v>10</v>
      </c>
      <c r="C147" t="s">
        <v>191</v>
      </c>
      <c r="D147" s="2">
        <v>4</v>
      </c>
      <c r="E147" s="2" t="s">
        <v>6</v>
      </c>
      <c r="F147" s="2" t="s">
        <v>7</v>
      </c>
      <c r="G147" s="2" t="s">
        <v>253</v>
      </c>
      <c r="H147" s="2" t="s">
        <v>268</v>
      </c>
      <c r="I147"/>
      <c r="J147"/>
      <c r="K147"/>
      <c r="L147" s="4">
        <v>13.37</v>
      </c>
      <c r="M147" s="4">
        <v>5.42</v>
      </c>
      <c r="N147" s="4">
        <f t="shared" si="27"/>
        <v>18.79</v>
      </c>
      <c r="O147" s="4">
        <f t="shared" si="28"/>
        <v>0.40538519072550488</v>
      </c>
      <c r="Q147">
        <f t="shared" si="23"/>
        <v>-0.15593434343434348</v>
      </c>
      <c r="R147">
        <f t="shared" si="24"/>
        <v>-0.36533957845433251</v>
      </c>
      <c r="S147">
        <f t="shared" si="25"/>
        <v>-0.22928630024610336</v>
      </c>
      <c r="T147">
        <f t="shared" si="26"/>
        <v>-0.23512228164999083</v>
      </c>
    </row>
    <row r="148" spans="1:20" x14ac:dyDescent="0.25">
      <c r="A148" s="2">
        <v>318</v>
      </c>
      <c r="B148" s="2">
        <v>10</v>
      </c>
      <c r="C148" t="s">
        <v>219</v>
      </c>
      <c r="D148" s="2">
        <v>4</v>
      </c>
      <c r="E148" s="2" t="s">
        <v>6</v>
      </c>
      <c r="F148" s="2" t="s">
        <v>7</v>
      </c>
      <c r="G148" s="2" t="s">
        <v>253</v>
      </c>
      <c r="H148" s="2" t="s">
        <v>268</v>
      </c>
      <c r="I148"/>
      <c r="J148"/>
      <c r="K148"/>
      <c r="L148" s="4">
        <v>13.180000000000001</v>
      </c>
      <c r="M148" s="4">
        <v>6.29</v>
      </c>
      <c r="N148" s="4">
        <f t="shared" si="27"/>
        <v>19.470000000000002</v>
      </c>
      <c r="O148" s="4">
        <f t="shared" si="28"/>
        <v>0.47723823975720786</v>
      </c>
      <c r="Q148">
        <f t="shared" si="23"/>
        <v>-0.16792929292929282</v>
      </c>
      <c r="R148">
        <f t="shared" si="24"/>
        <v>-0.26346604215456665</v>
      </c>
      <c r="S148">
        <f t="shared" si="25"/>
        <v>-0.2013945857260048</v>
      </c>
      <c r="T148">
        <f t="shared" si="26"/>
        <v>-9.9550491024136156E-2</v>
      </c>
    </row>
    <row r="149" spans="1:20" x14ac:dyDescent="0.25">
      <c r="A149" s="2">
        <v>319</v>
      </c>
      <c r="B149" s="2">
        <v>10</v>
      </c>
      <c r="C149" t="s">
        <v>247</v>
      </c>
      <c r="D149" s="2">
        <v>4</v>
      </c>
      <c r="E149" s="2" t="s">
        <v>6</v>
      </c>
      <c r="F149" s="2" t="s">
        <v>7</v>
      </c>
      <c r="G149" s="2" t="s">
        <v>253</v>
      </c>
      <c r="H149" s="2" t="s">
        <v>268</v>
      </c>
      <c r="I149"/>
      <c r="J149"/>
      <c r="K149"/>
      <c r="L149" s="4">
        <v>14.770000000000001</v>
      </c>
      <c r="M149" s="4">
        <v>7.26</v>
      </c>
      <c r="N149" s="4">
        <f t="shared" si="27"/>
        <v>22.03</v>
      </c>
      <c r="O149" s="4">
        <f t="shared" si="28"/>
        <v>0.49153689911983744</v>
      </c>
      <c r="Q149">
        <f t="shared" si="23"/>
        <v>-6.7550505050504958E-2</v>
      </c>
      <c r="R149">
        <f t="shared" si="24"/>
        <v>-0.14988290398126458</v>
      </c>
      <c r="S149">
        <f t="shared" si="25"/>
        <v>-9.639048400328129E-2</v>
      </c>
      <c r="T149">
        <f t="shared" si="26"/>
        <v>-7.2571888453136946E-2</v>
      </c>
    </row>
    <row r="150" spans="1:20" x14ac:dyDescent="0.25">
      <c r="A150" s="2">
        <v>298</v>
      </c>
      <c r="B150" s="2">
        <v>10</v>
      </c>
      <c r="C150" s="2" t="s">
        <v>129</v>
      </c>
      <c r="D150" s="2">
        <v>4</v>
      </c>
      <c r="E150" s="2" t="s">
        <v>6</v>
      </c>
      <c r="F150" s="2" t="s">
        <v>7</v>
      </c>
      <c r="G150" s="2" t="s">
        <v>253</v>
      </c>
      <c r="H150" s="2" t="s">
        <v>268</v>
      </c>
      <c r="I150" s="3">
        <v>5.68</v>
      </c>
      <c r="J150" s="4">
        <v>215.8669739</v>
      </c>
      <c r="K150" s="4">
        <v>0.21416821890000001</v>
      </c>
      <c r="L150" s="4">
        <v>15.08</v>
      </c>
      <c r="M150" s="4">
        <v>17.66</v>
      </c>
      <c r="N150" s="4">
        <f t="shared" si="27"/>
        <v>32.74</v>
      </c>
      <c r="O150" s="4">
        <f t="shared" si="28"/>
        <v>1.1710875331564987</v>
      </c>
      <c r="P150">
        <f t="shared" si="22"/>
        <v>-0.26148890034482747</v>
      </c>
      <c r="Q150">
        <f t="shared" si="23"/>
        <v>-4.797979797979797E-2</v>
      </c>
      <c r="R150">
        <f t="shared" si="24"/>
        <v>1.0679156908665108</v>
      </c>
      <c r="S150">
        <f t="shared" si="25"/>
        <v>0.34290401968826922</v>
      </c>
      <c r="T150">
        <f t="shared" si="26"/>
        <v>1.2095991191632049</v>
      </c>
    </row>
    <row r="151" spans="1:20" x14ac:dyDescent="0.25">
      <c r="A151" s="2">
        <v>315</v>
      </c>
      <c r="B151" s="2">
        <v>10</v>
      </c>
      <c r="C151" t="s">
        <v>177</v>
      </c>
      <c r="D151" s="2">
        <v>4</v>
      </c>
      <c r="E151" s="2" t="s">
        <v>6</v>
      </c>
      <c r="F151" s="2" t="s">
        <v>7</v>
      </c>
      <c r="G151" s="2" t="s">
        <v>253</v>
      </c>
      <c r="H151" s="2" t="s">
        <v>268</v>
      </c>
      <c r="I151"/>
      <c r="J151"/>
      <c r="K151"/>
      <c r="L151" s="4">
        <v>15.700000000000001</v>
      </c>
      <c r="M151" s="4">
        <v>9.4</v>
      </c>
      <c r="N151" s="4">
        <f t="shared" si="27"/>
        <v>25.1</v>
      </c>
      <c r="O151" s="4">
        <f t="shared" si="28"/>
        <v>0.59872611464968151</v>
      </c>
      <c r="Q151">
        <f t="shared" si="23"/>
        <v>-8.8383838383837617E-3</v>
      </c>
      <c r="R151">
        <f t="shared" si="24"/>
        <v>0.10070257611241233</v>
      </c>
      <c r="S151">
        <f t="shared" si="25"/>
        <v>2.9532403609516096E-2</v>
      </c>
      <c r="T151">
        <f t="shared" si="26"/>
        <v>0.12967191443336129</v>
      </c>
    </row>
    <row r="152" spans="1:20" x14ac:dyDescent="0.25">
      <c r="A152" s="2">
        <v>67</v>
      </c>
      <c r="B152" s="2">
        <v>3</v>
      </c>
      <c r="C152" t="s">
        <v>155</v>
      </c>
      <c r="D152" s="2">
        <v>4</v>
      </c>
      <c r="E152" s="2" t="s">
        <v>9</v>
      </c>
      <c r="F152" s="2" t="s">
        <v>7</v>
      </c>
      <c r="G152" s="2" t="s">
        <v>5</v>
      </c>
      <c r="H152" s="2" t="s">
        <v>269</v>
      </c>
      <c r="I152"/>
      <c r="J152"/>
      <c r="K152"/>
      <c r="L152" s="4">
        <v>13.299999999999999</v>
      </c>
      <c r="M152" s="4">
        <v>2.73</v>
      </c>
      <c r="N152" s="4">
        <f t="shared" si="27"/>
        <v>16.029999999999998</v>
      </c>
      <c r="O152" s="4">
        <f t="shared" si="28"/>
        <v>0.20526315789473687</v>
      </c>
      <c r="Q152">
        <f>(L152-14.95)/14.95</f>
        <v>-0.11036789297658865</v>
      </c>
      <c r="R152">
        <f>(M152-4.67)/4.67</f>
        <v>-0.41541755888650961</v>
      </c>
      <c r="S152">
        <f t="shared" ref="S152:S180" si="29">(N152-19.62)/19.62</f>
        <v>-0.18297655453618772</v>
      </c>
      <c r="T152">
        <f>(O152-0.31)/0.31</f>
        <v>-0.33786078098471978</v>
      </c>
    </row>
    <row r="153" spans="1:20" x14ac:dyDescent="0.25">
      <c r="A153" s="2">
        <v>73</v>
      </c>
      <c r="B153" s="2">
        <v>3</v>
      </c>
      <c r="C153" t="s">
        <v>225</v>
      </c>
      <c r="D153" s="2">
        <v>4</v>
      </c>
      <c r="E153" s="2" t="s">
        <v>9</v>
      </c>
      <c r="F153" s="2" t="s">
        <v>7</v>
      </c>
      <c r="G153" s="2" t="s">
        <v>5</v>
      </c>
      <c r="H153" s="2" t="s">
        <v>269</v>
      </c>
      <c r="I153"/>
      <c r="J153"/>
      <c r="K153"/>
      <c r="L153" s="4">
        <v>12.65</v>
      </c>
      <c r="M153" s="4">
        <v>7.2</v>
      </c>
      <c r="N153" s="4">
        <f t="shared" si="27"/>
        <v>19.850000000000001</v>
      </c>
      <c r="O153" s="4">
        <f t="shared" si="28"/>
        <v>0.56916996047430835</v>
      </c>
      <c r="Q153">
        <f t="shared" ref="Q153:Q181" si="30">(L153-14.95)/14.95</f>
        <v>-0.15384615384615377</v>
      </c>
      <c r="R153">
        <f>(M153-4.67)/4.67</f>
        <v>0.54175588865096369</v>
      </c>
      <c r="S153">
        <f t="shared" si="29"/>
        <v>1.1722731906218167E-2</v>
      </c>
      <c r="T153">
        <f t="shared" ref="T153:T181" si="31">(O153-0.31)/0.31</f>
        <v>0.83603213056228498</v>
      </c>
    </row>
    <row r="154" spans="1:20" x14ac:dyDescent="0.25">
      <c r="A154" s="2">
        <v>61</v>
      </c>
      <c r="B154" s="2">
        <v>2</v>
      </c>
      <c r="C154" s="2" t="s">
        <v>110</v>
      </c>
      <c r="D154" s="2">
        <v>4</v>
      </c>
      <c r="E154" s="2" t="s">
        <v>9</v>
      </c>
      <c r="F154" s="2" t="s">
        <v>7</v>
      </c>
      <c r="G154" s="2" t="s">
        <v>5</v>
      </c>
      <c r="H154" s="2" t="s">
        <v>269</v>
      </c>
      <c r="I154" s="3">
        <v>5.77</v>
      </c>
      <c r="J154" s="4">
        <v>155.39122610000001</v>
      </c>
      <c r="K154" s="4">
        <v>0.24720427449999999</v>
      </c>
      <c r="L154" s="4">
        <v>14.37</v>
      </c>
      <c r="M154" s="4">
        <v>5.37</v>
      </c>
      <c r="N154" s="4">
        <f t="shared" si="27"/>
        <v>19.739999999999998</v>
      </c>
      <c r="O154" s="4">
        <f t="shared" si="28"/>
        <v>0.37369519832985387</v>
      </c>
      <c r="P154">
        <f>(K154-0.29)/0.29</f>
        <v>-0.14757146724137929</v>
      </c>
      <c r="Q154">
        <f t="shared" si="30"/>
        <v>-3.8795986622073585E-2</v>
      </c>
      <c r="R154">
        <f t="shared" ref="R154:R181" si="32">(M154-4.67)/4.67</f>
        <v>0.14989293361884373</v>
      </c>
      <c r="S154">
        <f t="shared" si="29"/>
        <v>6.1162079510702055E-3</v>
      </c>
      <c r="T154">
        <f t="shared" si="31"/>
        <v>0.20546838170920606</v>
      </c>
    </row>
    <row r="155" spans="1:20" x14ac:dyDescent="0.25">
      <c r="A155" s="2">
        <v>70</v>
      </c>
      <c r="B155" s="2">
        <v>3</v>
      </c>
      <c r="C155" t="s">
        <v>181</v>
      </c>
      <c r="D155" s="2">
        <v>4</v>
      </c>
      <c r="E155" s="2" t="s">
        <v>9</v>
      </c>
      <c r="F155" s="2" t="s">
        <v>7</v>
      </c>
      <c r="G155" s="2" t="s">
        <v>5</v>
      </c>
      <c r="H155" s="2" t="s">
        <v>269</v>
      </c>
      <c r="I155"/>
      <c r="J155"/>
      <c r="K155"/>
      <c r="L155" s="4">
        <v>17.32</v>
      </c>
      <c r="M155" s="4">
        <v>6.25</v>
      </c>
      <c r="N155" s="4">
        <f t="shared" si="27"/>
        <v>23.57</v>
      </c>
      <c r="O155" s="4">
        <f t="shared" si="28"/>
        <v>0.36085450346420322</v>
      </c>
      <c r="Q155">
        <f t="shared" si="30"/>
        <v>0.15852842809364556</v>
      </c>
      <c r="R155">
        <f t="shared" si="32"/>
        <v>0.33832976445396146</v>
      </c>
      <c r="S155">
        <f t="shared" si="29"/>
        <v>0.20132517838939853</v>
      </c>
      <c r="T155">
        <f t="shared" si="31"/>
        <v>0.16404678536839751</v>
      </c>
    </row>
    <row r="156" spans="1:20" x14ac:dyDescent="0.25">
      <c r="A156" s="2">
        <v>75</v>
      </c>
      <c r="B156" s="2">
        <v>3</v>
      </c>
      <c r="C156" t="s">
        <v>229</v>
      </c>
      <c r="D156" s="2">
        <v>4</v>
      </c>
      <c r="E156" s="2" t="s">
        <v>9</v>
      </c>
      <c r="F156" s="2" t="s">
        <v>7</v>
      </c>
      <c r="G156" s="2" t="s">
        <v>5</v>
      </c>
      <c r="H156" s="2" t="s">
        <v>269</v>
      </c>
      <c r="I156"/>
      <c r="J156"/>
      <c r="K156"/>
      <c r="L156" s="4">
        <v>12.110000000000001</v>
      </c>
      <c r="M156" s="4">
        <v>3.83</v>
      </c>
      <c r="N156" s="4">
        <f t="shared" si="27"/>
        <v>15.940000000000001</v>
      </c>
      <c r="O156" s="4">
        <f t="shared" si="28"/>
        <v>0.31626754748142027</v>
      </c>
      <c r="Q156">
        <f t="shared" si="30"/>
        <v>-0.18996655518394637</v>
      </c>
      <c r="R156">
        <f t="shared" si="32"/>
        <v>-0.17987152034261239</v>
      </c>
      <c r="S156">
        <f t="shared" si="29"/>
        <v>-0.1875637104994903</v>
      </c>
      <c r="T156">
        <f t="shared" si="31"/>
        <v>2.0217895101355732E-2</v>
      </c>
    </row>
    <row r="157" spans="1:20" x14ac:dyDescent="0.25">
      <c r="A157" s="2">
        <v>51</v>
      </c>
      <c r="B157" s="2">
        <v>2</v>
      </c>
      <c r="C157" s="2" t="s">
        <v>65</v>
      </c>
      <c r="D157" s="2">
        <v>4</v>
      </c>
      <c r="E157" s="2" t="s">
        <v>9</v>
      </c>
      <c r="F157" s="2" t="s">
        <v>7</v>
      </c>
      <c r="G157" s="2" t="s">
        <v>5</v>
      </c>
      <c r="H157" s="2" t="s">
        <v>269</v>
      </c>
      <c r="I157" s="3">
        <v>5.75</v>
      </c>
      <c r="J157" s="4">
        <v>178.0371035</v>
      </c>
      <c r="K157" s="4">
        <v>0.2428185641</v>
      </c>
      <c r="L157" s="4">
        <v>17.2</v>
      </c>
      <c r="M157" s="4">
        <v>13.74</v>
      </c>
      <c r="N157" s="4">
        <f t="shared" si="27"/>
        <v>30.939999999999998</v>
      </c>
      <c r="O157" s="4">
        <f t="shared" si="28"/>
        <v>0.7988372093023256</v>
      </c>
      <c r="P157">
        <f>(K157-0.29)/0.29</f>
        <v>-0.1626946065517241</v>
      </c>
      <c r="Q157">
        <f t="shared" si="30"/>
        <v>0.15050167224080269</v>
      </c>
      <c r="R157">
        <f t="shared" si="32"/>
        <v>1.9421841541755889</v>
      </c>
      <c r="S157">
        <f t="shared" si="29"/>
        <v>0.57696228338430156</v>
      </c>
      <c r="T157">
        <f t="shared" si="31"/>
        <v>1.5768942235558892</v>
      </c>
    </row>
    <row r="158" spans="1:20" x14ac:dyDescent="0.25">
      <c r="A158" s="2">
        <v>49</v>
      </c>
      <c r="B158" s="2">
        <v>2</v>
      </c>
      <c r="C158" s="2" t="s">
        <v>22</v>
      </c>
      <c r="D158" s="2">
        <v>4</v>
      </c>
      <c r="E158" s="2" t="s">
        <v>9</v>
      </c>
      <c r="F158" s="2" t="s">
        <v>7</v>
      </c>
      <c r="G158" s="2" t="s">
        <v>5</v>
      </c>
      <c r="H158" s="2" t="s">
        <v>269</v>
      </c>
      <c r="I158" s="3">
        <v>5.19</v>
      </c>
      <c r="J158" s="3">
        <v>276.17951670000002</v>
      </c>
      <c r="K158" s="4">
        <v>0.26666798229999999</v>
      </c>
      <c r="L158" s="4">
        <v>14.989999999999998</v>
      </c>
      <c r="M158" s="4">
        <v>3.4</v>
      </c>
      <c r="N158" s="4">
        <f t="shared" si="27"/>
        <v>18.389999999999997</v>
      </c>
      <c r="O158" s="4">
        <f t="shared" si="28"/>
        <v>0.22681787858572383</v>
      </c>
      <c r="P158">
        <f>(K158-0.29)/0.29</f>
        <v>-8.045523344827582E-2</v>
      </c>
      <c r="Q158">
        <f t="shared" si="30"/>
        <v>2.6755852842808795E-3</v>
      </c>
      <c r="R158">
        <f t="shared" si="32"/>
        <v>-0.27194860813704497</v>
      </c>
      <c r="S158">
        <f t="shared" si="29"/>
        <v>-6.269113149847115E-2</v>
      </c>
      <c r="T158">
        <f t="shared" si="31"/>
        <v>-0.26832942391701992</v>
      </c>
    </row>
    <row r="159" spans="1:20" x14ac:dyDescent="0.25">
      <c r="A159" s="2">
        <v>50</v>
      </c>
      <c r="B159" s="2">
        <v>2</v>
      </c>
      <c r="C159" s="2" t="s">
        <v>48</v>
      </c>
      <c r="D159" s="2">
        <v>4</v>
      </c>
      <c r="E159" s="2" t="s">
        <v>9</v>
      </c>
      <c r="F159" s="2" t="s">
        <v>7</v>
      </c>
      <c r="G159" s="2" t="s">
        <v>5</v>
      </c>
      <c r="H159" s="2" t="s">
        <v>269</v>
      </c>
      <c r="I159" s="3">
        <v>5.45</v>
      </c>
      <c r="J159" s="4">
        <v>113.0508729</v>
      </c>
      <c r="K159" s="4">
        <v>0.32702107390000001</v>
      </c>
      <c r="L159" s="4">
        <v>16.22</v>
      </c>
      <c r="M159" s="4">
        <v>3.14</v>
      </c>
      <c r="N159" s="4">
        <f t="shared" si="27"/>
        <v>19.36</v>
      </c>
      <c r="O159" s="4">
        <f t="shared" si="28"/>
        <v>0.1935881627620222</v>
      </c>
      <c r="P159">
        <f>(K159-0.29)/0.29</f>
        <v>0.1276588755172415</v>
      </c>
      <c r="Q159">
        <f t="shared" si="30"/>
        <v>8.4949832775919706E-2</v>
      </c>
      <c r="R159">
        <f t="shared" si="32"/>
        <v>-0.32762312633832974</v>
      </c>
      <c r="S159">
        <f t="shared" si="29"/>
        <v>-1.3251783893985809E-2</v>
      </c>
      <c r="T159">
        <f t="shared" si="31"/>
        <v>-0.37552205560637997</v>
      </c>
    </row>
    <row r="160" spans="1:20" x14ac:dyDescent="0.25">
      <c r="A160" s="2">
        <v>63</v>
      </c>
      <c r="B160" s="2">
        <v>2</v>
      </c>
      <c r="C160" t="s">
        <v>145</v>
      </c>
      <c r="D160" s="2">
        <v>4</v>
      </c>
      <c r="E160" s="2" t="s">
        <v>9</v>
      </c>
      <c r="F160" s="2" t="s">
        <v>7</v>
      </c>
      <c r="G160" s="2" t="s">
        <v>5</v>
      </c>
      <c r="H160" s="2" t="s">
        <v>269</v>
      </c>
      <c r="I160"/>
      <c r="J160"/>
      <c r="K160"/>
      <c r="L160" s="4">
        <v>20.159999999999997</v>
      </c>
      <c r="M160" s="4">
        <v>9.32</v>
      </c>
      <c r="N160" s="4">
        <f t="shared" si="27"/>
        <v>29.479999999999997</v>
      </c>
      <c r="O160" s="4">
        <f t="shared" si="28"/>
        <v>0.46230158730158738</v>
      </c>
      <c r="Q160">
        <f t="shared" si="30"/>
        <v>0.34849498327759182</v>
      </c>
      <c r="R160">
        <f t="shared" si="32"/>
        <v>0.9957173447537474</v>
      </c>
      <c r="S160">
        <f t="shared" si="29"/>
        <v>0.50254841997961242</v>
      </c>
      <c r="T160">
        <f t="shared" si="31"/>
        <v>0.49129544290834642</v>
      </c>
    </row>
    <row r="161" spans="1:20" x14ac:dyDescent="0.25">
      <c r="A161" s="2">
        <v>55</v>
      </c>
      <c r="B161" s="2">
        <v>2</v>
      </c>
      <c r="C161" s="2" t="s">
        <v>105</v>
      </c>
      <c r="D161" s="2">
        <v>4</v>
      </c>
      <c r="E161" s="2" t="s">
        <v>9</v>
      </c>
      <c r="F161" s="2" t="s">
        <v>7</v>
      </c>
      <c r="G161" s="2" t="s">
        <v>5</v>
      </c>
      <c r="H161" s="2" t="s">
        <v>269</v>
      </c>
      <c r="I161" s="3">
        <v>5.65</v>
      </c>
      <c r="J161" s="4">
        <v>139.70661609999999</v>
      </c>
      <c r="K161" s="4">
        <v>0.22911764470000001</v>
      </c>
      <c r="L161" s="4">
        <v>14.85</v>
      </c>
      <c r="M161" s="4">
        <v>7.04</v>
      </c>
      <c r="N161" s="4">
        <f t="shared" si="27"/>
        <v>21.89</v>
      </c>
      <c r="O161" s="4">
        <f t="shared" si="28"/>
        <v>0.47407407407407409</v>
      </c>
      <c r="P161">
        <f>(K161-0.29)/0.29</f>
        <v>-0.20993915620689646</v>
      </c>
      <c r="Q161">
        <f t="shared" si="30"/>
        <v>-6.6889632107023176E-3</v>
      </c>
      <c r="R161">
        <f t="shared" si="32"/>
        <v>0.50749464668094224</v>
      </c>
      <c r="S161">
        <f t="shared" si="29"/>
        <v>0.11569826707441383</v>
      </c>
      <c r="T161">
        <f t="shared" si="31"/>
        <v>0.5292712066905616</v>
      </c>
    </row>
    <row r="162" spans="1:20" x14ac:dyDescent="0.25">
      <c r="A162" s="2">
        <v>215</v>
      </c>
      <c r="B162" s="2">
        <v>7</v>
      </c>
      <c r="C162" s="2" t="s">
        <v>107</v>
      </c>
      <c r="D162" s="2">
        <v>4</v>
      </c>
      <c r="E162" s="2" t="s">
        <v>8</v>
      </c>
      <c r="F162" s="2" t="s">
        <v>7</v>
      </c>
      <c r="G162" s="2" t="s">
        <v>5</v>
      </c>
      <c r="H162" s="2" t="s">
        <v>269</v>
      </c>
      <c r="I162" s="3">
        <v>5.53</v>
      </c>
      <c r="J162" s="4">
        <v>149.58227020000001</v>
      </c>
      <c r="K162" s="4">
        <v>0.56537315180000003</v>
      </c>
      <c r="L162" s="4">
        <v>5.77</v>
      </c>
      <c r="M162" s="4">
        <v>1.42</v>
      </c>
      <c r="N162" s="4">
        <f t="shared" si="27"/>
        <v>7.1899999999999995</v>
      </c>
      <c r="O162" s="4">
        <f t="shared" si="28"/>
        <v>0.24610051993067592</v>
      </c>
      <c r="P162">
        <f>(K162-0.29)/0.29</f>
        <v>0.94956259241379337</v>
      </c>
      <c r="Q162">
        <f t="shared" si="30"/>
        <v>-0.61404682274247491</v>
      </c>
      <c r="R162">
        <f t="shared" si="32"/>
        <v>-0.69593147751605999</v>
      </c>
      <c r="S162">
        <f t="shared" si="29"/>
        <v>-0.63353720693170235</v>
      </c>
      <c r="T162">
        <f t="shared" si="31"/>
        <v>-0.20612735506233576</v>
      </c>
    </row>
    <row r="163" spans="1:20" x14ac:dyDescent="0.25">
      <c r="A163" s="2">
        <v>234</v>
      </c>
      <c r="B163" s="2">
        <v>8</v>
      </c>
      <c r="C163" t="s">
        <v>250</v>
      </c>
      <c r="D163" s="2">
        <v>4</v>
      </c>
      <c r="E163" s="2" t="s">
        <v>8</v>
      </c>
      <c r="F163" s="2" t="s">
        <v>7</v>
      </c>
      <c r="G163" s="2" t="s">
        <v>5</v>
      </c>
      <c r="H163" s="2" t="s">
        <v>269</v>
      </c>
      <c r="I163"/>
      <c r="J163"/>
      <c r="K163"/>
      <c r="L163" s="4">
        <v>5.85</v>
      </c>
      <c r="M163" s="4">
        <v>3.91</v>
      </c>
      <c r="N163" s="4">
        <f t="shared" si="27"/>
        <v>9.76</v>
      </c>
      <c r="O163" s="4">
        <f t="shared" si="28"/>
        <v>0.66837606837606844</v>
      </c>
      <c r="Q163">
        <f t="shared" si="30"/>
        <v>-0.60869565217391308</v>
      </c>
      <c r="R163">
        <f t="shared" si="32"/>
        <v>-0.16274089935760166</v>
      </c>
      <c r="S163">
        <f t="shared" si="29"/>
        <v>-0.50254841997961264</v>
      </c>
      <c r="T163">
        <f t="shared" si="31"/>
        <v>1.1560518334711885</v>
      </c>
    </row>
    <row r="164" spans="1:20" x14ac:dyDescent="0.25">
      <c r="A164" s="2">
        <v>229</v>
      </c>
      <c r="B164" s="2">
        <v>8</v>
      </c>
      <c r="C164" t="s">
        <v>156</v>
      </c>
      <c r="D164" s="2">
        <v>4</v>
      </c>
      <c r="E164" s="2" t="s">
        <v>8</v>
      </c>
      <c r="F164" s="2" t="s">
        <v>7</v>
      </c>
      <c r="G164" s="2" t="s">
        <v>5</v>
      </c>
      <c r="H164" s="2" t="s">
        <v>269</v>
      </c>
      <c r="I164"/>
      <c r="J164"/>
      <c r="K164"/>
      <c r="L164" s="4">
        <v>14.1</v>
      </c>
      <c r="M164" s="4">
        <v>5.55</v>
      </c>
      <c r="N164" s="4">
        <f t="shared" si="27"/>
        <v>19.649999999999999</v>
      </c>
      <c r="O164" s="4">
        <f t="shared" si="28"/>
        <v>0.39361702127659576</v>
      </c>
      <c r="Q164">
        <f t="shared" si="30"/>
        <v>-5.6856187290969876E-2</v>
      </c>
      <c r="R164">
        <f t="shared" si="32"/>
        <v>0.18843683083511775</v>
      </c>
      <c r="S164">
        <f t="shared" si="29"/>
        <v>1.5290519877674609E-3</v>
      </c>
      <c r="T164">
        <f t="shared" si="31"/>
        <v>0.26973232669869601</v>
      </c>
    </row>
    <row r="165" spans="1:20" x14ac:dyDescent="0.25">
      <c r="A165" s="2">
        <v>212</v>
      </c>
      <c r="B165" s="2">
        <v>7</v>
      </c>
      <c r="C165" s="2" t="s">
        <v>84</v>
      </c>
      <c r="D165" s="2">
        <v>4</v>
      </c>
      <c r="E165" s="2" t="s">
        <v>8</v>
      </c>
      <c r="F165" s="2" t="s">
        <v>7</v>
      </c>
      <c r="G165" s="2" t="s">
        <v>5</v>
      </c>
      <c r="H165" s="2" t="s">
        <v>269</v>
      </c>
      <c r="I165" s="3">
        <v>5.94</v>
      </c>
      <c r="J165" s="4">
        <v>86.124881079999994</v>
      </c>
      <c r="K165" s="4">
        <v>0.22558930699999999</v>
      </c>
      <c r="L165" s="4">
        <v>18.37</v>
      </c>
      <c r="M165" s="4">
        <v>5.6</v>
      </c>
      <c r="N165" s="4">
        <f t="shared" si="27"/>
        <v>23.97</v>
      </c>
      <c r="O165" s="4">
        <f t="shared" si="28"/>
        <v>0.30484485574305931</v>
      </c>
      <c r="P165">
        <f>(K165-0.29)/0.29</f>
        <v>-0.22210583793103447</v>
      </c>
      <c r="Q165">
        <f t="shared" si="30"/>
        <v>0.22876254180602018</v>
      </c>
      <c r="R165">
        <f t="shared" si="32"/>
        <v>0.19914346895074941</v>
      </c>
      <c r="S165">
        <f t="shared" si="29"/>
        <v>0.22171253822629958</v>
      </c>
      <c r="T165">
        <f t="shared" si="31"/>
        <v>-1.6629497603034487E-2</v>
      </c>
    </row>
    <row r="166" spans="1:20" x14ac:dyDescent="0.25">
      <c r="A166" s="2">
        <v>230</v>
      </c>
      <c r="B166" s="2">
        <v>8</v>
      </c>
      <c r="C166" t="s">
        <v>182</v>
      </c>
      <c r="D166" s="2">
        <v>4</v>
      </c>
      <c r="E166" s="2" t="s">
        <v>8</v>
      </c>
      <c r="F166" s="2" t="s">
        <v>7</v>
      </c>
      <c r="G166" s="2" t="s">
        <v>5</v>
      </c>
      <c r="H166" s="2" t="s">
        <v>269</v>
      </c>
      <c r="I166"/>
      <c r="J166"/>
      <c r="K166"/>
      <c r="L166" s="4">
        <v>15.63</v>
      </c>
      <c r="M166" s="4">
        <v>5.42</v>
      </c>
      <c r="N166" s="4">
        <f t="shared" si="27"/>
        <v>21.05</v>
      </c>
      <c r="O166" s="4">
        <f t="shared" si="28"/>
        <v>0.34676903390914904</v>
      </c>
      <c r="Q166">
        <f t="shared" si="30"/>
        <v>4.5484949832776018E-2</v>
      </c>
      <c r="R166">
        <f t="shared" si="32"/>
        <v>0.16059957173447537</v>
      </c>
      <c r="S166">
        <f t="shared" si="29"/>
        <v>7.2884811416921491E-2</v>
      </c>
      <c r="T166">
        <f t="shared" si="31"/>
        <v>0.11860978680370658</v>
      </c>
    </row>
    <row r="167" spans="1:20" x14ac:dyDescent="0.25">
      <c r="A167" s="2">
        <v>198</v>
      </c>
      <c r="B167" s="2">
        <v>7</v>
      </c>
      <c r="C167" s="2" t="s">
        <v>17</v>
      </c>
      <c r="D167" s="2">
        <v>4</v>
      </c>
      <c r="E167" s="2" t="s">
        <v>8</v>
      </c>
      <c r="F167" s="2" t="s">
        <v>7</v>
      </c>
      <c r="G167" s="2" t="s">
        <v>5</v>
      </c>
      <c r="H167" s="2" t="s">
        <v>269</v>
      </c>
      <c r="I167" s="3">
        <v>5.54</v>
      </c>
      <c r="J167" s="3">
        <v>193.9363568</v>
      </c>
      <c r="K167" s="4">
        <v>0.27145603039999999</v>
      </c>
      <c r="L167" s="4">
        <v>10.82</v>
      </c>
      <c r="M167" s="4">
        <v>2.0099999999999998</v>
      </c>
      <c r="N167" s="4">
        <f t="shared" si="27"/>
        <v>12.83</v>
      </c>
      <c r="O167" s="4">
        <f t="shared" si="28"/>
        <v>0.18576709796672825</v>
      </c>
      <c r="P167">
        <f>(K167-0.29)/0.29</f>
        <v>-6.3944722758620648E-2</v>
      </c>
      <c r="Q167">
        <f t="shared" si="30"/>
        <v>-0.27625418060200663</v>
      </c>
      <c r="R167">
        <f t="shared" si="32"/>
        <v>-0.56959314775160608</v>
      </c>
      <c r="S167">
        <f t="shared" si="29"/>
        <v>-0.34607543323139656</v>
      </c>
      <c r="T167">
        <f t="shared" si="31"/>
        <v>-0.40075129688152178</v>
      </c>
    </row>
    <row r="168" spans="1:20" x14ac:dyDescent="0.25">
      <c r="A168" s="2">
        <v>231</v>
      </c>
      <c r="B168" s="2">
        <v>8</v>
      </c>
      <c r="C168" t="s">
        <v>208</v>
      </c>
      <c r="D168" s="2">
        <v>4</v>
      </c>
      <c r="E168" s="2" t="s">
        <v>8</v>
      </c>
      <c r="F168" s="2" t="s">
        <v>7</v>
      </c>
      <c r="G168" s="2" t="s">
        <v>5</v>
      </c>
      <c r="H168" s="2" t="s">
        <v>269</v>
      </c>
      <c r="I168"/>
      <c r="J168"/>
      <c r="K168"/>
      <c r="L168" s="4">
        <v>15.13</v>
      </c>
      <c r="M168" s="4">
        <v>8.0299999999999994</v>
      </c>
      <c r="N168" s="4">
        <f t="shared" si="27"/>
        <v>23.16</v>
      </c>
      <c r="O168" s="4">
        <f t="shared" si="28"/>
        <v>0.53073364177131521</v>
      </c>
      <c r="Q168">
        <f t="shared" si="30"/>
        <v>1.2040133779264314E-2</v>
      </c>
      <c r="R168">
        <f t="shared" si="32"/>
        <v>0.71948608137044956</v>
      </c>
      <c r="S168">
        <f t="shared" si="29"/>
        <v>0.18042813455657486</v>
      </c>
      <c r="T168">
        <f t="shared" si="31"/>
        <v>0.71204400571392001</v>
      </c>
    </row>
    <row r="169" spans="1:20" x14ac:dyDescent="0.25">
      <c r="A169" s="2">
        <v>204</v>
      </c>
      <c r="B169" s="2">
        <v>7</v>
      </c>
      <c r="C169" s="2" t="s">
        <v>71</v>
      </c>
      <c r="D169" s="2">
        <v>4</v>
      </c>
      <c r="E169" s="2" t="s">
        <v>8</v>
      </c>
      <c r="F169" s="2" t="s">
        <v>7</v>
      </c>
      <c r="G169" s="2" t="s">
        <v>5</v>
      </c>
      <c r="H169" s="2" t="s">
        <v>269</v>
      </c>
      <c r="I169" s="3">
        <v>5.13</v>
      </c>
      <c r="J169" s="4">
        <v>223.7762238</v>
      </c>
      <c r="K169" s="4">
        <v>0.23147111370000001</v>
      </c>
      <c r="L169" s="4">
        <v>14.649999999999999</v>
      </c>
      <c r="M169" s="4">
        <v>6.95</v>
      </c>
      <c r="N169" s="4">
        <f t="shared" si="27"/>
        <v>21.599999999999998</v>
      </c>
      <c r="O169" s="4">
        <f t="shared" si="28"/>
        <v>0.47440273037542668</v>
      </c>
      <c r="P169">
        <f>(K169-0.29)/0.29</f>
        <v>-0.20182374586206889</v>
      </c>
      <c r="Q169">
        <f t="shared" si="30"/>
        <v>-2.0066889632107072E-2</v>
      </c>
      <c r="R169">
        <f t="shared" si="32"/>
        <v>0.48822269807280522</v>
      </c>
      <c r="S169">
        <f t="shared" si="29"/>
        <v>0.10091743119266039</v>
      </c>
      <c r="T169">
        <f t="shared" si="31"/>
        <v>0.530331388307828</v>
      </c>
    </row>
    <row r="170" spans="1:20" x14ac:dyDescent="0.25">
      <c r="A170" s="2">
        <v>216</v>
      </c>
      <c r="B170" s="2">
        <v>7</v>
      </c>
      <c r="C170" t="s">
        <v>149</v>
      </c>
      <c r="D170" s="2">
        <v>4</v>
      </c>
      <c r="E170" s="2" t="s">
        <v>8</v>
      </c>
      <c r="F170" s="2" t="s">
        <v>7</v>
      </c>
      <c r="G170" s="2" t="s">
        <v>5</v>
      </c>
      <c r="H170" s="2" t="s">
        <v>269</v>
      </c>
      <c r="I170"/>
      <c r="J170"/>
      <c r="K170"/>
      <c r="L170" s="4">
        <v>12.58</v>
      </c>
      <c r="M170" s="4">
        <v>3.31</v>
      </c>
      <c r="N170" s="4">
        <f t="shared" si="27"/>
        <v>15.89</v>
      </c>
      <c r="O170" s="4">
        <f t="shared" si="28"/>
        <v>0.26311605723370429</v>
      </c>
      <c r="Q170">
        <f t="shared" si="30"/>
        <v>-0.15852842809364545</v>
      </c>
      <c r="R170">
        <f t="shared" si="32"/>
        <v>-0.29122055674518199</v>
      </c>
      <c r="S170">
        <f t="shared" si="29"/>
        <v>-0.19011213047910297</v>
      </c>
      <c r="T170">
        <f t="shared" si="31"/>
        <v>-0.1512385250525668</v>
      </c>
    </row>
    <row r="171" spans="1:20" x14ac:dyDescent="0.25">
      <c r="A171" s="2">
        <v>201</v>
      </c>
      <c r="B171" s="2">
        <v>7</v>
      </c>
      <c r="C171" s="2" t="s">
        <v>57</v>
      </c>
      <c r="D171" s="2">
        <v>4</v>
      </c>
      <c r="E171" s="2" t="s">
        <v>8</v>
      </c>
      <c r="F171" s="2" t="s">
        <v>7</v>
      </c>
      <c r="G171" s="2" t="s">
        <v>5</v>
      </c>
      <c r="H171" s="2" t="s">
        <v>269</v>
      </c>
      <c r="I171" s="3">
        <v>5.36</v>
      </c>
      <c r="J171" s="4">
        <v>222.91083570000001</v>
      </c>
      <c r="K171" s="4">
        <v>0.29921803540000003</v>
      </c>
      <c r="L171" s="4">
        <v>13.739999999999998</v>
      </c>
      <c r="M171" s="4">
        <v>10.38</v>
      </c>
      <c r="N171" s="4">
        <f t="shared" si="27"/>
        <v>24.119999999999997</v>
      </c>
      <c r="O171" s="4">
        <f t="shared" si="28"/>
        <v>0.75545851528384289</v>
      </c>
      <c r="P171">
        <f>(K171-0.29)/0.29</f>
        <v>3.1786328965517405E-2</v>
      </c>
      <c r="Q171">
        <f t="shared" si="30"/>
        <v>-8.0936454849498393E-2</v>
      </c>
      <c r="R171">
        <f t="shared" si="32"/>
        <v>1.2226980728051393</v>
      </c>
      <c r="S171">
        <f t="shared" si="29"/>
        <v>0.22935779816513743</v>
      </c>
      <c r="T171">
        <f t="shared" si="31"/>
        <v>1.4369629525285255</v>
      </c>
    </row>
    <row r="172" spans="1:20" x14ac:dyDescent="0.25">
      <c r="A172" s="2">
        <v>299</v>
      </c>
      <c r="B172" s="2">
        <v>10</v>
      </c>
      <c r="C172" s="2" t="s">
        <v>90</v>
      </c>
      <c r="D172" s="2">
        <v>4</v>
      </c>
      <c r="E172" s="2" t="s">
        <v>6</v>
      </c>
      <c r="F172" s="2" t="s">
        <v>7</v>
      </c>
      <c r="G172" s="2" t="s">
        <v>5</v>
      </c>
      <c r="H172" s="2" t="s">
        <v>269</v>
      </c>
      <c r="I172" s="3">
        <v>5.49</v>
      </c>
      <c r="J172" s="4">
        <v>156.35179149999999</v>
      </c>
      <c r="K172" s="4">
        <v>0.30743379310000002</v>
      </c>
      <c r="L172" s="4">
        <v>15.58</v>
      </c>
      <c r="M172" s="4">
        <v>12.06</v>
      </c>
      <c r="N172" s="4">
        <f t="shared" si="27"/>
        <v>27.64</v>
      </c>
      <c r="O172" s="4">
        <f t="shared" si="28"/>
        <v>0.7740693196405648</v>
      </c>
      <c r="P172">
        <f>(K172-0.29)/0.29</f>
        <v>6.011652793103462E-2</v>
      </c>
      <c r="Q172">
        <f t="shared" si="30"/>
        <v>4.2140468227424802E-2</v>
      </c>
      <c r="R172">
        <f t="shared" si="32"/>
        <v>1.5824411134903642</v>
      </c>
      <c r="S172">
        <f t="shared" si="29"/>
        <v>0.40876656472986744</v>
      </c>
      <c r="T172">
        <f t="shared" si="31"/>
        <v>1.4969978052921444</v>
      </c>
    </row>
    <row r="173" spans="1:20" x14ac:dyDescent="0.25">
      <c r="A173" s="2">
        <v>312</v>
      </c>
      <c r="B173" s="2">
        <v>10</v>
      </c>
      <c r="C173" t="s">
        <v>224</v>
      </c>
      <c r="D173" s="2">
        <v>4</v>
      </c>
      <c r="E173" s="2" t="s">
        <v>6</v>
      </c>
      <c r="F173" s="2" t="s">
        <v>7</v>
      </c>
      <c r="G173" s="2" t="s">
        <v>5</v>
      </c>
      <c r="H173" s="2" t="s">
        <v>269</v>
      </c>
      <c r="I173"/>
      <c r="J173"/>
      <c r="K173"/>
      <c r="L173" s="4">
        <v>12.35</v>
      </c>
      <c r="M173" s="4">
        <v>4.54</v>
      </c>
      <c r="N173" s="4">
        <f t="shared" si="27"/>
        <v>16.89</v>
      </c>
      <c r="O173" s="4">
        <f t="shared" si="28"/>
        <v>0.36761133603238866</v>
      </c>
      <c r="Q173">
        <f t="shared" si="30"/>
        <v>-0.17391304347826086</v>
      </c>
      <c r="R173">
        <f t="shared" si="32"/>
        <v>-2.7837259100642376E-2</v>
      </c>
      <c r="S173">
        <f t="shared" si="29"/>
        <v>-0.13914373088685017</v>
      </c>
      <c r="T173">
        <f t="shared" si="31"/>
        <v>0.18584301945931825</v>
      </c>
    </row>
    <row r="174" spans="1:20" x14ac:dyDescent="0.25">
      <c r="A174" s="2">
        <v>310</v>
      </c>
      <c r="B174" s="2">
        <v>10</v>
      </c>
      <c r="C174" t="s">
        <v>187</v>
      </c>
      <c r="D174" s="2">
        <v>4</v>
      </c>
      <c r="E174" s="2" t="s">
        <v>6</v>
      </c>
      <c r="F174" s="2" t="s">
        <v>7</v>
      </c>
      <c r="G174" s="2" t="s">
        <v>5</v>
      </c>
      <c r="H174" s="2" t="s">
        <v>269</v>
      </c>
      <c r="I174"/>
      <c r="J174"/>
      <c r="K174"/>
      <c r="L174" s="4">
        <v>16.899999999999999</v>
      </c>
      <c r="M174" s="4">
        <v>13.37</v>
      </c>
      <c r="N174" s="4">
        <f t="shared" si="27"/>
        <v>30.269999999999996</v>
      </c>
      <c r="O174" s="4">
        <f t="shared" si="28"/>
        <v>0.79112426035502958</v>
      </c>
      <c r="Q174">
        <f t="shared" si="30"/>
        <v>0.13043478260869562</v>
      </c>
      <c r="R174">
        <f t="shared" si="32"/>
        <v>1.8629550321199142</v>
      </c>
      <c r="S174">
        <f t="shared" si="29"/>
        <v>0.54281345565749206</v>
      </c>
      <c r="T174">
        <f t="shared" si="31"/>
        <v>1.5520137430807406</v>
      </c>
    </row>
    <row r="175" spans="1:20" x14ac:dyDescent="0.25">
      <c r="A175" s="2">
        <v>320</v>
      </c>
      <c r="B175" s="2">
        <v>10</v>
      </c>
      <c r="C175" t="s">
        <v>235</v>
      </c>
      <c r="D175" s="2">
        <v>4</v>
      </c>
      <c r="E175" s="2" t="s">
        <v>6</v>
      </c>
      <c r="F175" s="2" t="s">
        <v>7</v>
      </c>
      <c r="G175" s="2" t="s">
        <v>5</v>
      </c>
      <c r="H175" s="2" t="s">
        <v>269</v>
      </c>
      <c r="I175"/>
      <c r="J175"/>
      <c r="K175"/>
      <c r="L175" s="4">
        <v>13.12</v>
      </c>
      <c r="M175" s="4">
        <v>4.87</v>
      </c>
      <c r="N175" s="4">
        <f t="shared" si="27"/>
        <v>17.989999999999998</v>
      </c>
      <c r="O175" s="4">
        <f t="shared" si="28"/>
        <v>0.37118902439024393</v>
      </c>
      <c r="Q175">
        <f t="shared" si="30"/>
        <v>-0.12240802675585286</v>
      </c>
      <c r="R175">
        <f t="shared" si="32"/>
        <v>4.2826552462526805E-2</v>
      </c>
      <c r="S175">
        <f t="shared" si="29"/>
        <v>-8.3078491335372193E-2</v>
      </c>
      <c r="T175">
        <f t="shared" si="31"/>
        <v>0.19738394964594816</v>
      </c>
    </row>
    <row r="176" spans="1:20" x14ac:dyDescent="0.25">
      <c r="A176" s="2">
        <v>287</v>
      </c>
      <c r="B176" s="2">
        <v>9</v>
      </c>
      <c r="C176" s="2" t="s">
        <v>24</v>
      </c>
      <c r="D176" s="2">
        <v>4</v>
      </c>
      <c r="E176" s="2" t="s">
        <v>6</v>
      </c>
      <c r="F176" s="2" t="s">
        <v>7</v>
      </c>
      <c r="G176" s="2" t="s">
        <v>5</v>
      </c>
      <c r="H176" s="2" t="s">
        <v>269</v>
      </c>
      <c r="I176" s="3">
        <v>5.47</v>
      </c>
      <c r="J176" s="3">
        <v>82.06565252</v>
      </c>
      <c r="K176" s="4">
        <v>0.16361056939999999</v>
      </c>
      <c r="L176" s="4">
        <v>16.13</v>
      </c>
      <c r="M176" s="4">
        <v>20.83</v>
      </c>
      <c r="N176" s="4">
        <f t="shared" si="27"/>
        <v>36.959999999999994</v>
      </c>
      <c r="O176" s="4">
        <f t="shared" si="28"/>
        <v>1.291382517048977</v>
      </c>
      <c r="P176">
        <f>(K176-0.29)/0.29</f>
        <v>-0.43582562275862069</v>
      </c>
      <c r="Q176">
        <f t="shared" si="30"/>
        <v>7.8929765886287612E-2</v>
      </c>
      <c r="R176">
        <f t="shared" si="32"/>
        <v>3.4603854389721622</v>
      </c>
      <c r="S176">
        <f t="shared" si="29"/>
        <v>0.88379204892966323</v>
      </c>
      <c r="T176">
        <f t="shared" si="31"/>
        <v>3.1657500549966997</v>
      </c>
    </row>
    <row r="177" spans="1:20" x14ac:dyDescent="0.25">
      <c r="A177" s="2">
        <v>293</v>
      </c>
      <c r="B177" s="2">
        <v>10</v>
      </c>
      <c r="C177" s="2" t="s">
        <v>70</v>
      </c>
      <c r="D177" s="2">
        <v>4</v>
      </c>
      <c r="E177" s="2" t="s">
        <v>6</v>
      </c>
      <c r="F177" s="2" t="s">
        <v>7</v>
      </c>
      <c r="G177" s="2" t="s">
        <v>5</v>
      </c>
      <c r="H177" s="2" t="s">
        <v>269</v>
      </c>
      <c r="I177" s="3">
        <v>5.66</v>
      </c>
      <c r="J177" s="4">
        <v>139.28410959999999</v>
      </c>
      <c r="K177" s="4">
        <v>0.23113665210000001</v>
      </c>
      <c r="L177" s="4">
        <v>20.98</v>
      </c>
      <c r="M177" s="4">
        <v>39.54</v>
      </c>
      <c r="N177" s="4">
        <f t="shared" si="27"/>
        <v>60.519999999999996</v>
      </c>
      <c r="O177" s="4">
        <f t="shared" si="28"/>
        <v>1.8846520495710199</v>
      </c>
      <c r="P177">
        <f>(K177-0.29)/0.29</f>
        <v>-0.20297706172413785</v>
      </c>
      <c r="Q177">
        <f t="shared" si="30"/>
        <v>0.40334448160535125</v>
      </c>
      <c r="R177">
        <f t="shared" si="32"/>
        <v>7.4668094218415417</v>
      </c>
      <c r="S177">
        <f t="shared" si="29"/>
        <v>2.084607543323139</v>
      </c>
      <c r="T177">
        <f t="shared" si="31"/>
        <v>5.0795227405516767</v>
      </c>
    </row>
    <row r="178" spans="1:20" x14ac:dyDescent="0.25">
      <c r="A178" s="2">
        <v>288</v>
      </c>
      <c r="B178" s="2">
        <v>9</v>
      </c>
      <c r="C178" s="2" t="s">
        <v>47</v>
      </c>
      <c r="D178" s="2">
        <v>4</v>
      </c>
      <c r="E178" s="2" t="s">
        <v>6</v>
      </c>
      <c r="F178" s="2" t="s">
        <v>7</v>
      </c>
      <c r="G178" s="2" t="s">
        <v>5</v>
      </c>
      <c r="H178" s="2" t="s">
        <v>269</v>
      </c>
      <c r="I178" s="3">
        <v>4.8600000000000003</v>
      </c>
      <c r="J178" s="4">
        <v>982.89618029999997</v>
      </c>
      <c r="K178" s="4">
        <v>0.39581347909999998</v>
      </c>
      <c r="L178" s="4">
        <v>18.29</v>
      </c>
      <c r="M178" s="4">
        <v>8.24</v>
      </c>
      <c r="N178" s="4">
        <f t="shared" si="27"/>
        <v>26.53</v>
      </c>
      <c r="O178" s="4">
        <f t="shared" si="28"/>
        <v>0.45051940951339531</v>
      </c>
      <c r="P178">
        <f>(K178-0.29)/0.29</f>
        <v>0.364874065862069</v>
      </c>
      <c r="Q178">
        <f t="shared" si="30"/>
        <v>0.22341137123745819</v>
      </c>
      <c r="R178">
        <f t="shared" si="32"/>
        <v>0.76445396145610289</v>
      </c>
      <c r="S178">
        <f t="shared" si="29"/>
        <v>0.35219164118246687</v>
      </c>
      <c r="T178">
        <f t="shared" si="31"/>
        <v>0.45328841778514617</v>
      </c>
    </row>
    <row r="179" spans="1:20" x14ac:dyDescent="0.25">
      <c r="A179" s="2">
        <v>303</v>
      </c>
      <c r="B179" s="2">
        <v>10</v>
      </c>
      <c r="C179" t="s">
        <v>171</v>
      </c>
      <c r="D179" s="2">
        <v>4</v>
      </c>
      <c r="E179" s="2" t="s">
        <v>6</v>
      </c>
      <c r="F179" s="2" t="s">
        <v>7</v>
      </c>
      <c r="G179" s="2" t="s">
        <v>5</v>
      </c>
      <c r="H179" s="2" t="s">
        <v>269</v>
      </c>
      <c r="I179"/>
      <c r="J179"/>
      <c r="K179"/>
      <c r="L179" s="4">
        <v>14.860000000000001</v>
      </c>
      <c r="M179" s="4">
        <v>4.32</v>
      </c>
      <c r="N179" s="4">
        <f t="shared" si="27"/>
        <v>19.18</v>
      </c>
      <c r="O179" s="4">
        <f t="shared" si="28"/>
        <v>0.29071332436069985</v>
      </c>
      <c r="Q179">
        <f t="shared" si="30"/>
        <v>-6.0200668896319793E-3</v>
      </c>
      <c r="R179">
        <f t="shared" si="32"/>
        <v>-7.4946466809421769E-2</v>
      </c>
      <c r="S179">
        <f t="shared" si="29"/>
        <v>-2.2426095820591296E-2</v>
      </c>
      <c r="T179">
        <f t="shared" si="31"/>
        <v>-6.2215082707419822E-2</v>
      </c>
    </row>
    <row r="180" spans="1:20" x14ac:dyDescent="0.25">
      <c r="A180" s="2">
        <v>302</v>
      </c>
      <c r="B180" s="2">
        <v>10</v>
      </c>
      <c r="C180" t="s">
        <v>144</v>
      </c>
      <c r="D180" s="2">
        <v>4</v>
      </c>
      <c r="E180" s="2" t="s">
        <v>6</v>
      </c>
      <c r="F180" s="2" t="s">
        <v>7</v>
      </c>
      <c r="G180" s="2" t="s">
        <v>5</v>
      </c>
      <c r="H180" s="2" t="s">
        <v>269</v>
      </c>
      <c r="I180"/>
      <c r="J180"/>
      <c r="K180"/>
      <c r="L180" s="4">
        <v>15.930000000000001</v>
      </c>
      <c r="M180" s="4">
        <v>6.04</v>
      </c>
      <c r="N180" s="4">
        <f t="shared" si="27"/>
        <v>21.970000000000002</v>
      </c>
      <c r="O180" s="4">
        <f t="shared" si="28"/>
        <v>0.3791588198367859</v>
      </c>
      <c r="Q180">
        <f t="shared" si="30"/>
        <v>6.5551839464883091E-2</v>
      </c>
      <c r="R180">
        <f t="shared" si="32"/>
        <v>0.2933618843683084</v>
      </c>
      <c r="S180">
        <f t="shared" si="29"/>
        <v>0.11977573904179416</v>
      </c>
      <c r="T180">
        <f t="shared" si="31"/>
        <v>0.22309296721543839</v>
      </c>
    </row>
    <row r="181" spans="1:20" x14ac:dyDescent="0.25">
      <c r="A181" s="2">
        <v>301</v>
      </c>
      <c r="B181" s="2">
        <v>10</v>
      </c>
      <c r="C181" s="2" t="s">
        <v>124</v>
      </c>
      <c r="D181" s="2">
        <v>4</v>
      </c>
      <c r="E181" s="2" t="s">
        <v>6</v>
      </c>
      <c r="F181" s="2" t="s">
        <v>7</v>
      </c>
      <c r="G181" s="2" t="s">
        <v>5</v>
      </c>
      <c r="H181" s="2" t="s">
        <v>269</v>
      </c>
      <c r="I181" s="3">
        <v>5.59</v>
      </c>
      <c r="J181" s="4">
        <v>141.539995</v>
      </c>
      <c r="K181" s="4">
        <v>0.30336073689999998</v>
      </c>
      <c r="L181" s="4">
        <v>13.729999999999999</v>
      </c>
      <c r="M181" s="4">
        <v>7.7</v>
      </c>
      <c r="N181" s="4">
        <f t="shared" si="27"/>
        <v>21.43</v>
      </c>
      <c r="O181" s="4">
        <f t="shared" si="28"/>
        <v>0.5608157319737801</v>
      </c>
      <c r="P181">
        <f>(K181-0.29)/0.29</f>
        <v>4.6071506551724151E-2</v>
      </c>
      <c r="Q181">
        <f t="shared" si="30"/>
        <v>-8.1605351170568607E-2</v>
      </c>
      <c r="R181">
        <f t="shared" si="32"/>
        <v>0.64882226980728053</v>
      </c>
      <c r="S181">
        <f>(N181-19.62)/19.62</f>
        <v>9.2252803261977503E-2</v>
      </c>
      <c r="T181">
        <f t="shared" si="31"/>
        <v>0.80908300636703256</v>
      </c>
    </row>
    <row r="182" spans="1:20" x14ac:dyDescent="0.25">
      <c r="A182" s="2">
        <v>46</v>
      </c>
      <c r="B182" s="2">
        <v>2</v>
      </c>
      <c r="C182" s="2" t="s">
        <v>14</v>
      </c>
      <c r="D182" s="2">
        <v>4</v>
      </c>
      <c r="E182" s="2" t="s">
        <v>9</v>
      </c>
      <c r="F182" s="2" t="s">
        <v>4</v>
      </c>
      <c r="G182" s="2" t="s">
        <v>253</v>
      </c>
      <c r="H182" s="2" t="s">
        <v>270</v>
      </c>
      <c r="I182" s="3">
        <v>6.68</v>
      </c>
      <c r="J182" s="3">
        <v>34.532806170000001</v>
      </c>
      <c r="K182" s="4">
        <v>0.42882468330000001</v>
      </c>
      <c r="L182" s="4">
        <v>3.129999999999999</v>
      </c>
      <c r="M182" s="4">
        <v>3.41</v>
      </c>
      <c r="N182" s="4">
        <f t="shared" si="27"/>
        <v>6.5399999999999991</v>
      </c>
      <c r="O182" s="4">
        <f t="shared" si="28"/>
        <v>1.0894568690095852</v>
      </c>
      <c r="P182">
        <f>(K182-0.33)/0.33</f>
        <v>0.29946873727272721</v>
      </c>
      <c r="Q182">
        <f>(L182-5.23)/5.23</f>
        <v>-0.40152963671128133</v>
      </c>
      <c r="R182">
        <f>(M182-8.51)/8.51</f>
        <v>-0.59929494712103404</v>
      </c>
      <c r="S182">
        <f>(N182-13.75)/13.75</f>
        <v>-0.52436363636363648</v>
      </c>
      <c r="T182">
        <f>(O182-1.91)/1.91</f>
        <v>-0.42960373350283498</v>
      </c>
    </row>
    <row r="183" spans="1:20" x14ac:dyDescent="0.25">
      <c r="A183" s="2">
        <v>60</v>
      </c>
      <c r="B183" s="2">
        <v>2</v>
      </c>
      <c r="C183" t="s">
        <v>152</v>
      </c>
      <c r="D183" s="2">
        <v>4</v>
      </c>
      <c r="E183" s="2" t="s">
        <v>9</v>
      </c>
      <c r="F183" s="2" t="s">
        <v>4</v>
      </c>
      <c r="G183" s="2" t="s">
        <v>253</v>
      </c>
      <c r="H183" s="2" t="s">
        <v>270</v>
      </c>
      <c r="I183"/>
      <c r="J183"/>
      <c r="K183"/>
      <c r="L183" s="4">
        <v>3.9299999999999997</v>
      </c>
      <c r="M183" s="4">
        <v>2.97</v>
      </c>
      <c r="N183" s="4">
        <f t="shared" si="27"/>
        <v>6.9</v>
      </c>
      <c r="O183" s="4">
        <f t="shared" si="28"/>
        <v>0.7557251908396948</v>
      </c>
      <c r="Q183">
        <f t="shared" ref="Q183:Q211" si="33">(L183-5.23)/5.23</f>
        <v>-0.24856596558317412</v>
      </c>
      <c r="R183">
        <f>(M183-8.51)/8.51</f>
        <v>-0.65099882491186833</v>
      </c>
      <c r="S183">
        <f t="shared" ref="S183:S211" si="34">(N183-13.75)/13.75</f>
        <v>-0.49818181818181817</v>
      </c>
      <c r="T183">
        <f t="shared" ref="T183:T211" si="35">(O183-1.91)/1.91</f>
        <v>-0.60433236081691366</v>
      </c>
    </row>
    <row r="184" spans="1:20" x14ac:dyDescent="0.25">
      <c r="A184" s="2">
        <v>74</v>
      </c>
      <c r="B184" s="2">
        <v>3</v>
      </c>
      <c r="C184" t="s">
        <v>206</v>
      </c>
      <c r="D184" s="2">
        <v>4</v>
      </c>
      <c r="E184" s="2" t="s">
        <v>9</v>
      </c>
      <c r="F184" s="2" t="s">
        <v>4</v>
      </c>
      <c r="G184" s="2" t="s">
        <v>253</v>
      </c>
      <c r="H184" s="2" t="s">
        <v>270</v>
      </c>
      <c r="I184"/>
      <c r="J184"/>
      <c r="K184"/>
      <c r="L184" s="4">
        <v>3.16</v>
      </c>
      <c r="M184" s="4">
        <v>1.35</v>
      </c>
      <c r="N184" s="4">
        <f t="shared" si="27"/>
        <v>4.51</v>
      </c>
      <c r="O184" s="4">
        <f t="shared" si="28"/>
        <v>0.42721518987341772</v>
      </c>
      <c r="Q184">
        <f t="shared" si="33"/>
        <v>-0.39579349904397709</v>
      </c>
      <c r="R184">
        <f t="shared" ref="R184:R211" si="36">(M184-8.51)/8.51</f>
        <v>-0.84136310223266753</v>
      </c>
      <c r="S184">
        <f t="shared" si="34"/>
        <v>-0.67200000000000004</v>
      </c>
      <c r="T184">
        <f t="shared" si="35"/>
        <v>-0.77632712572072371</v>
      </c>
    </row>
    <row r="185" spans="1:20" x14ac:dyDescent="0.25">
      <c r="A185" s="2">
        <v>66</v>
      </c>
      <c r="B185" s="2">
        <v>3</v>
      </c>
      <c r="C185" t="s">
        <v>160</v>
      </c>
      <c r="D185" s="2">
        <v>4</v>
      </c>
      <c r="E185" s="2" t="s">
        <v>9</v>
      </c>
      <c r="F185" s="2" t="s">
        <v>4</v>
      </c>
      <c r="G185" s="2" t="s">
        <v>253</v>
      </c>
      <c r="H185" s="2" t="s">
        <v>270</v>
      </c>
      <c r="I185"/>
      <c r="J185"/>
      <c r="K185"/>
      <c r="L185" s="4">
        <v>5.4</v>
      </c>
      <c r="M185" s="4">
        <v>3.78</v>
      </c>
      <c r="N185" s="4">
        <f t="shared" si="27"/>
        <v>9.18</v>
      </c>
      <c r="O185" s="4">
        <f t="shared" si="28"/>
        <v>0.7</v>
      </c>
      <c r="Q185">
        <f t="shared" si="33"/>
        <v>3.2504780114722735E-2</v>
      </c>
      <c r="R185">
        <f t="shared" si="36"/>
        <v>-0.55581668625146896</v>
      </c>
      <c r="S185">
        <f t="shared" si="34"/>
        <v>-0.33236363636363636</v>
      </c>
      <c r="T185">
        <f t="shared" si="35"/>
        <v>-0.63350785340314142</v>
      </c>
    </row>
    <row r="186" spans="1:20" x14ac:dyDescent="0.25">
      <c r="A186" s="2">
        <v>48</v>
      </c>
      <c r="B186" s="2">
        <v>2</v>
      </c>
      <c r="C186" s="2" t="s">
        <v>41</v>
      </c>
      <c r="D186" s="2">
        <v>4</v>
      </c>
      <c r="E186" s="2" t="s">
        <v>9</v>
      </c>
      <c r="F186" s="2" t="s">
        <v>4</v>
      </c>
      <c r="G186" s="2" t="s">
        <v>253</v>
      </c>
      <c r="H186" s="2" t="s">
        <v>270</v>
      </c>
      <c r="I186" s="3">
        <v>6.05</v>
      </c>
      <c r="J186" s="4">
        <v>70.567038690000004</v>
      </c>
      <c r="K186" s="4">
        <v>0.58031418089999998</v>
      </c>
      <c r="L186" s="4">
        <v>3.2899999999999991</v>
      </c>
      <c r="M186" s="4">
        <v>1.61</v>
      </c>
      <c r="N186" s="4">
        <f t="shared" si="27"/>
        <v>4.8999999999999995</v>
      </c>
      <c r="O186" s="4">
        <f t="shared" si="28"/>
        <v>0.48936170212765973</v>
      </c>
      <c r="P186">
        <f t="shared" ref="P186:P211" si="37">(K186-0.33)/0.33</f>
        <v>0.75852782090909077</v>
      </c>
      <c r="Q186">
        <f t="shared" si="33"/>
        <v>-0.37093690248565986</v>
      </c>
      <c r="R186">
        <f t="shared" si="36"/>
        <v>-0.81081081081081074</v>
      </c>
      <c r="S186">
        <f t="shared" si="34"/>
        <v>-0.64363636363636378</v>
      </c>
      <c r="T186">
        <f t="shared" si="35"/>
        <v>-0.74378968474991636</v>
      </c>
    </row>
    <row r="187" spans="1:20" x14ac:dyDescent="0.25">
      <c r="A187" s="2">
        <v>76</v>
      </c>
      <c r="B187" s="2">
        <v>3</v>
      </c>
      <c r="C187" t="s">
        <v>236</v>
      </c>
      <c r="D187" s="2">
        <v>4</v>
      </c>
      <c r="E187" s="2" t="s">
        <v>9</v>
      </c>
      <c r="F187" s="2" t="s">
        <v>4</v>
      </c>
      <c r="G187" s="2" t="s">
        <v>253</v>
      </c>
      <c r="H187" s="2" t="s">
        <v>270</v>
      </c>
      <c r="I187"/>
      <c r="J187"/>
      <c r="K187"/>
      <c r="L187" s="4">
        <v>8.39</v>
      </c>
      <c r="M187" s="4">
        <v>5.94</v>
      </c>
      <c r="N187" s="4">
        <f t="shared" si="27"/>
        <v>14.330000000000002</v>
      </c>
      <c r="O187" s="4">
        <f t="shared" si="28"/>
        <v>0.70798569725864124</v>
      </c>
      <c r="Q187">
        <f t="shared" si="33"/>
        <v>0.60420650095602291</v>
      </c>
      <c r="R187">
        <f t="shared" si="36"/>
        <v>-0.30199764982373672</v>
      </c>
      <c r="S187">
        <f t="shared" si="34"/>
        <v>4.2181818181818313E-2</v>
      </c>
      <c r="T187">
        <f t="shared" si="35"/>
        <v>-0.62932686007400984</v>
      </c>
    </row>
    <row r="188" spans="1:20" x14ac:dyDescent="0.25">
      <c r="A188" s="2">
        <v>69</v>
      </c>
      <c r="B188" s="2">
        <v>3</v>
      </c>
      <c r="C188" t="s">
        <v>192</v>
      </c>
      <c r="D188" s="2">
        <v>4</v>
      </c>
      <c r="E188" s="2" t="s">
        <v>9</v>
      </c>
      <c r="F188" s="2" t="s">
        <v>4</v>
      </c>
      <c r="G188" s="2" t="s">
        <v>253</v>
      </c>
      <c r="H188" s="2" t="s">
        <v>270</v>
      </c>
      <c r="I188"/>
      <c r="J188"/>
      <c r="K188"/>
      <c r="L188" s="4">
        <v>3.9299999999999997</v>
      </c>
      <c r="M188" s="4">
        <v>21.76</v>
      </c>
      <c r="N188" s="4">
        <f t="shared" si="27"/>
        <v>25.69</v>
      </c>
      <c r="O188" s="4">
        <f t="shared" si="28"/>
        <v>5.5368956743002551</v>
      </c>
      <c r="Q188">
        <f t="shared" si="33"/>
        <v>-0.24856596558317412</v>
      </c>
      <c r="R188">
        <f t="shared" si="36"/>
        <v>1.556991774383079</v>
      </c>
      <c r="S188">
        <f t="shared" si="34"/>
        <v>0.86836363636363645</v>
      </c>
      <c r="T188">
        <f t="shared" si="35"/>
        <v>1.8988982587959451</v>
      </c>
    </row>
    <row r="189" spans="1:20" x14ac:dyDescent="0.25">
      <c r="A189" s="2">
        <v>53</v>
      </c>
      <c r="B189" s="2">
        <v>2</v>
      </c>
      <c r="C189" s="2" t="s">
        <v>100</v>
      </c>
      <c r="D189" s="2">
        <v>4</v>
      </c>
      <c r="E189" s="2" t="s">
        <v>9</v>
      </c>
      <c r="F189" s="2" t="s">
        <v>4</v>
      </c>
      <c r="G189" s="2" t="s">
        <v>253</v>
      </c>
      <c r="H189" s="2" t="s">
        <v>270</v>
      </c>
      <c r="I189" s="3">
        <v>5.68</v>
      </c>
      <c r="J189" s="4">
        <v>71.532189489999993</v>
      </c>
      <c r="K189" s="4">
        <v>0.33771678459999999</v>
      </c>
      <c r="L189" s="4">
        <v>4.2900000000000009</v>
      </c>
      <c r="M189" s="4">
        <v>2.2000000000000002</v>
      </c>
      <c r="N189" s="4">
        <f t="shared" si="27"/>
        <v>6.4900000000000011</v>
      </c>
      <c r="O189" s="4">
        <f t="shared" si="28"/>
        <v>0.51282051282051277</v>
      </c>
      <c r="P189">
        <f t="shared" si="37"/>
        <v>2.3384195757575669E-2</v>
      </c>
      <c r="Q189">
        <f t="shared" si="33"/>
        <v>-0.17973231357552572</v>
      </c>
      <c r="R189">
        <f t="shared" si="36"/>
        <v>-0.74148061104582841</v>
      </c>
      <c r="S189">
        <f t="shared" si="34"/>
        <v>-0.52799999999999991</v>
      </c>
      <c r="T189">
        <f t="shared" si="35"/>
        <v>-0.73150758491072632</v>
      </c>
    </row>
    <row r="190" spans="1:20" x14ac:dyDescent="0.25">
      <c r="A190" s="2">
        <v>52</v>
      </c>
      <c r="B190" s="2">
        <v>2</v>
      </c>
      <c r="C190" s="2" t="s">
        <v>80</v>
      </c>
      <c r="D190" s="2">
        <v>4</v>
      </c>
      <c r="E190" s="2" t="s">
        <v>9</v>
      </c>
      <c r="F190" s="2" t="s">
        <v>4</v>
      </c>
      <c r="G190" s="2" t="s">
        <v>253</v>
      </c>
      <c r="H190" s="2" t="s">
        <v>270</v>
      </c>
      <c r="I190" s="3">
        <v>5.44</v>
      </c>
      <c r="J190" s="4">
        <v>46.421084159999999</v>
      </c>
      <c r="K190" s="4">
        <v>0.38105993719999998</v>
      </c>
      <c r="L190" s="4">
        <v>2.9299999999999997</v>
      </c>
      <c r="M190" s="4">
        <v>5.39</v>
      </c>
      <c r="N190" s="4">
        <f t="shared" si="27"/>
        <v>8.32</v>
      </c>
      <c r="O190" s="4">
        <f t="shared" si="28"/>
        <v>1.8395904436860069</v>
      </c>
      <c r="P190">
        <f t="shared" si="37"/>
        <v>0.1547270824242423</v>
      </c>
      <c r="Q190">
        <f t="shared" si="33"/>
        <v>-0.43977055449330793</v>
      </c>
      <c r="R190">
        <f t="shared" si="36"/>
        <v>-0.36662749706227971</v>
      </c>
      <c r="S190">
        <f t="shared" si="34"/>
        <v>-0.39490909090909088</v>
      </c>
      <c r="T190">
        <f t="shared" si="35"/>
        <v>-3.6863642049211019E-2</v>
      </c>
    </row>
    <row r="191" spans="1:20" x14ac:dyDescent="0.25">
      <c r="A191" s="2">
        <v>56</v>
      </c>
      <c r="B191" s="2">
        <v>2</v>
      </c>
      <c r="C191" s="2" t="s">
        <v>128</v>
      </c>
      <c r="D191" s="2">
        <v>4</v>
      </c>
      <c r="E191" s="2" t="s">
        <v>9</v>
      </c>
      <c r="F191" s="2" t="s">
        <v>4</v>
      </c>
      <c r="G191" s="2" t="s">
        <v>253</v>
      </c>
      <c r="H191" s="2" t="s">
        <v>270</v>
      </c>
      <c r="I191" s="3">
        <v>6.78</v>
      </c>
      <c r="J191" s="4">
        <v>26.437871000000001</v>
      </c>
      <c r="K191" s="4">
        <v>0.29856589639999997</v>
      </c>
      <c r="L191" s="4">
        <v>5.2799999999999994</v>
      </c>
      <c r="M191" s="4">
        <v>4.91</v>
      </c>
      <c r="N191" s="4">
        <f t="shared" si="27"/>
        <v>10.19</v>
      </c>
      <c r="O191" s="4">
        <f t="shared" si="28"/>
        <v>0.92992424242424254</v>
      </c>
      <c r="P191">
        <f t="shared" si="37"/>
        <v>-9.5254859393939517E-2</v>
      </c>
      <c r="Q191">
        <f t="shared" si="33"/>
        <v>9.5602294455064876E-3</v>
      </c>
      <c r="R191">
        <f t="shared" si="36"/>
        <v>-0.42303172737955341</v>
      </c>
      <c r="S191">
        <f t="shared" si="34"/>
        <v>-0.25890909090909092</v>
      </c>
      <c r="T191">
        <f t="shared" si="35"/>
        <v>-0.51312866888783115</v>
      </c>
    </row>
    <row r="192" spans="1:20" x14ac:dyDescent="0.25">
      <c r="A192" s="2">
        <v>202</v>
      </c>
      <c r="B192" s="2">
        <v>7</v>
      </c>
      <c r="C192" s="2" t="s">
        <v>13</v>
      </c>
      <c r="D192" s="2">
        <v>4</v>
      </c>
      <c r="E192" s="2" t="s">
        <v>8</v>
      </c>
      <c r="F192" s="2" t="s">
        <v>4</v>
      </c>
      <c r="G192" s="2" t="s">
        <v>253</v>
      </c>
      <c r="H192" s="2" t="s">
        <v>270</v>
      </c>
      <c r="I192" s="3">
        <v>6.56</v>
      </c>
      <c r="J192" s="3">
        <v>32.98350825</v>
      </c>
      <c r="K192" s="4">
        <v>0.39799961029999997</v>
      </c>
      <c r="L192" s="4">
        <v>2.6999999999999993</v>
      </c>
      <c r="M192" s="4">
        <v>6.28</v>
      </c>
      <c r="N192" s="4">
        <f t="shared" si="27"/>
        <v>8.98</v>
      </c>
      <c r="O192" s="4">
        <f t="shared" si="28"/>
        <v>2.3259259259259268</v>
      </c>
      <c r="P192">
        <f t="shared" si="37"/>
        <v>0.20605942515151501</v>
      </c>
      <c r="Q192">
        <f t="shared" si="33"/>
        <v>-0.48374760994263882</v>
      </c>
      <c r="R192">
        <f t="shared" si="36"/>
        <v>-0.26204465334900112</v>
      </c>
      <c r="S192">
        <f t="shared" si="34"/>
        <v>-0.34690909090909089</v>
      </c>
      <c r="T192">
        <f t="shared" si="35"/>
        <v>0.21776226488268427</v>
      </c>
    </row>
    <row r="193" spans="1:20" x14ac:dyDescent="0.25">
      <c r="A193" s="2">
        <v>228</v>
      </c>
      <c r="B193" s="2">
        <v>8</v>
      </c>
      <c r="C193" t="s">
        <v>200</v>
      </c>
      <c r="D193" s="2">
        <v>4</v>
      </c>
      <c r="E193" s="2" t="s">
        <v>8</v>
      </c>
      <c r="F193" s="2" t="s">
        <v>4</v>
      </c>
      <c r="G193" s="2" t="s">
        <v>253</v>
      </c>
      <c r="H193" s="2" t="s">
        <v>270</v>
      </c>
      <c r="I193"/>
      <c r="J193"/>
      <c r="K193"/>
      <c r="L193" s="4">
        <v>3.76</v>
      </c>
      <c r="M193" s="4">
        <v>3.05</v>
      </c>
      <c r="N193" s="4">
        <f t="shared" si="27"/>
        <v>6.81</v>
      </c>
      <c r="O193" s="4">
        <f t="shared" si="28"/>
        <v>0.81117021276595747</v>
      </c>
      <c r="Q193">
        <f t="shared" si="33"/>
        <v>-0.28107074569789686</v>
      </c>
      <c r="R193">
        <f t="shared" si="36"/>
        <v>-0.6415981198589894</v>
      </c>
      <c r="S193">
        <f t="shared" si="34"/>
        <v>-0.5047272727272728</v>
      </c>
      <c r="T193">
        <f t="shared" si="35"/>
        <v>-0.57530355352567675</v>
      </c>
    </row>
    <row r="194" spans="1:20" x14ac:dyDescent="0.25">
      <c r="A194" s="2">
        <v>208</v>
      </c>
      <c r="B194" s="2">
        <v>7</v>
      </c>
      <c r="C194" s="2" t="s">
        <v>63</v>
      </c>
      <c r="D194" s="2">
        <v>4</v>
      </c>
      <c r="E194" s="2" t="s">
        <v>8</v>
      </c>
      <c r="F194" s="2" t="s">
        <v>4</v>
      </c>
      <c r="G194" s="2" t="s">
        <v>253</v>
      </c>
      <c r="H194" s="2" t="s">
        <v>270</v>
      </c>
      <c r="I194" s="3">
        <v>6.41</v>
      </c>
      <c r="J194" s="4">
        <v>31.074578989999999</v>
      </c>
      <c r="K194" s="4">
        <v>0.35381019930000002</v>
      </c>
      <c r="L194" s="4">
        <v>3.8100000000000005</v>
      </c>
      <c r="M194" s="4">
        <v>4.91</v>
      </c>
      <c r="N194" s="4">
        <f t="shared" ref="N194:N241" si="38">L194+M194</f>
        <v>8.7200000000000006</v>
      </c>
      <c r="O194" s="4">
        <f t="shared" ref="O194:O241" si="39">M194/L194</f>
        <v>1.2887139107611547</v>
      </c>
      <c r="P194">
        <f t="shared" si="37"/>
        <v>7.2152119090909086E-2</v>
      </c>
      <c r="Q194">
        <f t="shared" si="33"/>
        <v>-0.27151051625239003</v>
      </c>
      <c r="R194">
        <f t="shared" si="36"/>
        <v>-0.42303172737955341</v>
      </c>
      <c r="S194">
        <f t="shared" si="34"/>
        <v>-0.36581818181818176</v>
      </c>
      <c r="T194">
        <f t="shared" si="35"/>
        <v>-0.3252806749941598</v>
      </c>
    </row>
    <row r="195" spans="1:20" x14ac:dyDescent="0.25">
      <c r="A195" s="2">
        <v>214</v>
      </c>
      <c r="B195" s="2">
        <v>7</v>
      </c>
      <c r="C195" s="2" t="s">
        <v>85</v>
      </c>
      <c r="D195" s="2">
        <v>4</v>
      </c>
      <c r="E195" s="2" t="s">
        <v>8</v>
      </c>
      <c r="F195" s="2" t="s">
        <v>4</v>
      </c>
      <c r="G195" s="2" t="s">
        <v>253</v>
      </c>
      <c r="H195" s="2" t="s">
        <v>270</v>
      </c>
      <c r="I195" s="3">
        <v>6.15</v>
      </c>
      <c r="J195" s="4">
        <v>34.074964919999999</v>
      </c>
      <c r="K195" s="4">
        <v>0.32773302609999999</v>
      </c>
      <c r="L195" s="4">
        <v>4.9800000000000004</v>
      </c>
      <c r="M195" s="4">
        <v>1.78</v>
      </c>
      <c r="N195" s="4">
        <f t="shared" si="38"/>
        <v>6.7600000000000007</v>
      </c>
      <c r="O195" s="4">
        <f t="shared" si="39"/>
        <v>0.35742971887550196</v>
      </c>
      <c r="P195">
        <f t="shared" si="37"/>
        <v>-6.8696178787879527E-3</v>
      </c>
      <c r="Q195">
        <f t="shared" si="33"/>
        <v>-4.780114722753346E-2</v>
      </c>
      <c r="R195">
        <f t="shared" si="36"/>
        <v>-0.79083431257344294</v>
      </c>
      <c r="S195">
        <f t="shared" si="34"/>
        <v>-0.50836363636363635</v>
      </c>
      <c r="T195">
        <f t="shared" si="35"/>
        <v>-0.81286402153115078</v>
      </c>
    </row>
    <row r="196" spans="1:20" x14ac:dyDescent="0.25">
      <c r="A196" s="2">
        <v>221</v>
      </c>
      <c r="B196" s="2">
        <v>7</v>
      </c>
      <c r="C196" t="s">
        <v>134</v>
      </c>
      <c r="D196" s="2">
        <v>4</v>
      </c>
      <c r="E196" s="2" t="s">
        <v>8</v>
      </c>
      <c r="F196" s="2" t="s">
        <v>4</v>
      </c>
      <c r="G196" s="2" t="s">
        <v>253</v>
      </c>
      <c r="H196" s="2" t="s">
        <v>270</v>
      </c>
      <c r="I196"/>
      <c r="J196"/>
      <c r="K196"/>
      <c r="L196" s="4">
        <v>3.8499999999999996</v>
      </c>
      <c r="M196" s="4">
        <v>3.57</v>
      </c>
      <c r="N196" s="4">
        <f t="shared" si="38"/>
        <v>7.42</v>
      </c>
      <c r="O196" s="4">
        <f t="shared" si="39"/>
        <v>0.92727272727272736</v>
      </c>
      <c r="Q196">
        <f t="shared" si="33"/>
        <v>-0.26386233269598486</v>
      </c>
      <c r="R196">
        <f t="shared" si="36"/>
        <v>-0.58049353701527606</v>
      </c>
      <c r="S196">
        <f t="shared" si="34"/>
        <v>-0.46036363636363636</v>
      </c>
      <c r="T196">
        <f t="shared" si="35"/>
        <v>-0.51451689671584955</v>
      </c>
    </row>
    <row r="197" spans="1:20" x14ac:dyDescent="0.25">
      <c r="A197" s="2">
        <v>217</v>
      </c>
      <c r="B197" s="2">
        <v>7</v>
      </c>
      <c r="C197" s="2" t="s">
        <v>113</v>
      </c>
      <c r="D197" s="2">
        <v>4</v>
      </c>
      <c r="E197" s="2" t="s">
        <v>8</v>
      </c>
      <c r="F197" s="2" t="s">
        <v>4</v>
      </c>
      <c r="G197" s="2" t="s">
        <v>253</v>
      </c>
      <c r="H197" s="2" t="s">
        <v>270</v>
      </c>
      <c r="I197" s="3">
        <v>6.78</v>
      </c>
      <c r="J197" s="4">
        <v>29.956562980000001</v>
      </c>
      <c r="K197" s="4">
        <v>0.42720798729999998</v>
      </c>
      <c r="L197" s="4">
        <v>3.5500000000000007</v>
      </c>
      <c r="M197" s="4">
        <v>3.27</v>
      </c>
      <c r="N197" s="4">
        <f t="shared" si="38"/>
        <v>6.82</v>
      </c>
      <c r="O197" s="4">
        <f t="shared" si="39"/>
        <v>0.92112676056338005</v>
      </c>
      <c r="P197">
        <f t="shared" si="37"/>
        <v>0.29456965848484834</v>
      </c>
      <c r="Q197">
        <f t="shared" si="33"/>
        <v>-0.32122370936902478</v>
      </c>
      <c r="R197">
        <f t="shared" si="36"/>
        <v>-0.61574618096357225</v>
      </c>
      <c r="S197">
        <f t="shared" si="34"/>
        <v>-0.504</v>
      </c>
      <c r="T197">
        <f t="shared" si="35"/>
        <v>-0.51773468033330883</v>
      </c>
    </row>
    <row r="198" spans="1:20" x14ac:dyDescent="0.25">
      <c r="A198" s="2">
        <v>227</v>
      </c>
      <c r="B198" s="2">
        <v>8</v>
      </c>
      <c r="C198" t="s">
        <v>162</v>
      </c>
      <c r="D198" s="2">
        <v>4</v>
      </c>
      <c r="E198" s="2" t="s">
        <v>8</v>
      </c>
      <c r="F198" s="2" t="s">
        <v>4</v>
      </c>
      <c r="G198" s="2" t="s">
        <v>253</v>
      </c>
      <c r="H198" s="2" t="s">
        <v>270</v>
      </c>
      <c r="I198"/>
      <c r="J198"/>
      <c r="K198"/>
      <c r="L198" s="4">
        <v>4.0600000000000005</v>
      </c>
      <c r="M198" s="4">
        <v>2.5099999999999998</v>
      </c>
      <c r="N198" s="4">
        <f t="shared" si="38"/>
        <v>6.57</v>
      </c>
      <c r="O198" s="4">
        <f t="shared" si="39"/>
        <v>0.61822660098522153</v>
      </c>
      <c r="Q198">
        <f t="shared" si="33"/>
        <v>-0.22370936902485655</v>
      </c>
      <c r="R198">
        <f t="shared" si="36"/>
        <v>-0.7050528789659225</v>
      </c>
      <c r="S198">
        <f t="shared" si="34"/>
        <v>-0.52218181818181819</v>
      </c>
      <c r="T198">
        <f t="shared" si="35"/>
        <v>-0.67632115131663795</v>
      </c>
    </row>
    <row r="199" spans="1:20" x14ac:dyDescent="0.25">
      <c r="A199" s="2">
        <v>206</v>
      </c>
      <c r="B199" s="2">
        <v>7</v>
      </c>
      <c r="C199" s="2" t="s">
        <v>43</v>
      </c>
      <c r="D199" s="2">
        <v>4</v>
      </c>
      <c r="E199" s="2" t="s">
        <v>8</v>
      </c>
      <c r="F199" s="2" t="s">
        <v>4</v>
      </c>
      <c r="G199" s="2" t="s">
        <v>253</v>
      </c>
      <c r="H199" s="2" t="s">
        <v>270</v>
      </c>
      <c r="I199" s="3">
        <v>6.09</v>
      </c>
      <c r="J199" s="4">
        <v>42.398244210000001</v>
      </c>
      <c r="K199" s="4">
        <v>0.37914099649999999</v>
      </c>
      <c r="L199" s="4">
        <v>3.4299999999999997</v>
      </c>
      <c r="M199" s="4">
        <v>5.12</v>
      </c>
      <c r="N199" s="4">
        <f t="shared" si="38"/>
        <v>8.5500000000000007</v>
      </c>
      <c r="O199" s="4">
        <f t="shared" si="39"/>
        <v>1.4927113702623909</v>
      </c>
      <c r="P199">
        <f t="shared" si="37"/>
        <v>0.14891211060606052</v>
      </c>
      <c r="Q199">
        <f t="shared" si="33"/>
        <v>-0.34416826003824103</v>
      </c>
      <c r="R199">
        <f t="shared" si="36"/>
        <v>-0.39835487661574615</v>
      </c>
      <c r="S199">
        <f t="shared" si="34"/>
        <v>-0.37818181818181812</v>
      </c>
      <c r="T199">
        <f t="shared" si="35"/>
        <v>-0.21847572237571156</v>
      </c>
    </row>
    <row r="200" spans="1:20" x14ac:dyDescent="0.25">
      <c r="A200" s="2">
        <v>235</v>
      </c>
      <c r="B200" s="2">
        <v>8</v>
      </c>
      <c r="C200" t="s">
        <v>239</v>
      </c>
      <c r="D200" s="2">
        <v>4</v>
      </c>
      <c r="E200" s="2" t="s">
        <v>8</v>
      </c>
      <c r="F200" s="2" t="s">
        <v>4</v>
      </c>
      <c r="G200" s="2" t="s">
        <v>253</v>
      </c>
      <c r="H200" s="2" t="s">
        <v>270</v>
      </c>
      <c r="I200"/>
      <c r="J200"/>
      <c r="K200"/>
      <c r="L200" s="4">
        <v>4.57</v>
      </c>
      <c r="M200" s="4">
        <v>2.2799999999999998</v>
      </c>
      <c r="N200" s="4">
        <f t="shared" si="38"/>
        <v>6.85</v>
      </c>
      <c r="O200" s="4">
        <f t="shared" si="39"/>
        <v>0.49890590809627999</v>
      </c>
      <c r="Q200">
        <f t="shared" si="33"/>
        <v>-0.12619502868068835</v>
      </c>
      <c r="R200">
        <f t="shared" si="36"/>
        <v>-0.73207990599294959</v>
      </c>
      <c r="S200">
        <f t="shared" si="34"/>
        <v>-0.50181818181818183</v>
      </c>
      <c r="T200">
        <f t="shared" si="35"/>
        <v>-0.73879271827419901</v>
      </c>
    </row>
    <row r="201" spans="1:20" x14ac:dyDescent="0.25">
      <c r="A201" s="2">
        <v>233</v>
      </c>
      <c r="B201" s="2">
        <v>8</v>
      </c>
      <c r="C201" t="s">
        <v>218</v>
      </c>
      <c r="D201" s="2">
        <v>4</v>
      </c>
      <c r="E201" s="2" t="s">
        <v>8</v>
      </c>
      <c r="F201" s="2" t="s">
        <v>4</v>
      </c>
      <c r="G201" s="2" t="s">
        <v>253</v>
      </c>
      <c r="H201" s="2" t="s">
        <v>270</v>
      </c>
      <c r="I201"/>
      <c r="J201"/>
      <c r="K201"/>
      <c r="L201" s="4">
        <v>5.49</v>
      </c>
      <c r="M201" s="4">
        <v>4.3</v>
      </c>
      <c r="N201" s="4">
        <f t="shared" si="38"/>
        <v>9.7899999999999991</v>
      </c>
      <c r="O201" s="4">
        <f t="shared" si="39"/>
        <v>0.78324225865209463</v>
      </c>
      <c r="Q201">
        <f t="shared" si="33"/>
        <v>4.9713193116634753E-2</v>
      </c>
      <c r="R201">
        <f t="shared" si="36"/>
        <v>-0.49471210340775557</v>
      </c>
      <c r="S201">
        <f t="shared" si="34"/>
        <v>-0.28800000000000009</v>
      </c>
      <c r="T201">
        <f t="shared" si="35"/>
        <v>-0.58992551903031698</v>
      </c>
    </row>
    <row r="202" spans="1:20" x14ac:dyDescent="0.25">
      <c r="A202" s="2">
        <v>295</v>
      </c>
      <c r="B202" s="2">
        <v>10</v>
      </c>
      <c r="C202" s="2" t="s">
        <v>60</v>
      </c>
      <c r="D202" s="2">
        <v>4</v>
      </c>
      <c r="E202" s="2" t="s">
        <v>6</v>
      </c>
      <c r="F202" s="2" t="s">
        <v>4</v>
      </c>
      <c r="G202" s="2" t="s">
        <v>253</v>
      </c>
      <c r="H202" s="2" t="s">
        <v>270</v>
      </c>
      <c r="I202" s="3">
        <v>5.51</v>
      </c>
      <c r="J202" s="4">
        <v>60.587852390000002</v>
      </c>
      <c r="K202" s="4">
        <v>0.39168711109999998</v>
      </c>
      <c r="L202" s="4">
        <v>3.1999999999999993</v>
      </c>
      <c r="M202" s="4">
        <v>5.41</v>
      </c>
      <c r="N202" s="4">
        <f t="shared" si="38"/>
        <v>8.61</v>
      </c>
      <c r="O202" s="4">
        <f t="shared" si="39"/>
        <v>1.6906250000000005</v>
      </c>
      <c r="P202">
        <f t="shared" si="37"/>
        <v>0.1869306396969696</v>
      </c>
      <c r="Q202">
        <f t="shared" si="33"/>
        <v>-0.38814531548757186</v>
      </c>
      <c r="R202">
        <f t="shared" si="36"/>
        <v>-0.36427732079905989</v>
      </c>
      <c r="S202">
        <f t="shared" si="34"/>
        <v>-0.37381818181818188</v>
      </c>
      <c r="T202">
        <f t="shared" si="35"/>
        <v>-0.11485602094240809</v>
      </c>
    </row>
    <row r="203" spans="1:20" x14ac:dyDescent="0.25">
      <c r="A203" s="2">
        <v>314</v>
      </c>
      <c r="B203" s="2">
        <v>10</v>
      </c>
      <c r="C203" t="s">
        <v>223</v>
      </c>
      <c r="D203" s="2">
        <v>4</v>
      </c>
      <c r="E203" s="2" t="s">
        <v>6</v>
      </c>
      <c r="F203" s="2" t="s">
        <v>4</v>
      </c>
      <c r="G203" s="2" t="s">
        <v>253</v>
      </c>
      <c r="H203" s="2" t="s">
        <v>270</v>
      </c>
      <c r="I203"/>
      <c r="J203"/>
      <c r="K203"/>
      <c r="L203" s="4">
        <v>4.3699999999999992</v>
      </c>
      <c r="M203" s="4">
        <v>6.06</v>
      </c>
      <c r="N203" s="4">
        <f t="shared" si="38"/>
        <v>10.43</v>
      </c>
      <c r="O203" s="4">
        <f t="shared" si="39"/>
        <v>1.3867276887871856</v>
      </c>
      <c r="Q203">
        <f t="shared" si="33"/>
        <v>-0.16443594646271531</v>
      </c>
      <c r="R203">
        <f t="shared" si="36"/>
        <v>-0.28789659224441838</v>
      </c>
      <c r="S203">
        <f t="shared" si="34"/>
        <v>-0.24145454545454548</v>
      </c>
      <c r="T203">
        <f t="shared" si="35"/>
        <v>-0.27396456084440546</v>
      </c>
    </row>
    <row r="204" spans="1:20" x14ac:dyDescent="0.25">
      <c r="A204" s="2">
        <v>305</v>
      </c>
      <c r="B204" s="2">
        <v>10</v>
      </c>
      <c r="C204" t="s">
        <v>157</v>
      </c>
      <c r="D204" s="2">
        <v>4</v>
      </c>
      <c r="E204" s="2" t="s">
        <v>6</v>
      </c>
      <c r="F204" s="2" t="s">
        <v>4</v>
      </c>
      <c r="G204" s="2" t="s">
        <v>253</v>
      </c>
      <c r="H204" s="2" t="s">
        <v>270</v>
      </c>
      <c r="I204"/>
      <c r="J204"/>
      <c r="K204"/>
      <c r="L204" s="4">
        <v>3.6999999999999993</v>
      </c>
      <c r="M204" s="4">
        <v>4.92</v>
      </c>
      <c r="N204" s="4">
        <f t="shared" si="38"/>
        <v>8.6199999999999992</v>
      </c>
      <c r="O204" s="4">
        <f t="shared" si="39"/>
        <v>1.3297297297297299</v>
      </c>
      <c r="Q204">
        <f t="shared" si="33"/>
        <v>-0.29254302103250496</v>
      </c>
      <c r="R204">
        <f t="shared" si="36"/>
        <v>-0.42185663924794359</v>
      </c>
      <c r="S204">
        <f t="shared" si="34"/>
        <v>-0.37309090909090914</v>
      </c>
      <c r="T204">
        <f t="shared" si="35"/>
        <v>-0.30380642422527226</v>
      </c>
    </row>
    <row r="205" spans="1:20" x14ac:dyDescent="0.25">
      <c r="A205" s="2">
        <v>316</v>
      </c>
      <c r="B205" s="2">
        <v>10</v>
      </c>
      <c r="C205" t="s">
        <v>231</v>
      </c>
      <c r="D205" s="2">
        <v>4</v>
      </c>
      <c r="E205" s="2" t="s">
        <v>6</v>
      </c>
      <c r="F205" s="2" t="s">
        <v>4</v>
      </c>
      <c r="G205" s="2" t="s">
        <v>253</v>
      </c>
      <c r="H205" s="2" t="s">
        <v>270</v>
      </c>
      <c r="I205"/>
      <c r="J205"/>
      <c r="K205"/>
      <c r="L205" s="4">
        <v>4.51</v>
      </c>
      <c r="M205" s="4">
        <v>6.44</v>
      </c>
      <c r="N205" s="4">
        <f t="shared" si="38"/>
        <v>10.95</v>
      </c>
      <c r="O205" s="4">
        <f t="shared" si="39"/>
        <v>1.4279379157427941</v>
      </c>
      <c r="Q205">
        <f t="shared" si="33"/>
        <v>-0.13766730401529648</v>
      </c>
      <c r="R205">
        <f t="shared" si="36"/>
        <v>-0.24324324324324317</v>
      </c>
      <c r="S205">
        <f t="shared" si="34"/>
        <v>-0.2036363636363637</v>
      </c>
      <c r="T205">
        <f t="shared" si="35"/>
        <v>-0.25238852578911303</v>
      </c>
    </row>
    <row r="206" spans="1:20" x14ac:dyDescent="0.25">
      <c r="A206" s="2">
        <v>296</v>
      </c>
      <c r="B206" s="2">
        <v>10</v>
      </c>
      <c r="C206" s="2" t="s">
        <v>88</v>
      </c>
      <c r="D206" s="2">
        <v>4</v>
      </c>
      <c r="E206" s="2" t="s">
        <v>6</v>
      </c>
      <c r="F206" s="2" t="s">
        <v>4</v>
      </c>
      <c r="G206" s="2" t="s">
        <v>253</v>
      </c>
      <c r="H206" s="2" t="s">
        <v>270</v>
      </c>
      <c r="I206" s="3">
        <v>5.2</v>
      </c>
      <c r="J206" s="4">
        <v>62.725812929999996</v>
      </c>
      <c r="K206" s="4">
        <v>0.28979827339999997</v>
      </c>
      <c r="L206" s="4">
        <v>1.4600000000000009</v>
      </c>
      <c r="M206" s="4">
        <v>2.2599999999999998</v>
      </c>
      <c r="N206" s="4">
        <f t="shared" si="38"/>
        <v>3.7200000000000006</v>
      </c>
      <c r="O206" s="4">
        <f t="shared" si="39"/>
        <v>1.5479452054794509</v>
      </c>
      <c r="P206">
        <f t="shared" si="37"/>
        <v>-0.12182341393939407</v>
      </c>
      <c r="Q206">
        <f t="shared" si="33"/>
        <v>-0.7208413001912044</v>
      </c>
      <c r="R206">
        <f t="shared" si="36"/>
        <v>-0.73443008225616924</v>
      </c>
      <c r="S206">
        <f t="shared" si="34"/>
        <v>-0.72945454545454536</v>
      </c>
      <c r="T206">
        <f t="shared" si="35"/>
        <v>-0.18955748404217226</v>
      </c>
    </row>
    <row r="207" spans="1:20" x14ac:dyDescent="0.25">
      <c r="A207" s="2">
        <v>307</v>
      </c>
      <c r="B207" s="2">
        <v>10</v>
      </c>
      <c r="C207" t="s">
        <v>186</v>
      </c>
      <c r="D207" s="2">
        <v>4</v>
      </c>
      <c r="E207" s="2" t="s">
        <v>6</v>
      </c>
      <c r="F207" s="2" t="s">
        <v>4</v>
      </c>
      <c r="G207" s="2" t="s">
        <v>253</v>
      </c>
      <c r="H207" s="2" t="s">
        <v>270</v>
      </c>
      <c r="I207"/>
      <c r="J207"/>
      <c r="K207"/>
      <c r="L207" s="4">
        <v>4.4600000000000009</v>
      </c>
      <c r="M207" s="4">
        <v>6.42</v>
      </c>
      <c r="N207" s="4">
        <f t="shared" si="38"/>
        <v>10.88</v>
      </c>
      <c r="O207" s="4">
        <f t="shared" si="39"/>
        <v>1.4394618834080715</v>
      </c>
      <c r="Q207">
        <f t="shared" si="33"/>
        <v>-0.14722753346080297</v>
      </c>
      <c r="R207">
        <f t="shared" si="36"/>
        <v>-0.24559341950646296</v>
      </c>
      <c r="S207">
        <f t="shared" si="34"/>
        <v>-0.20872727272727268</v>
      </c>
      <c r="T207">
        <f t="shared" si="35"/>
        <v>-0.24635503486488403</v>
      </c>
    </row>
    <row r="208" spans="1:20" x14ac:dyDescent="0.25">
      <c r="A208" s="2">
        <v>297</v>
      </c>
      <c r="B208" s="2">
        <v>10</v>
      </c>
      <c r="C208" s="2" t="s">
        <v>115</v>
      </c>
      <c r="D208" s="2">
        <v>4</v>
      </c>
      <c r="E208" s="2" t="s">
        <v>6</v>
      </c>
      <c r="F208" s="2" t="s">
        <v>4</v>
      </c>
      <c r="G208" s="2" t="s">
        <v>253</v>
      </c>
      <c r="H208" s="2" t="s">
        <v>270</v>
      </c>
      <c r="I208" s="3">
        <v>6.1</v>
      </c>
      <c r="J208" s="4">
        <v>49.925112329999997</v>
      </c>
      <c r="K208" s="4">
        <v>0.35813686160000002</v>
      </c>
      <c r="L208" s="4">
        <v>4.84</v>
      </c>
      <c r="M208" s="4">
        <v>4.75</v>
      </c>
      <c r="N208" s="4">
        <f t="shared" si="38"/>
        <v>9.59</v>
      </c>
      <c r="O208" s="4">
        <f t="shared" si="39"/>
        <v>0.98140495867768596</v>
      </c>
      <c r="P208">
        <f t="shared" si="37"/>
        <v>8.5263216969696992E-2</v>
      </c>
      <c r="Q208">
        <f t="shared" si="33"/>
        <v>-7.45697896749523E-2</v>
      </c>
      <c r="R208">
        <f t="shared" si="36"/>
        <v>-0.44183313748531139</v>
      </c>
      <c r="S208">
        <f t="shared" si="34"/>
        <v>-0.30254545454545456</v>
      </c>
      <c r="T208">
        <f t="shared" si="35"/>
        <v>-0.48617541430487643</v>
      </c>
    </row>
    <row r="209" spans="1:20" x14ac:dyDescent="0.25">
      <c r="A209" s="2">
        <v>285</v>
      </c>
      <c r="B209" s="2">
        <v>9</v>
      </c>
      <c r="C209" s="2" t="s">
        <v>44</v>
      </c>
      <c r="D209" s="2">
        <v>4</v>
      </c>
      <c r="E209" s="2" t="s">
        <v>6</v>
      </c>
      <c r="F209" s="2" t="s">
        <v>4</v>
      </c>
      <c r="G209" s="2" t="s">
        <v>253</v>
      </c>
      <c r="H209" s="2" t="s">
        <v>270</v>
      </c>
      <c r="I209" s="3">
        <v>5.57</v>
      </c>
      <c r="J209" s="4">
        <v>119.40447639999999</v>
      </c>
      <c r="K209" s="4">
        <v>0.23453229810000001</v>
      </c>
      <c r="L209" s="4">
        <v>6.7899999999999991</v>
      </c>
      <c r="M209" s="4">
        <v>2.04</v>
      </c>
      <c r="N209" s="4">
        <f t="shared" si="38"/>
        <v>8.8299999999999983</v>
      </c>
      <c r="O209" s="4">
        <f t="shared" si="39"/>
        <v>0.30044182621502213</v>
      </c>
      <c r="P209">
        <f t="shared" si="37"/>
        <v>-0.28929606636363636</v>
      </c>
      <c r="Q209">
        <f t="shared" si="33"/>
        <v>0.29827915869980853</v>
      </c>
      <c r="R209">
        <f t="shared" si="36"/>
        <v>-0.76028202115158638</v>
      </c>
      <c r="S209">
        <f t="shared" si="34"/>
        <v>-0.35781818181818192</v>
      </c>
      <c r="T209">
        <f t="shared" si="35"/>
        <v>-0.84270061454710887</v>
      </c>
    </row>
    <row r="210" spans="1:20" x14ac:dyDescent="0.25">
      <c r="A210" s="2">
        <v>304</v>
      </c>
      <c r="B210" s="2">
        <v>10</v>
      </c>
      <c r="C210" t="s">
        <v>139</v>
      </c>
      <c r="D210" s="2">
        <v>4</v>
      </c>
      <c r="E210" s="2" t="s">
        <v>6</v>
      </c>
      <c r="F210" s="2" t="s">
        <v>4</v>
      </c>
      <c r="G210" s="2" t="s">
        <v>253</v>
      </c>
      <c r="H210" s="2" t="s">
        <v>270</v>
      </c>
      <c r="I210"/>
      <c r="J210"/>
      <c r="K210"/>
      <c r="L210" s="4">
        <v>3.5500000000000007</v>
      </c>
      <c r="M210" s="4">
        <v>1.1100000000000001</v>
      </c>
      <c r="N210" s="4">
        <f t="shared" si="38"/>
        <v>4.660000000000001</v>
      </c>
      <c r="O210" s="4">
        <f t="shared" si="39"/>
        <v>0.31267605633802814</v>
      </c>
      <c r="Q210">
        <f t="shared" si="33"/>
        <v>-0.32122370936902478</v>
      </c>
      <c r="R210">
        <f t="shared" si="36"/>
        <v>-0.86956521739130432</v>
      </c>
      <c r="S210">
        <f t="shared" si="34"/>
        <v>-0.66109090909090906</v>
      </c>
      <c r="T210">
        <f t="shared" si="35"/>
        <v>-0.83629525846176533</v>
      </c>
    </row>
    <row r="211" spans="1:20" x14ac:dyDescent="0.25">
      <c r="A211" s="2">
        <v>279</v>
      </c>
      <c r="B211" s="2">
        <v>9</v>
      </c>
      <c r="C211" s="2" t="s">
        <v>25</v>
      </c>
      <c r="D211" s="2">
        <v>4</v>
      </c>
      <c r="E211" s="2" t="s">
        <v>6</v>
      </c>
      <c r="F211" s="2" t="s">
        <v>4</v>
      </c>
      <c r="G211" s="2" t="s">
        <v>253</v>
      </c>
      <c r="H211" s="2" t="s">
        <v>270</v>
      </c>
      <c r="I211" s="3">
        <v>5.51</v>
      </c>
      <c r="J211" s="3">
        <v>125.4247452</v>
      </c>
      <c r="K211" s="4">
        <v>0.61391262140000002</v>
      </c>
      <c r="L211" s="4">
        <v>3.8599999999999994</v>
      </c>
      <c r="M211" s="4">
        <v>1.32</v>
      </c>
      <c r="N211" s="4">
        <f t="shared" si="38"/>
        <v>5.18</v>
      </c>
      <c r="O211" s="4">
        <f t="shared" si="39"/>
        <v>0.34196891191709849</v>
      </c>
      <c r="P211">
        <f t="shared" si="37"/>
        <v>0.86034127696969698</v>
      </c>
      <c r="Q211">
        <f t="shared" si="33"/>
        <v>-0.26195028680688354</v>
      </c>
      <c r="R211">
        <f t="shared" si="36"/>
        <v>-0.844888366627497</v>
      </c>
      <c r="S211">
        <f t="shared" si="34"/>
        <v>-0.62327272727272731</v>
      </c>
      <c r="T211">
        <f t="shared" si="35"/>
        <v>-0.82095868486015777</v>
      </c>
    </row>
    <row r="212" spans="1:20" x14ac:dyDescent="0.25">
      <c r="A212" s="2">
        <v>40</v>
      </c>
      <c r="B212" s="2">
        <v>2</v>
      </c>
      <c r="C212" s="2" t="s">
        <v>12</v>
      </c>
      <c r="D212" s="2">
        <v>4</v>
      </c>
      <c r="E212" s="2" t="s">
        <v>9</v>
      </c>
      <c r="F212" s="2" t="s">
        <v>4</v>
      </c>
      <c r="G212" s="2" t="s">
        <v>5</v>
      </c>
      <c r="H212" s="2" t="s">
        <v>267</v>
      </c>
      <c r="I212" s="3">
        <v>6.74</v>
      </c>
      <c r="J212" s="3">
        <v>39.476314209999998</v>
      </c>
      <c r="K212" s="4">
        <v>0.30645627510000001</v>
      </c>
      <c r="L212" s="4">
        <v>3.8900000000000006</v>
      </c>
      <c r="M212" s="4">
        <v>1.82</v>
      </c>
      <c r="N212" s="4">
        <f t="shared" si="38"/>
        <v>5.7100000000000009</v>
      </c>
      <c r="O212" s="4">
        <f t="shared" si="39"/>
        <v>0.46786632390745497</v>
      </c>
      <c r="P212">
        <f>(K212-0.4)/0.4</f>
        <v>-0.23385931225000003</v>
      </c>
      <c r="Q212">
        <f>(L212-3.97)/3.97</f>
        <v>-2.0151133501259352E-2</v>
      </c>
      <c r="R212">
        <f>(M212-4.85)/4.85</f>
        <v>-0.624742268041237</v>
      </c>
      <c r="S212">
        <f>(N212-8.81)/8.81</f>
        <v>-0.35187287173666282</v>
      </c>
      <c r="T212">
        <f>(O212-0.86)/0.86</f>
        <v>-0.45596939080528492</v>
      </c>
    </row>
    <row r="213" spans="1:20" x14ac:dyDescent="0.25">
      <c r="A213" s="2">
        <v>71</v>
      </c>
      <c r="B213" s="2">
        <v>3</v>
      </c>
      <c r="C213" t="s">
        <v>198</v>
      </c>
      <c r="D213" s="2">
        <v>4</v>
      </c>
      <c r="E213" s="2" t="s">
        <v>9</v>
      </c>
      <c r="F213" s="2" t="s">
        <v>4</v>
      </c>
      <c r="G213" s="2" t="s">
        <v>5</v>
      </c>
      <c r="H213" s="2" t="s">
        <v>267</v>
      </c>
      <c r="I213"/>
      <c r="J213"/>
      <c r="K213"/>
      <c r="L213" s="4">
        <v>3.76</v>
      </c>
      <c r="M213" s="4">
        <v>5.23</v>
      </c>
      <c r="N213" s="4">
        <f t="shared" si="38"/>
        <v>8.99</v>
      </c>
      <c r="O213" s="4">
        <f t="shared" si="39"/>
        <v>1.3909574468085109</v>
      </c>
      <c r="Q213">
        <f t="shared" ref="Q213:Q241" si="40">(L213-3.97)/3.97</f>
        <v>-5.2896725440806147E-2</v>
      </c>
      <c r="R213">
        <f>(M213-4.85)/4.85</f>
        <v>7.8350515463917692E-2</v>
      </c>
      <c r="S213">
        <f>(N213-8.81)/8.81</f>
        <v>2.0431328036322329E-2</v>
      </c>
      <c r="T213">
        <f t="shared" ref="T213:T241" si="41">(O213-0.86)/0.86</f>
        <v>0.61739238000989638</v>
      </c>
    </row>
    <row r="214" spans="1:20" x14ac:dyDescent="0.25">
      <c r="A214" s="2">
        <v>82</v>
      </c>
      <c r="B214" s="2">
        <v>3</v>
      </c>
      <c r="C214" t="s">
        <v>227</v>
      </c>
      <c r="D214" s="2">
        <v>4</v>
      </c>
      <c r="E214" s="2" t="s">
        <v>9</v>
      </c>
      <c r="F214" s="2" t="s">
        <v>4</v>
      </c>
      <c r="G214" s="2" t="s">
        <v>5</v>
      </c>
      <c r="H214" s="2" t="s">
        <v>267</v>
      </c>
      <c r="I214"/>
      <c r="J214"/>
      <c r="K214"/>
      <c r="L214" s="4">
        <v>3.8800000000000008</v>
      </c>
      <c r="M214" s="4">
        <v>8.64</v>
      </c>
      <c r="N214" s="4">
        <f t="shared" si="38"/>
        <v>12.520000000000001</v>
      </c>
      <c r="O214" s="4">
        <f t="shared" si="39"/>
        <v>2.2268041237113398</v>
      </c>
      <c r="Q214">
        <f t="shared" si="40"/>
        <v>-2.2670025188916729E-2</v>
      </c>
      <c r="R214">
        <f t="shared" ref="R214:R241" si="42">(M214-4.85)/4.85</f>
        <v>0.78144329896907239</v>
      </c>
      <c r="S214">
        <f t="shared" ref="S214:S241" si="43">(N214-8.81)/8.81</f>
        <v>0.42111237230419984</v>
      </c>
      <c r="T214">
        <f t="shared" si="41"/>
        <v>1.5893071205945815</v>
      </c>
    </row>
    <row r="215" spans="1:20" x14ac:dyDescent="0.25">
      <c r="A215" s="2">
        <v>59</v>
      </c>
      <c r="B215" s="2">
        <v>2</v>
      </c>
      <c r="C215" s="2" t="s">
        <v>109</v>
      </c>
      <c r="D215" s="2">
        <v>4</v>
      </c>
      <c r="E215" s="2" t="s">
        <v>9</v>
      </c>
      <c r="F215" s="2" t="s">
        <v>4</v>
      </c>
      <c r="G215" s="2" t="s">
        <v>5</v>
      </c>
      <c r="H215" s="2" t="s">
        <v>267</v>
      </c>
      <c r="I215" s="3">
        <v>7.05</v>
      </c>
      <c r="J215" s="4">
        <v>34.529349949999997</v>
      </c>
      <c r="K215" s="4">
        <v>0.36964897540000002</v>
      </c>
      <c r="L215" s="4">
        <v>3.8599999999999994</v>
      </c>
      <c r="M215" s="4">
        <v>5.09</v>
      </c>
      <c r="N215" s="4">
        <f t="shared" si="38"/>
        <v>8.9499999999999993</v>
      </c>
      <c r="O215" s="4">
        <f t="shared" si="39"/>
        <v>1.3186528497409329</v>
      </c>
      <c r="P215">
        <f>(K215-0.4)/0.4</f>
        <v>-7.5877561499999996E-2</v>
      </c>
      <c r="Q215">
        <f t="shared" si="40"/>
        <v>-2.7707808564231929E-2</v>
      </c>
      <c r="R215">
        <f t="shared" si="42"/>
        <v>4.9484536082474273E-2</v>
      </c>
      <c r="S215">
        <f t="shared" si="43"/>
        <v>1.5891032917139475E-2</v>
      </c>
      <c r="T215">
        <f t="shared" si="41"/>
        <v>0.53331726714061967</v>
      </c>
    </row>
    <row r="216" spans="1:20" x14ac:dyDescent="0.25">
      <c r="A216" s="2">
        <v>57</v>
      </c>
      <c r="B216" s="2">
        <v>2</v>
      </c>
      <c r="C216" s="2" t="s">
        <v>86</v>
      </c>
      <c r="D216" s="2">
        <v>4</v>
      </c>
      <c r="E216" s="2" t="s">
        <v>9</v>
      </c>
      <c r="F216" s="2" t="s">
        <v>4</v>
      </c>
      <c r="G216" s="2" t="s">
        <v>5</v>
      </c>
      <c r="H216" s="2" t="s">
        <v>267</v>
      </c>
      <c r="I216" s="3">
        <v>6.19</v>
      </c>
      <c r="J216" s="4">
        <v>35.95505618</v>
      </c>
      <c r="K216" s="4">
        <v>0.28553426679999999</v>
      </c>
      <c r="L216" s="4">
        <v>4.42</v>
      </c>
      <c r="M216" s="4">
        <v>0.79</v>
      </c>
      <c r="N216" s="4">
        <f t="shared" si="38"/>
        <v>5.21</v>
      </c>
      <c r="O216" s="4">
        <f t="shared" si="39"/>
        <v>0.17873303167420815</v>
      </c>
      <c r="P216">
        <f>(K216-0.4)/0.4</f>
        <v>-0.28616433300000005</v>
      </c>
      <c r="Q216">
        <f t="shared" si="40"/>
        <v>0.11335012594458431</v>
      </c>
      <c r="R216">
        <f t="shared" si="42"/>
        <v>-0.83711340206185569</v>
      </c>
      <c r="S216">
        <f t="shared" si="43"/>
        <v>-0.40862656072644726</v>
      </c>
      <c r="T216">
        <f t="shared" si="41"/>
        <v>-0.79217089340208346</v>
      </c>
    </row>
    <row r="217" spans="1:20" x14ac:dyDescent="0.25">
      <c r="A217" s="2">
        <v>65</v>
      </c>
      <c r="B217" s="2">
        <v>3</v>
      </c>
      <c r="C217" t="s">
        <v>161</v>
      </c>
      <c r="D217" s="2">
        <v>4</v>
      </c>
      <c r="E217" s="2" t="s">
        <v>9</v>
      </c>
      <c r="F217" s="2" t="s">
        <v>4</v>
      </c>
      <c r="G217" s="2" t="s">
        <v>5</v>
      </c>
      <c r="H217" s="2" t="s">
        <v>267</v>
      </c>
      <c r="I217"/>
      <c r="J217"/>
      <c r="K217"/>
      <c r="L217" s="4">
        <v>6.0500000000000007</v>
      </c>
      <c r="M217" s="4">
        <v>27.45</v>
      </c>
      <c r="N217" s="4">
        <f t="shared" si="38"/>
        <v>33.5</v>
      </c>
      <c r="O217" s="4">
        <f t="shared" si="39"/>
        <v>4.5371900826446279</v>
      </c>
      <c r="Q217">
        <f t="shared" si="40"/>
        <v>0.52392947103274567</v>
      </c>
      <c r="R217">
        <f t="shared" si="42"/>
        <v>4.65979381443299</v>
      </c>
      <c r="S217">
        <f t="shared" si="43"/>
        <v>2.8024971623155501</v>
      </c>
      <c r="T217">
        <f t="shared" si="41"/>
        <v>4.2758024216798001</v>
      </c>
    </row>
    <row r="218" spans="1:20" x14ac:dyDescent="0.25">
      <c r="A218" s="2">
        <v>79</v>
      </c>
      <c r="B218" s="2">
        <v>3</v>
      </c>
      <c r="C218" t="s">
        <v>209</v>
      </c>
      <c r="D218" s="2">
        <v>4</v>
      </c>
      <c r="E218" s="2" t="s">
        <v>9</v>
      </c>
      <c r="F218" s="2" t="s">
        <v>4</v>
      </c>
      <c r="G218" s="2" t="s">
        <v>5</v>
      </c>
      <c r="H218" s="2" t="s">
        <v>267</v>
      </c>
      <c r="I218"/>
      <c r="J218"/>
      <c r="K218"/>
      <c r="L218" s="4">
        <v>3.7100000000000009</v>
      </c>
      <c r="M218" s="4">
        <v>3.86</v>
      </c>
      <c r="N218" s="4">
        <f t="shared" si="38"/>
        <v>7.57</v>
      </c>
      <c r="O218" s="4">
        <f t="shared" si="39"/>
        <v>1.0404312668463609</v>
      </c>
      <c r="Q218">
        <f t="shared" si="40"/>
        <v>-6.5491183879093029E-2</v>
      </c>
      <c r="R218">
        <f t="shared" si="42"/>
        <v>-0.20412371134020615</v>
      </c>
      <c r="S218">
        <f t="shared" si="43"/>
        <v>-0.14074914869466518</v>
      </c>
      <c r="T218">
        <f t="shared" si="41"/>
        <v>0.20980379865855919</v>
      </c>
    </row>
    <row r="219" spans="1:20" x14ac:dyDescent="0.25">
      <c r="A219" s="2">
        <v>47</v>
      </c>
      <c r="B219" s="2">
        <v>2</v>
      </c>
      <c r="C219" s="2" t="s">
        <v>72</v>
      </c>
      <c r="D219" s="2">
        <v>4</v>
      </c>
      <c r="E219" s="2" t="s">
        <v>9</v>
      </c>
      <c r="F219" s="2" t="s">
        <v>4</v>
      </c>
      <c r="G219" s="2" t="s">
        <v>5</v>
      </c>
      <c r="H219" s="2" t="s">
        <v>267</v>
      </c>
      <c r="I219" s="3">
        <v>6.26</v>
      </c>
      <c r="J219" s="4">
        <v>31.861402900000002</v>
      </c>
      <c r="K219" s="4">
        <v>0.620216129</v>
      </c>
      <c r="L219" s="4">
        <v>3.24</v>
      </c>
      <c r="M219" s="4">
        <v>2.41</v>
      </c>
      <c r="N219" s="4">
        <f t="shared" si="38"/>
        <v>5.65</v>
      </c>
      <c r="O219" s="4">
        <f t="shared" si="39"/>
        <v>0.74382716049382713</v>
      </c>
      <c r="P219">
        <f>(K219-0.4)/0.4</f>
        <v>0.55054032249999996</v>
      </c>
      <c r="Q219">
        <f t="shared" si="40"/>
        <v>-0.18387909319899243</v>
      </c>
      <c r="R219">
        <f t="shared" si="42"/>
        <v>-0.50309278350515463</v>
      </c>
      <c r="S219">
        <f t="shared" si="43"/>
        <v>-0.35868331441543699</v>
      </c>
      <c r="T219">
        <f t="shared" si="41"/>
        <v>-0.13508469710020099</v>
      </c>
    </row>
    <row r="220" spans="1:20" x14ac:dyDescent="0.25">
      <c r="A220" s="2">
        <v>64</v>
      </c>
      <c r="B220" s="2">
        <v>2</v>
      </c>
      <c r="C220" t="s">
        <v>141</v>
      </c>
      <c r="D220" s="2">
        <v>4</v>
      </c>
      <c r="E220" s="2" t="s">
        <v>9</v>
      </c>
      <c r="F220" s="2" t="s">
        <v>4</v>
      </c>
      <c r="G220" s="2" t="s">
        <v>5</v>
      </c>
      <c r="H220" s="2" t="s">
        <v>267</v>
      </c>
      <c r="I220"/>
      <c r="J220"/>
      <c r="K220"/>
      <c r="L220" s="4">
        <v>3.8499999999999996</v>
      </c>
      <c r="M220" s="4">
        <v>3.13</v>
      </c>
      <c r="N220" s="4">
        <f t="shared" si="38"/>
        <v>6.9799999999999995</v>
      </c>
      <c r="O220" s="4">
        <f t="shared" si="39"/>
        <v>0.81298701298701304</v>
      </c>
      <c r="Q220">
        <f t="shared" si="40"/>
        <v>-3.0226700251889307E-2</v>
      </c>
      <c r="R220">
        <f t="shared" si="42"/>
        <v>-0.35463917525773192</v>
      </c>
      <c r="S220">
        <f t="shared" si="43"/>
        <v>-0.20771850170261077</v>
      </c>
      <c r="T220">
        <f t="shared" si="41"/>
        <v>-5.4666263968589479E-2</v>
      </c>
    </row>
    <row r="221" spans="1:20" x14ac:dyDescent="0.25">
      <c r="A221" s="2">
        <v>45</v>
      </c>
      <c r="B221" s="2">
        <v>2</v>
      </c>
      <c r="C221" s="2" t="s">
        <v>53</v>
      </c>
      <c r="D221" s="2">
        <v>4</v>
      </c>
      <c r="E221" s="2" t="s">
        <v>9</v>
      </c>
      <c r="F221" s="2" t="s">
        <v>4</v>
      </c>
      <c r="G221" s="2" t="s">
        <v>5</v>
      </c>
      <c r="H221" s="2" t="s">
        <v>267</v>
      </c>
      <c r="I221" s="3">
        <v>5.62</v>
      </c>
      <c r="J221" s="4">
        <v>82.904659640000006</v>
      </c>
      <c r="K221" s="4">
        <v>0.63442289159999998</v>
      </c>
      <c r="L221" s="4">
        <v>4.07</v>
      </c>
      <c r="M221" s="4">
        <v>1.53</v>
      </c>
      <c r="N221" s="4">
        <f t="shared" si="38"/>
        <v>5.6000000000000005</v>
      </c>
      <c r="O221" s="4">
        <f t="shared" si="39"/>
        <v>0.37592137592137592</v>
      </c>
      <c r="P221">
        <f>(K221-0.4)/0.4</f>
        <v>0.5860572289999999</v>
      </c>
      <c r="Q221">
        <f t="shared" si="40"/>
        <v>2.5188916876574329E-2</v>
      </c>
      <c r="R221">
        <f t="shared" si="42"/>
        <v>-0.6845360824742267</v>
      </c>
      <c r="S221">
        <f t="shared" si="43"/>
        <v>-0.3643586833144154</v>
      </c>
      <c r="T221">
        <f t="shared" si="41"/>
        <v>-0.56288212102165591</v>
      </c>
    </row>
    <row r="222" spans="1:20" x14ac:dyDescent="0.25">
      <c r="A222" s="2">
        <v>211</v>
      </c>
      <c r="B222" s="2">
        <v>7</v>
      </c>
      <c r="C222" s="2" t="s">
        <v>59</v>
      </c>
      <c r="D222" s="2">
        <v>4</v>
      </c>
      <c r="E222" s="2" t="s">
        <v>8</v>
      </c>
      <c r="F222" s="2" t="s">
        <v>4</v>
      </c>
      <c r="G222" s="2" t="s">
        <v>5</v>
      </c>
      <c r="H222" s="2" t="s">
        <v>267</v>
      </c>
      <c r="I222" s="3">
        <v>6.09</v>
      </c>
      <c r="J222" s="4">
        <v>32.911139919999997</v>
      </c>
      <c r="K222" s="4">
        <v>0.39222035230000002</v>
      </c>
      <c r="L222" s="4">
        <v>3.1799999999999997</v>
      </c>
      <c r="M222" s="4">
        <v>3.54</v>
      </c>
      <c r="N222" s="4">
        <f t="shared" si="38"/>
        <v>6.72</v>
      </c>
      <c r="O222" s="4">
        <f t="shared" si="39"/>
        <v>1.1132075471698115</v>
      </c>
      <c r="P222">
        <f>(K222-0.4)/0.4</f>
        <v>-1.9449119250000008E-2</v>
      </c>
      <c r="Q222">
        <f t="shared" si="40"/>
        <v>-0.19899244332493715</v>
      </c>
      <c r="R222">
        <f t="shared" si="42"/>
        <v>-0.27010309278350508</v>
      </c>
      <c r="S222">
        <f t="shared" si="43"/>
        <v>-0.2372304199772986</v>
      </c>
      <c r="T222">
        <f t="shared" si="41"/>
        <v>0.29442738043001343</v>
      </c>
    </row>
    <row r="223" spans="1:20" x14ac:dyDescent="0.25">
      <c r="A223" s="2">
        <v>225</v>
      </c>
      <c r="B223" s="2">
        <v>8</v>
      </c>
      <c r="C223" t="s">
        <v>175</v>
      </c>
      <c r="D223" s="2">
        <v>4</v>
      </c>
      <c r="E223" s="2" t="s">
        <v>8</v>
      </c>
      <c r="F223" s="2" t="s">
        <v>4</v>
      </c>
      <c r="G223" s="2" t="s">
        <v>5</v>
      </c>
      <c r="H223" s="2" t="s">
        <v>267</v>
      </c>
      <c r="I223"/>
      <c r="J223"/>
      <c r="K223"/>
      <c r="L223" s="4">
        <v>3.9399999999999995</v>
      </c>
      <c r="M223" s="4">
        <v>2.31</v>
      </c>
      <c r="N223" s="4">
        <f t="shared" si="38"/>
        <v>6.25</v>
      </c>
      <c r="O223" s="4">
        <f t="shared" si="39"/>
        <v>0.58629441624365486</v>
      </c>
      <c r="Q223">
        <f t="shared" si="40"/>
        <v>-7.5566750629724663E-3</v>
      </c>
      <c r="R223">
        <f t="shared" si="42"/>
        <v>-0.52371134020618548</v>
      </c>
      <c r="S223">
        <f t="shared" si="43"/>
        <v>-0.29057888762769585</v>
      </c>
      <c r="T223">
        <f t="shared" si="41"/>
        <v>-0.31826230669342459</v>
      </c>
    </row>
    <row r="224" spans="1:20" x14ac:dyDescent="0.25">
      <c r="A224" s="2">
        <v>237</v>
      </c>
      <c r="B224" s="2">
        <v>8</v>
      </c>
      <c r="C224" t="s">
        <v>205</v>
      </c>
      <c r="D224" s="2">
        <v>4</v>
      </c>
      <c r="E224" s="2" t="s">
        <v>8</v>
      </c>
      <c r="F224" s="2" t="s">
        <v>4</v>
      </c>
      <c r="G224" s="2" t="s">
        <v>5</v>
      </c>
      <c r="H224" s="2" t="s">
        <v>267</v>
      </c>
      <c r="I224"/>
      <c r="J224"/>
      <c r="K224"/>
      <c r="L224" s="4">
        <v>2.91</v>
      </c>
      <c r="M224" s="4">
        <v>3.93</v>
      </c>
      <c r="N224" s="4">
        <f t="shared" si="38"/>
        <v>6.84</v>
      </c>
      <c r="O224" s="4">
        <f t="shared" si="39"/>
        <v>1.3505154639175259</v>
      </c>
      <c r="Q224">
        <f t="shared" si="40"/>
        <v>-0.26700251889168763</v>
      </c>
      <c r="R224">
        <f t="shared" si="42"/>
        <v>-0.18969072164948445</v>
      </c>
      <c r="S224">
        <f t="shared" si="43"/>
        <v>-0.22360953461975033</v>
      </c>
      <c r="T224">
        <f t="shared" si="41"/>
        <v>0.57036681850875104</v>
      </c>
    </row>
    <row r="225" spans="1:20" x14ac:dyDescent="0.25">
      <c r="A225" s="2">
        <v>209</v>
      </c>
      <c r="B225" s="2">
        <v>7</v>
      </c>
      <c r="C225" s="2" t="s">
        <v>23</v>
      </c>
      <c r="D225" s="2">
        <v>4</v>
      </c>
      <c r="E225" s="2" t="s">
        <v>8</v>
      </c>
      <c r="F225" s="2" t="s">
        <v>4</v>
      </c>
      <c r="G225" s="2" t="s">
        <v>5</v>
      </c>
      <c r="H225" s="2" t="s">
        <v>267</v>
      </c>
      <c r="I225" s="3">
        <v>5.57</v>
      </c>
      <c r="J225" s="3">
        <v>63.398562300000002</v>
      </c>
      <c r="K225" s="4">
        <v>0.52857930480000004</v>
      </c>
      <c r="L225" s="4">
        <v>3.92</v>
      </c>
      <c r="M225" s="4">
        <v>3.23</v>
      </c>
      <c r="N225" s="4">
        <f t="shared" si="38"/>
        <v>7.15</v>
      </c>
      <c r="O225" s="4">
        <f t="shared" si="39"/>
        <v>0.82397959183673475</v>
      </c>
      <c r="P225">
        <f>(K225-0.4)/0.4</f>
        <v>0.32144826200000004</v>
      </c>
      <c r="Q225">
        <f t="shared" si="40"/>
        <v>-1.259445843828722E-2</v>
      </c>
      <c r="R225">
        <f t="shared" si="42"/>
        <v>-0.33402061855670101</v>
      </c>
      <c r="S225">
        <f t="shared" si="43"/>
        <v>-0.18842224744608399</v>
      </c>
      <c r="T225">
        <f t="shared" si="41"/>
        <v>-4.1884195538680509E-2</v>
      </c>
    </row>
    <row r="226" spans="1:20" x14ac:dyDescent="0.25">
      <c r="A226" s="2">
        <v>223</v>
      </c>
      <c r="B226" s="2">
        <v>7</v>
      </c>
      <c r="C226" s="2" t="s">
        <v>117</v>
      </c>
      <c r="D226" s="2">
        <v>4</v>
      </c>
      <c r="E226" s="2" t="s">
        <v>8</v>
      </c>
      <c r="F226" s="2" t="s">
        <v>4</v>
      </c>
      <c r="G226" s="2" t="s">
        <v>5</v>
      </c>
      <c r="H226" s="2" t="s">
        <v>267</v>
      </c>
      <c r="I226" s="3">
        <v>6.39</v>
      </c>
      <c r="J226" s="4">
        <v>33.842631760000003</v>
      </c>
      <c r="K226" s="4">
        <v>0.47692237259999998</v>
      </c>
      <c r="L226" s="4">
        <v>4.3599999999999994</v>
      </c>
      <c r="M226" s="4">
        <v>2.1800000000000002</v>
      </c>
      <c r="N226" s="4">
        <f t="shared" si="38"/>
        <v>6.5399999999999991</v>
      </c>
      <c r="O226" s="4">
        <f t="shared" si="39"/>
        <v>0.50000000000000011</v>
      </c>
      <c r="P226">
        <f>(K226-0.4)/0.4</f>
        <v>0.19230593149999989</v>
      </c>
      <c r="Q226">
        <f t="shared" si="40"/>
        <v>9.8236775818639599E-2</v>
      </c>
      <c r="R226">
        <f t="shared" si="42"/>
        <v>-0.5505154639175257</v>
      </c>
      <c r="S226">
        <f t="shared" si="43"/>
        <v>-0.25766174801362102</v>
      </c>
      <c r="T226">
        <f t="shared" si="41"/>
        <v>-0.41860465116279055</v>
      </c>
    </row>
    <row r="227" spans="1:20" x14ac:dyDescent="0.25">
      <c r="A227" s="2">
        <v>210</v>
      </c>
      <c r="B227" s="2">
        <v>7</v>
      </c>
      <c r="C227" s="2" t="s">
        <v>45</v>
      </c>
      <c r="D227" s="2">
        <v>4</v>
      </c>
      <c r="E227" s="2" t="s">
        <v>8</v>
      </c>
      <c r="F227" s="2" t="s">
        <v>4</v>
      </c>
      <c r="G227" s="2" t="s">
        <v>5</v>
      </c>
      <c r="H227" s="2" t="s">
        <v>267</v>
      </c>
      <c r="I227" s="3">
        <v>6.53</v>
      </c>
      <c r="J227" s="4">
        <v>39.074241059999999</v>
      </c>
      <c r="K227" s="4">
        <v>0.4031900631</v>
      </c>
      <c r="L227" s="4">
        <v>3.7699999999999996</v>
      </c>
      <c r="M227" s="4">
        <v>2.4500000000000002</v>
      </c>
      <c r="N227" s="4">
        <f t="shared" si="38"/>
        <v>6.22</v>
      </c>
      <c r="O227" s="4">
        <f t="shared" si="39"/>
        <v>0.64986737400530514</v>
      </c>
      <c r="P227">
        <f>(K227-0.4)/0.4</f>
        <v>7.9751577499999338E-3</v>
      </c>
      <c r="Q227">
        <f t="shared" si="40"/>
        <v>-5.0377833753148769E-2</v>
      </c>
      <c r="R227">
        <f t="shared" si="42"/>
        <v>-0.49484536082474218</v>
      </c>
      <c r="S227">
        <f t="shared" si="43"/>
        <v>-0.29398410896708294</v>
      </c>
      <c r="T227">
        <f t="shared" si="41"/>
        <v>-0.24434026278452889</v>
      </c>
    </row>
    <row r="228" spans="1:20" x14ac:dyDescent="0.25">
      <c r="A228" s="2">
        <v>240</v>
      </c>
      <c r="B228" s="2">
        <v>8</v>
      </c>
      <c r="C228" t="s">
        <v>240</v>
      </c>
      <c r="D228" s="2">
        <v>4</v>
      </c>
      <c r="E228" s="2" t="s">
        <v>8</v>
      </c>
      <c r="F228" s="2" t="s">
        <v>4</v>
      </c>
      <c r="G228" s="2" t="s">
        <v>5</v>
      </c>
      <c r="H228" s="2" t="s">
        <v>267</v>
      </c>
      <c r="I228"/>
      <c r="J228"/>
      <c r="K228"/>
      <c r="L228" s="4">
        <v>3.4600000000000009</v>
      </c>
      <c r="M228" s="4">
        <v>4.68</v>
      </c>
      <c r="N228" s="4">
        <f t="shared" si="38"/>
        <v>8.14</v>
      </c>
      <c r="O228" s="4">
        <f t="shared" si="39"/>
        <v>1.3526011560693638</v>
      </c>
      <c r="Q228">
        <f t="shared" si="40"/>
        <v>-0.1284634760705288</v>
      </c>
      <c r="R228">
        <f t="shared" si="42"/>
        <v>-3.5051546391752564E-2</v>
      </c>
      <c r="S228">
        <f t="shared" si="43"/>
        <v>-7.6049943246310994E-2</v>
      </c>
      <c r="T228">
        <f t="shared" si="41"/>
        <v>0.57279204194112077</v>
      </c>
    </row>
    <row r="229" spans="1:20" x14ac:dyDescent="0.25">
      <c r="A229" s="2">
        <v>226</v>
      </c>
      <c r="B229" s="2">
        <v>8</v>
      </c>
      <c r="C229" t="s">
        <v>195</v>
      </c>
      <c r="D229" s="2">
        <v>4</v>
      </c>
      <c r="E229" s="2" t="s">
        <v>8</v>
      </c>
      <c r="F229" s="2" t="s">
        <v>4</v>
      </c>
      <c r="G229" s="2" t="s">
        <v>5</v>
      </c>
      <c r="H229" s="2" t="s">
        <v>267</v>
      </c>
      <c r="I229"/>
      <c r="J229"/>
      <c r="K229"/>
      <c r="L229" s="4">
        <v>2.8800000000000008</v>
      </c>
      <c r="M229" s="4">
        <v>8.65</v>
      </c>
      <c r="N229" s="4">
        <f t="shared" si="38"/>
        <v>11.530000000000001</v>
      </c>
      <c r="O229" s="4">
        <f t="shared" si="39"/>
        <v>3.0034722222222214</v>
      </c>
      <c r="Q229">
        <f t="shared" si="40"/>
        <v>-0.27455919395465977</v>
      </c>
      <c r="R229">
        <f t="shared" si="42"/>
        <v>0.78350515463917547</v>
      </c>
      <c r="S229">
        <f t="shared" si="43"/>
        <v>0.30874006810442683</v>
      </c>
      <c r="T229">
        <f t="shared" si="41"/>
        <v>2.4924095607235133</v>
      </c>
    </row>
    <row r="230" spans="1:20" x14ac:dyDescent="0.25">
      <c r="A230" s="2">
        <v>219</v>
      </c>
      <c r="B230" s="2">
        <v>7</v>
      </c>
      <c r="C230" s="2" t="s">
        <v>101</v>
      </c>
      <c r="D230" s="2">
        <v>4</v>
      </c>
      <c r="E230" s="2" t="s">
        <v>8</v>
      </c>
      <c r="F230" s="2" t="s">
        <v>4</v>
      </c>
      <c r="G230" s="2" t="s">
        <v>5</v>
      </c>
      <c r="H230" s="2" t="s">
        <v>267</v>
      </c>
      <c r="I230" s="3">
        <v>6.94</v>
      </c>
      <c r="J230" s="4">
        <v>30.42394015</v>
      </c>
      <c r="K230" s="4">
        <v>0.20428243300000001</v>
      </c>
      <c r="L230" s="4">
        <v>7.15</v>
      </c>
      <c r="M230" s="4">
        <v>16.45</v>
      </c>
      <c r="N230" s="4">
        <f t="shared" si="38"/>
        <v>23.6</v>
      </c>
      <c r="O230" s="4">
        <f t="shared" si="39"/>
        <v>2.3006993006993004</v>
      </c>
      <c r="P230">
        <f>(K230-0.4)/0.4</f>
        <v>-0.48929391750000001</v>
      </c>
      <c r="Q230">
        <f t="shared" si="40"/>
        <v>0.80100755667506296</v>
      </c>
      <c r="R230">
        <f t="shared" si="42"/>
        <v>2.3917525773195876</v>
      </c>
      <c r="S230">
        <f t="shared" si="43"/>
        <v>1.6787741203178206</v>
      </c>
      <c r="T230">
        <f t="shared" si="41"/>
        <v>1.6752317449991867</v>
      </c>
    </row>
    <row r="231" spans="1:20" x14ac:dyDescent="0.25">
      <c r="A231" s="2">
        <v>224</v>
      </c>
      <c r="B231" s="2">
        <v>7</v>
      </c>
      <c r="C231" t="s">
        <v>148</v>
      </c>
      <c r="D231" s="2">
        <v>4</v>
      </c>
      <c r="E231" s="2" t="s">
        <v>8</v>
      </c>
      <c r="F231" s="2" t="s">
        <v>4</v>
      </c>
      <c r="G231" s="2" t="s">
        <v>5</v>
      </c>
      <c r="H231" s="2" t="s">
        <v>267</v>
      </c>
      <c r="I231"/>
      <c r="J231"/>
      <c r="K231"/>
      <c r="L231" s="4">
        <v>3.33</v>
      </c>
      <c r="M231" s="4">
        <v>3.41</v>
      </c>
      <c r="N231" s="4">
        <f t="shared" si="38"/>
        <v>6.74</v>
      </c>
      <c r="O231" s="4">
        <f t="shared" si="39"/>
        <v>1.0240240240240241</v>
      </c>
      <c r="Q231">
        <f t="shared" si="40"/>
        <v>-0.16120906801007559</v>
      </c>
      <c r="R231">
        <f t="shared" si="42"/>
        <v>-0.29690721649484531</v>
      </c>
      <c r="S231">
        <f t="shared" si="43"/>
        <v>-0.23496027241770717</v>
      </c>
      <c r="T231">
        <f t="shared" si="41"/>
        <v>0.19072560933026067</v>
      </c>
    </row>
    <row r="232" spans="1:20" x14ac:dyDescent="0.25">
      <c r="A232" s="2">
        <v>276</v>
      </c>
      <c r="B232" s="2">
        <v>9</v>
      </c>
      <c r="C232" s="2" t="s">
        <v>11</v>
      </c>
      <c r="D232" s="2">
        <v>4</v>
      </c>
      <c r="E232" s="2" t="s">
        <v>6</v>
      </c>
      <c r="F232" s="2" t="s">
        <v>4</v>
      </c>
      <c r="G232" s="2" t="s">
        <v>5</v>
      </c>
      <c r="H232" s="2" t="s">
        <v>267</v>
      </c>
      <c r="I232" s="3">
        <v>5.2</v>
      </c>
      <c r="J232" s="3">
        <v>77.345309380000003</v>
      </c>
      <c r="K232" s="4">
        <v>0.35731351350000001</v>
      </c>
      <c r="L232" s="4">
        <v>3.2200000000000006</v>
      </c>
      <c r="M232" s="4">
        <v>7</v>
      </c>
      <c r="N232" s="4">
        <f t="shared" si="38"/>
        <v>10.220000000000001</v>
      </c>
      <c r="O232" s="4">
        <f t="shared" si="39"/>
        <v>2.1739130434782603</v>
      </c>
      <c r="P232">
        <f>(K232-0.4)/0.4</f>
        <v>-0.10671621625000002</v>
      </c>
      <c r="Q232">
        <f t="shared" si="40"/>
        <v>-0.1889168765743072</v>
      </c>
      <c r="R232">
        <f t="shared" si="42"/>
        <v>0.44329896907216504</v>
      </c>
      <c r="S232">
        <f t="shared" si="43"/>
        <v>0.16004540295119182</v>
      </c>
      <c r="T232">
        <f t="shared" si="41"/>
        <v>1.5278058645096051</v>
      </c>
    </row>
    <row r="233" spans="1:20" x14ac:dyDescent="0.25">
      <c r="A233" s="2">
        <v>300</v>
      </c>
      <c r="B233" s="2">
        <v>10</v>
      </c>
      <c r="C233" t="s">
        <v>151</v>
      </c>
      <c r="D233" s="2">
        <v>4</v>
      </c>
      <c r="E233" s="2" t="s">
        <v>6</v>
      </c>
      <c r="F233" s="2" t="s">
        <v>4</v>
      </c>
      <c r="G233" s="2" t="s">
        <v>5</v>
      </c>
      <c r="H233" s="2" t="s">
        <v>267</v>
      </c>
      <c r="I233"/>
      <c r="J233"/>
      <c r="K233"/>
      <c r="L233" s="4">
        <v>3.6300000000000008</v>
      </c>
      <c r="M233" s="4">
        <v>4.0199999999999996</v>
      </c>
      <c r="N233" s="4">
        <f t="shared" si="38"/>
        <v>7.65</v>
      </c>
      <c r="O233" s="4">
        <f t="shared" si="39"/>
        <v>1.1074380165289253</v>
      </c>
      <c r="Q233">
        <f t="shared" si="40"/>
        <v>-8.5642317380352495E-2</v>
      </c>
      <c r="R233">
        <f t="shared" si="42"/>
        <v>-0.17113402061855673</v>
      </c>
      <c r="S233">
        <f t="shared" si="43"/>
        <v>-0.13166855845629966</v>
      </c>
      <c r="T233">
        <f t="shared" si="41"/>
        <v>0.28771862387084335</v>
      </c>
    </row>
    <row r="234" spans="1:20" x14ac:dyDescent="0.25">
      <c r="A234" s="2">
        <v>278</v>
      </c>
      <c r="B234" s="2">
        <v>9</v>
      </c>
      <c r="C234" s="2" t="s">
        <v>40</v>
      </c>
      <c r="D234" s="2">
        <v>4</v>
      </c>
      <c r="E234" s="2" t="s">
        <v>6</v>
      </c>
      <c r="F234" s="2" t="s">
        <v>4</v>
      </c>
      <c r="G234" s="2" t="s">
        <v>5</v>
      </c>
      <c r="H234" s="2" t="s">
        <v>267</v>
      </c>
      <c r="I234" s="3">
        <v>6.45</v>
      </c>
      <c r="J234" s="4">
        <v>96.180019959999996</v>
      </c>
      <c r="K234" s="4">
        <v>0.27843250400000003</v>
      </c>
      <c r="L234" s="4">
        <v>3.8499999999999996</v>
      </c>
      <c r="M234" s="4">
        <v>2.92</v>
      </c>
      <c r="N234" s="4">
        <f t="shared" si="38"/>
        <v>6.77</v>
      </c>
      <c r="O234" s="4">
        <f t="shared" si="39"/>
        <v>0.75844155844155847</v>
      </c>
      <c r="P234">
        <f>(K234-0.4)/0.4</f>
        <v>-0.30391873999999997</v>
      </c>
      <c r="Q234">
        <f t="shared" si="40"/>
        <v>-3.0226700251889307E-2</v>
      </c>
      <c r="R234">
        <f t="shared" si="42"/>
        <v>-0.39793814432989688</v>
      </c>
      <c r="S234">
        <f t="shared" si="43"/>
        <v>-0.2315550510783202</v>
      </c>
      <c r="T234">
        <f t="shared" si="41"/>
        <v>-0.11809121111446688</v>
      </c>
    </row>
    <row r="235" spans="1:20" x14ac:dyDescent="0.25">
      <c r="A235" s="2">
        <v>311</v>
      </c>
      <c r="B235" s="2">
        <v>10</v>
      </c>
      <c r="C235" t="s">
        <v>212</v>
      </c>
      <c r="D235" s="2">
        <v>4</v>
      </c>
      <c r="E235" s="2" t="s">
        <v>6</v>
      </c>
      <c r="F235" s="2" t="s">
        <v>4</v>
      </c>
      <c r="G235" s="2" t="s">
        <v>5</v>
      </c>
      <c r="H235" s="2" t="s">
        <v>267</v>
      </c>
      <c r="I235"/>
      <c r="J235"/>
      <c r="K235"/>
      <c r="L235" s="4">
        <v>5.1300000000000008</v>
      </c>
      <c r="M235" s="4">
        <v>5.03</v>
      </c>
      <c r="N235" s="4">
        <f t="shared" si="38"/>
        <v>10.16</v>
      </c>
      <c r="O235" s="4">
        <f t="shared" si="39"/>
        <v>0.98050682261208566</v>
      </c>
      <c r="Q235">
        <f t="shared" si="40"/>
        <v>0.29219143576826212</v>
      </c>
      <c r="R235">
        <f t="shared" si="42"/>
        <v>3.7113402061855795E-2</v>
      </c>
      <c r="S235">
        <f t="shared" si="43"/>
        <v>0.15323496027241765</v>
      </c>
      <c r="T235">
        <f t="shared" si="41"/>
        <v>0.14012421233963451</v>
      </c>
    </row>
    <row r="236" spans="1:20" x14ac:dyDescent="0.25">
      <c r="A236" s="2">
        <v>308</v>
      </c>
      <c r="B236" s="2">
        <v>10</v>
      </c>
      <c r="C236" t="s">
        <v>188</v>
      </c>
      <c r="D236" s="2">
        <v>4</v>
      </c>
      <c r="E236" s="2" t="s">
        <v>6</v>
      </c>
      <c r="F236" s="2" t="s">
        <v>4</v>
      </c>
      <c r="G236" s="2" t="s">
        <v>5</v>
      </c>
      <c r="H236" s="2" t="s">
        <v>267</v>
      </c>
      <c r="I236"/>
      <c r="J236"/>
      <c r="K236"/>
      <c r="L236" s="4">
        <v>4.2200000000000006</v>
      </c>
      <c r="M236" s="4">
        <v>1.37</v>
      </c>
      <c r="N236" s="4">
        <f t="shared" si="38"/>
        <v>5.5900000000000007</v>
      </c>
      <c r="O236" s="4">
        <f t="shared" si="39"/>
        <v>0.32464454976303314</v>
      </c>
      <c r="Q236">
        <f t="shared" si="40"/>
        <v>6.297229219143588E-2</v>
      </c>
      <c r="R236">
        <f t="shared" si="42"/>
        <v>-0.71752577319587629</v>
      </c>
      <c r="S236">
        <f t="shared" si="43"/>
        <v>-0.36549375709421106</v>
      </c>
      <c r="T236">
        <f t="shared" si="41"/>
        <v>-0.62250633748484518</v>
      </c>
    </row>
    <row r="237" spans="1:20" x14ac:dyDescent="0.25">
      <c r="A237" s="2">
        <v>292</v>
      </c>
      <c r="B237" s="2">
        <v>10</v>
      </c>
      <c r="C237" s="2" t="s">
        <v>119</v>
      </c>
      <c r="D237" s="2">
        <v>4</v>
      </c>
      <c r="E237" s="2" t="s">
        <v>6</v>
      </c>
      <c r="F237" s="2" t="s">
        <v>4</v>
      </c>
      <c r="G237" s="2" t="s">
        <v>5</v>
      </c>
      <c r="H237" s="2" t="s">
        <v>267</v>
      </c>
      <c r="I237" s="3">
        <v>6.83</v>
      </c>
      <c r="J237" s="4">
        <v>40.808201449999999</v>
      </c>
      <c r="K237" s="4">
        <v>0.26866761789999999</v>
      </c>
      <c r="L237" s="4">
        <v>3.7300000000000004</v>
      </c>
      <c r="M237" s="4">
        <v>4.41</v>
      </c>
      <c r="N237" s="4">
        <f t="shared" si="38"/>
        <v>8.14</v>
      </c>
      <c r="O237" s="4">
        <f t="shared" si="39"/>
        <v>1.1823056300268096</v>
      </c>
      <c r="P237">
        <f>(K237-0.4)/0.4</f>
        <v>-0.32833095525000006</v>
      </c>
      <c r="Q237">
        <f t="shared" si="40"/>
        <v>-6.0453400503778273E-2</v>
      </c>
      <c r="R237">
        <f t="shared" si="42"/>
        <v>-9.0721649484535982E-2</v>
      </c>
      <c r="S237">
        <f t="shared" si="43"/>
        <v>-7.6049943246310994E-2</v>
      </c>
      <c r="T237">
        <f t="shared" si="41"/>
        <v>0.37477398840326692</v>
      </c>
    </row>
    <row r="238" spans="1:20" x14ac:dyDescent="0.25">
      <c r="A238" s="2">
        <v>306</v>
      </c>
      <c r="B238" s="2">
        <v>10</v>
      </c>
      <c r="C238" t="s">
        <v>170</v>
      </c>
      <c r="D238" s="2">
        <v>4</v>
      </c>
      <c r="E238" s="2" t="s">
        <v>6</v>
      </c>
      <c r="F238" s="2" t="s">
        <v>4</v>
      </c>
      <c r="G238" s="2" t="s">
        <v>5</v>
      </c>
      <c r="H238" s="2" t="s">
        <v>267</v>
      </c>
      <c r="I238"/>
      <c r="J238"/>
      <c r="K238"/>
      <c r="L238" s="4">
        <v>4.6199999999999992</v>
      </c>
      <c r="M238" s="4">
        <v>2.66</v>
      </c>
      <c r="N238" s="4">
        <f t="shared" si="38"/>
        <v>7.2799999999999994</v>
      </c>
      <c r="O238" s="4">
        <f t="shared" si="39"/>
        <v>0.57575757575757591</v>
      </c>
      <c r="Q238">
        <f t="shared" si="40"/>
        <v>0.16372795969773274</v>
      </c>
      <c r="R238">
        <f t="shared" si="42"/>
        <v>-0.45154639175257727</v>
      </c>
      <c r="S238">
        <f t="shared" si="43"/>
        <v>-0.17366628830874017</v>
      </c>
      <c r="T238">
        <f t="shared" si="41"/>
        <v>-0.33051444679351638</v>
      </c>
    </row>
    <row r="239" spans="1:20" x14ac:dyDescent="0.25">
      <c r="A239" s="2">
        <v>313</v>
      </c>
      <c r="B239" s="2">
        <v>10</v>
      </c>
      <c r="C239" t="s">
        <v>238</v>
      </c>
      <c r="D239" s="2">
        <v>4</v>
      </c>
      <c r="E239" s="2" t="s">
        <v>6</v>
      </c>
      <c r="F239" s="2" t="s">
        <v>4</v>
      </c>
      <c r="G239" s="2" t="s">
        <v>5</v>
      </c>
      <c r="H239" s="2" t="s">
        <v>267</v>
      </c>
      <c r="I239"/>
      <c r="J239"/>
      <c r="K239"/>
      <c r="L239" s="4">
        <v>4.1300000000000008</v>
      </c>
      <c r="M239" s="4">
        <v>1.97</v>
      </c>
      <c r="N239" s="4">
        <f t="shared" si="38"/>
        <v>6.1000000000000005</v>
      </c>
      <c r="O239" s="4">
        <f t="shared" si="39"/>
        <v>0.47699757869249387</v>
      </c>
      <c r="Q239">
        <f t="shared" si="40"/>
        <v>4.0302267002519036E-2</v>
      </c>
      <c r="R239">
        <f t="shared" si="42"/>
        <v>-0.59381443298969072</v>
      </c>
      <c r="S239">
        <f t="shared" si="43"/>
        <v>-0.30760499432463106</v>
      </c>
      <c r="T239">
        <f t="shared" si="41"/>
        <v>-0.44535165268314664</v>
      </c>
    </row>
    <row r="240" spans="1:20" x14ac:dyDescent="0.25">
      <c r="A240" s="2">
        <v>290</v>
      </c>
      <c r="B240" s="2">
        <v>10</v>
      </c>
      <c r="C240" s="2" t="s">
        <v>74</v>
      </c>
      <c r="D240" s="2">
        <v>4</v>
      </c>
      <c r="E240" s="2" t="s">
        <v>6</v>
      </c>
      <c r="F240" s="2" t="s">
        <v>4</v>
      </c>
      <c r="G240" s="2" t="s">
        <v>5</v>
      </c>
      <c r="H240" s="2" t="s">
        <v>267</v>
      </c>
      <c r="I240" s="3">
        <v>6.91</v>
      </c>
      <c r="J240" s="4">
        <v>32.929202220000001</v>
      </c>
      <c r="K240" s="4">
        <v>0.56138999609999995</v>
      </c>
      <c r="L240" s="4">
        <v>1.6600000000000001</v>
      </c>
      <c r="M240" s="4">
        <v>3.43</v>
      </c>
      <c r="N240" s="4">
        <f t="shared" si="38"/>
        <v>5.09</v>
      </c>
      <c r="O240" s="4">
        <f t="shared" si="39"/>
        <v>2.0662650602409638</v>
      </c>
      <c r="P240">
        <f>(K240-0.4)/0.4</f>
        <v>0.40347499024999983</v>
      </c>
      <c r="Q240">
        <f t="shared" si="40"/>
        <v>-0.58186397984886651</v>
      </c>
      <c r="R240">
        <f t="shared" si="42"/>
        <v>-0.29278350515463908</v>
      </c>
      <c r="S240">
        <f t="shared" si="43"/>
        <v>-0.4222474460839955</v>
      </c>
      <c r="T240">
        <f t="shared" si="41"/>
        <v>1.402633790977865</v>
      </c>
    </row>
    <row r="241" spans="1:20" x14ac:dyDescent="0.25">
      <c r="A241" s="2">
        <v>291</v>
      </c>
      <c r="B241" s="2">
        <v>10</v>
      </c>
      <c r="C241" s="2" t="s">
        <v>102</v>
      </c>
      <c r="D241" s="2">
        <v>4</v>
      </c>
      <c r="E241" s="2" t="s">
        <v>6</v>
      </c>
      <c r="F241" s="2" t="s">
        <v>4</v>
      </c>
      <c r="G241" s="2" t="s">
        <v>5</v>
      </c>
      <c r="H241" s="2" t="s">
        <v>267</v>
      </c>
      <c r="I241" s="3">
        <v>6.04</v>
      </c>
      <c r="J241" s="4">
        <v>45.937983719999998</v>
      </c>
      <c r="K241" s="4">
        <v>0.2048774468</v>
      </c>
      <c r="L241" s="4">
        <v>8.3000000000000007</v>
      </c>
      <c r="M241" s="4">
        <v>22.58</v>
      </c>
      <c r="N241" s="4">
        <f t="shared" si="38"/>
        <v>30.88</v>
      </c>
      <c r="O241" s="4">
        <f t="shared" si="39"/>
        <v>2.7204819277108427</v>
      </c>
      <c r="P241">
        <f>(K241-0.4)/0.4</f>
        <v>-0.48780638300000001</v>
      </c>
      <c r="Q241">
        <f t="shared" si="40"/>
        <v>1.0906801007556675</v>
      </c>
      <c r="R241">
        <f t="shared" si="42"/>
        <v>3.655670103092783</v>
      </c>
      <c r="S241">
        <f t="shared" si="43"/>
        <v>2.5051078320090805</v>
      </c>
      <c r="T241">
        <f t="shared" si="41"/>
        <v>2.1633510787335384</v>
      </c>
    </row>
  </sheetData>
  <sortState xmlns:xlrd2="http://schemas.microsoft.com/office/spreadsheetml/2017/richdata2" ref="A2:T241">
    <sortCondition ref="D2:D241"/>
    <sortCondition ref="H2:H241"/>
    <sortCondition ref="E2:E241"/>
    <sortCondition ref="C2:C241"/>
  </sortState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A0313-F24F-479F-A658-BCB33B9CA63E}">
  <dimension ref="A1:N241"/>
  <sheetViews>
    <sheetView tabSelected="1" topLeftCell="A221" workbookViewId="0">
      <selection activeCell="O15" sqref="O15"/>
    </sheetView>
  </sheetViews>
  <sheetFormatPr defaultRowHeight="15" x14ac:dyDescent="0.25"/>
  <cols>
    <col min="1" max="1" width="6" style="2" bestFit="1" customWidth="1"/>
    <col min="2" max="2" width="33.42578125" style="2" bestFit="1" customWidth="1"/>
    <col min="3" max="3" width="12.140625" style="2" bestFit="1" customWidth="1"/>
    <col min="4" max="4" width="13.140625" style="2" bestFit="1" customWidth="1"/>
    <col min="5" max="5" width="9.140625" style="2" bestFit="1"/>
    <col min="6" max="6" width="6.85546875" style="2" bestFit="1" customWidth="1"/>
    <col min="7" max="7" width="13.140625" style="2" bestFit="1" customWidth="1"/>
    <col min="8" max="8" width="7" style="4" bestFit="1" customWidth="1"/>
    <col min="9" max="9" width="7.140625" style="4" bestFit="1" customWidth="1"/>
    <col min="10" max="10" width="7.28515625" style="4" bestFit="1" customWidth="1"/>
    <col min="11" max="11" width="15.42578125" style="4" bestFit="1" customWidth="1"/>
    <col min="12" max="12" width="14.42578125" style="4" bestFit="1" customWidth="1"/>
    <col min="13" max="13" width="14.85546875" style="4" bestFit="1" customWidth="1"/>
    <col min="14" max="14" width="15.140625" style="4" bestFit="1" customWidth="1"/>
  </cols>
  <sheetData>
    <row r="1" spans="1:14" x14ac:dyDescent="0.25">
      <c r="A1" s="6" t="s">
        <v>10</v>
      </c>
      <c r="B1" s="7" t="s">
        <v>252</v>
      </c>
      <c r="C1" s="6" t="s">
        <v>0</v>
      </c>
      <c r="D1" s="6" t="s">
        <v>3</v>
      </c>
      <c r="E1" s="7" t="s">
        <v>1</v>
      </c>
      <c r="F1" s="7" t="s">
        <v>2</v>
      </c>
      <c r="G1" s="7" t="s">
        <v>266</v>
      </c>
      <c r="H1" s="8" t="s">
        <v>254</v>
      </c>
      <c r="I1" s="8" t="s">
        <v>255</v>
      </c>
      <c r="J1" s="8" t="s">
        <v>260</v>
      </c>
      <c r="K1" s="8" t="s">
        <v>257</v>
      </c>
      <c r="L1" s="8" t="s">
        <v>256</v>
      </c>
      <c r="M1" s="8" t="s">
        <v>258</v>
      </c>
      <c r="N1" s="8" t="s">
        <v>259</v>
      </c>
    </row>
    <row r="2" spans="1:14" x14ac:dyDescent="0.25">
      <c r="A2" s="7">
        <v>1</v>
      </c>
      <c r="B2" s="7" t="s">
        <v>19</v>
      </c>
      <c r="C2" s="7">
        <v>2</v>
      </c>
      <c r="D2" s="7" t="s">
        <v>9</v>
      </c>
      <c r="E2" s="7" t="s">
        <v>7</v>
      </c>
      <c r="F2" s="7" t="s">
        <v>253</v>
      </c>
      <c r="G2" s="7" t="s">
        <v>268</v>
      </c>
      <c r="H2" s="9">
        <v>5.79</v>
      </c>
      <c r="I2" s="9">
        <v>77.2</v>
      </c>
      <c r="J2" s="8">
        <v>0.43</v>
      </c>
      <c r="K2" s="8">
        <v>2.95</v>
      </c>
      <c r="L2" s="8">
        <v>5.6</v>
      </c>
      <c r="M2" s="8">
        <v>8.5500000000000007</v>
      </c>
      <c r="N2" s="8">
        <v>1.9</v>
      </c>
    </row>
    <row r="3" spans="1:14" x14ac:dyDescent="0.25">
      <c r="A3" s="7">
        <v>1</v>
      </c>
      <c r="B3" s="7" t="s">
        <v>31</v>
      </c>
      <c r="C3" s="7">
        <v>4</v>
      </c>
      <c r="D3" s="7" t="s">
        <v>9</v>
      </c>
      <c r="E3" s="7" t="s">
        <v>7</v>
      </c>
      <c r="F3" s="7" t="s">
        <v>253</v>
      </c>
      <c r="G3" s="7" t="s">
        <v>268</v>
      </c>
      <c r="H3" s="9">
        <v>5.21</v>
      </c>
      <c r="I3" s="9">
        <v>96.78</v>
      </c>
      <c r="J3" s="8">
        <v>0.36</v>
      </c>
      <c r="K3" s="8">
        <v>13.34</v>
      </c>
      <c r="L3" s="8">
        <v>4.82</v>
      </c>
      <c r="M3" s="8">
        <v>18.16</v>
      </c>
      <c r="N3" s="8">
        <v>0.36</v>
      </c>
    </row>
    <row r="4" spans="1:14" x14ac:dyDescent="0.25">
      <c r="A4" s="7">
        <v>2</v>
      </c>
      <c r="B4" s="7" t="s">
        <v>39</v>
      </c>
      <c r="C4" s="7">
        <v>2</v>
      </c>
      <c r="D4" s="7" t="s">
        <v>9</v>
      </c>
      <c r="E4" s="7" t="s">
        <v>7</v>
      </c>
      <c r="F4" s="7" t="s">
        <v>253</v>
      </c>
      <c r="G4" s="7" t="s">
        <v>268</v>
      </c>
      <c r="H4" s="9">
        <v>5.52</v>
      </c>
      <c r="I4" s="8">
        <v>161.25</v>
      </c>
      <c r="J4" s="8">
        <v>0.26</v>
      </c>
      <c r="K4" s="8">
        <v>2.57</v>
      </c>
      <c r="L4" s="8">
        <v>3.05</v>
      </c>
      <c r="M4" s="8">
        <v>5.62</v>
      </c>
      <c r="N4" s="8">
        <v>1.19</v>
      </c>
    </row>
    <row r="5" spans="1:14" x14ac:dyDescent="0.25">
      <c r="A5" s="7">
        <v>2</v>
      </c>
      <c r="B5" s="7" t="s">
        <v>56</v>
      </c>
      <c r="C5" s="7">
        <v>4</v>
      </c>
      <c r="D5" s="7" t="s">
        <v>9</v>
      </c>
      <c r="E5" s="7" t="s">
        <v>7</v>
      </c>
      <c r="F5" s="7" t="s">
        <v>253</v>
      </c>
      <c r="G5" s="7" t="s">
        <v>268</v>
      </c>
      <c r="H5" s="9">
        <v>5.25</v>
      </c>
      <c r="I5" s="8">
        <v>201.89</v>
      </c>
      <c r="J5" s="8">
        <v>0.27</v>
      </c>
      <c r="K5" s="8">
        <v>14.07</v>
      </c>
      <c r="L5" s="8">
        <v>23.52</v>
      </c>
      <c r="M5" s="8">
        <v>37.590000000000003</v>
      </c>
      <c r="N5" s="8">
        <v>1.67</v>
      </c>
    </row>
    <row r="6" spans="1:14" x14ac:dyDescent="0.25">
      <c r="A6" s="7">
        <v>3</v>
      </c>
      <c r="B6" s="7" t="s">
        <v>73</v>
      </c>
      <c r="C6" s="7">
        <v>2</v>
      </c>
      <c r="D6" s="7" t="s">
        <v>9</v>
      </c>
      <c r="E6" s="7" t="s">
        <v>7</v>
      </c>
      <c r="F6" s="7" t="s">
        <v>253</v>
      </c>
      <c r="G6" s="7" t="s">
        <v>268</v>
      </c>
      <c r="H6" s="9">
        <v>5.43</v>
      </c>
      <c r="I6" s="8">
        <v>192.15</v>
      </c>
      <c r="J6" s="8">
        <v>0.31</v>
      </c>
      <c r="K6" s="8">
        <v>3.38</v>
      </c>
      <c r="L6" s="8">
        <v>8.48</v>
      </c>
      <c r="M6" s="8">
        <v>11.86</v>
      </c>
      <c r="N6" s="8">
        <v>2.5099999999999998</v>
      </c>
    </row>
    <row r="7" spans="1:14" x14ac:dyDescent="0.25">
      <c r="A7" s="7">
        <v>3</v>
      </c>
      <c r="B7" s="7" t="s">
        <v>76</v>
      </c>
      <c r="C7" s="7">
        <v>4</v>
      </c>
      <c r="D7" s="7" t="s">
        <v>9</v>
      </c>
      <c r="E7" s="7" t="s">
        <v>7</v>
      </c>
      <c r="F7" s="7" t="s">
        <v>253</v>
      </c>
      <c r="G7" s="7" t="s">
        <v>268</v>
      </c>
      <c r="H7" s="9">
        <v>4.97</v>
      </c>
      <c r="I7" s="8">
        <v>483.23</v>
      </c>
      <c r="J7" s="8">
        <v>0.36</v>
      </c>
      <c r="K7" s="8">
        <v>12.64</v>
      </c>
      <c r="L7" s="8">
        <v>7.23</v>
      </c>
      <c r="M7" s="8">
        <v>19.87</v>
      </c>
      <c r="N7" s="8">
        <v>0.56999999999999995</v>
      </c>
    </row>
    <row r="8" spans="1:14" x14ac:dyDescent="0.25">
      <c r="A8" s="7">
        <v>4</v>
      </c>
      <c r="B8" s="7" t="s">
        <v>83</v>
      </c>
      <c r="C8" s="7">
        <v>4</v>
      </c>
      <c r="D8" s="7" t="s">
        <v>9</v>
      </c>
      <c r="E8" s="7" t="s">
        <v>7</v>
      </c>
      <c r="F8" s="7" t="s">
        <v>253</v>
      </c>
      <c r="G8" s="7" t="s">
        <v>268</v>
      </c>
      <c r="H8" s="9">
        <v>5.55</v>
      </c>
      <c r="I8" s="8">
        <v>78.91</v>
      </c>
      <c r="J8" s="8">
        <v>0.22</v>
      </c>
      <c r="K8" s="8">
        <v>3.94</v>
      </c>
      <c r="L8" s="8">
        <v>18.84</v>
      </c>
      <c r="M8" s="8">
        <v>22.78</v>
      </c>
      <c r="N8" s="8">
        <v>4.78</v>
      </c>
    </row>
    <row r="9" spans="1:14" x14ac:dyDescent="0.25">
      <c r="A9" s="7">
        <v>4</v>
      </c>
      <c r="B9" s="7" t="s">
        <v>106</v>
      </c>
      <c r="C9" s="7">
        <v>2</v>
      </c>
      <c r="D9" s="7" t="s">
        <v>9</v>
      </c>
      <c r="E9" s="7" t="s">
        <v>7</v>
      </c>
      <c r="F9" s="7" t="s">
        <v>253</v>
      </c>
      <c r="G9" s="7" t="s">
        <v>268</v>
      </c>
      <c r="H9" s="9">
        <v>5.7</v>
      </c>
      <c r="I9" s="8">
        <v>82.29</v>
      </c>
      <c r="J9" s="8">
        <v>0.42</v>
      </c>
      <c r="K9" s="8">
        <v>0.41</v>
      </c>
      <c r="L9" s="8">
        <v>1.79</v>
      </c>
      <c r="M9" s="8">
        <v>2.2000000000000002</v>
      </c>
      <c r="N9" s="8">
        <v>4.37</v>
      </c>
    </row>
    <row r="10" spans="1:14" x14ac:dyDescent="0.25">
      <c r="A10" s="7">
        <v>5</v>
      </c>
      <c r="B10" s="7" t="s">
        <v>112</v>
      </c>
      <c r="C10" s="7">
        <v>4</v>
      </c>
      <c r="D10" s="7" t="s">
        <v>9</v>
      </c>
      <c r="E10" s="7" t="s">
        <v>7</v>
      </c>
      <c r="F10" s="7" t="s">
        <v>253</v>
      </c>
      <c r="G10" s="7" t="s">
        <v>268</v>
      </c>
      <c r="H10" s="9">
        <v>5.52</v>
      </c>
      <c r="I10" s="8">
        <v>166.1</v>
      </c>
      <c r="J10" s="8">
        <v>0.23</v>
      </c>
      <c r="K10" s="8">
        <v>14.56</v>
      </c>
      <c r="L10" s="8">
        <v>5.86</v>
      </c>
      <c r="M10" s="8">
        <v>20.420000000000002</v>
      </c>
      <c r="N10" s="8">
        <v>0.4</v>
      </c>
    </row>
    <row r="11" spans="1:14" x14ac:dyDescent="0.25">
      <c r="A11" s="7">
        <v>5</v>
      </c>
      <c r="B11" s="7" t="s">
        <v>123</v>
      </c>
      <c r="C11" s="7">
        <v>2</v>
      </c>
      <c r="D11" s="7" t="s">
        <v>9</v>
      </c>
      <c r="E11" s="7" t="s">
        <v>7</v>
      </c>
      <c r="F11" s="7" t="s">
        <v>253</v>
      </c>
      <c r="G11" s="7" t="s">
        <v>268</v>
      </c>
      <c r="H11" s="9">
        <v>6.01</v>
      </c>
      <c r="I11" s="8">
        <v>111.33</v>
      </c>
      <c r="J11" s="8">
        <v>0.28999999999999998</v>
      </c>
      <c r="K11" s="8">
        <v>3.37</v>
      </c>
      <c r="L11" s="8">
        <v>4.8099999999999996</v>
      </c>
      <c r="M11" s="8">
        <v>8.18</v>
      </c>
      <c r="N11" s="8">
        <v>1.43</v>
      </c>
    </row>
    <row r="12" spans="1:14" x14ac:dyDescent="0.25">
      <c r="A12" s="7">
        <v>6</v>
      </c>
      <c r="B12" s="5" t="s">
        <v>131</v>
      </c>
      <c r="C12" s="7">
        <v>2</v>
      </c>
      <c r="D12" s="7" t="s">
        <v>9</v>
      </c>
      <c r="E12" s="7" t="s">
        <v>7</v>
      </c>
      <c r="F12" s="7" t="s">
        <v>253</v>
      </c>
      <c r="G12" s="7" t="s">
        <v>268</v>
      </c>
      <c r="H12" s="8" t="s">
        <v>271</v>
      </c>
      <c r="I12" s="8" t="s">
        <v>271</v>
      </c>
      <c r="J12" s="8" t="s">
        <v>271</v>
      </c>
      <c r="K12" s="8">
        <v>3.16</v>
      </c>
      <c r="L12" s="8">
        <v>3.34</v>
      </c>
      <c r="M12" s="8">
        <v>6.5</v>
      </c>
      <c r="N12" s="8">
        <v>1.06</v>
      </c>
    </row>
    <row r="13" spans="1:14" x14ac:dyDescent="0.25">
      <c r="A13" s="7">
        <v>6</v>
      </c>
      <c r="B13" s="5" t="s">
        <v>136</v>
      </c>
      <c r="C13" s="7">
        <v>4</v>
      </c>
      <c r="D13" s="7" t="s">
        <v>9</v>
      </c>
      <c r="E13" s="7" t="s">
        <v>7</v>
      </c>
      <c r="F13" s="7" t="s">
        <v>253</v>
      </c>
      <c r="G13" s="7" t="s">
        <v>268</v>
      </c>
      <c r="H13" s="8" t="s">
        <v>271</v>
      </c>
      <c r="I13" s="8" t="s">
        <v>271</v>
      </c>
      <c r="J13" s="8" t="s">
        <v>271</v>
      </c>
      <c r="K13" s="8">
        <v>14.32</v>
      </c>
      <c r="L13" s="8">
        <v>4.5599999999999996</v>
      </c>
      <c r="M13" s="8">
        <v>18.88</v>
      </c>
      <c r="N13" s="8">
        <v>0.32</v>
      </c>
    </row>
    <row r="14" spans="1:14" x14ac:dyDescent="0.25">
      <c r="A14" s="7">
        <v>7</v>
      </c>
      <c r="B14" s="5" t="s">
        <v>158</v>
      </c>
      <c r="C14" s="7">
        <v>2</v>
      </c>
      <c r="D14" s="7" t="s">
        <v>9</v>
      </c>
      <c r="E14" s="7" t="s">
        <v>7</v>
      </c>
      <c r="F14" s="7" t="s">
        <v>253</v>
      </c>
      <c r="G14" s="7" t="s">
        <v>268</v>
      </c>
      <c r="H14" s="8" t="s">
        <v>271</v>
      </c>
      <c r="I14" s="8" t="s">
        <v>271</v>
      </c>
      <c r="J14" s="8" t="s">
        <v>271</v>
      </c>
      <c r="K14" s="8">
        <v>2.1</v>
      </c>
      <c r="L14" s="8">
        <v>1.81</v>
      </c>
      <c r="M14" s="8">
        <v>3.91</v>
      </c>
      <c r="N14" s="8">
        <v>0.86</v>
      </c>
    </row>
    <row r="15" spans="1:14" x14ac:dyDescent="0.25">
      <c r="A15" s="7">
        <v>7</v>
      </c>
      <c r="B15" s="5" t="s">
        <v>163</v>
      </c>
      <c r="C15" s="7">
        <v>4</v>
      </c>
      <c r="D15" s="7" t="s">
        <v>9</v>
      </c>
      <c r="E15" s="7" t="s">
        <v>7</v>
      </c>
      <c r="F15" s="7" t="s">
        <v>253</v>
      </c>
      <c r="G15" s="7" t="s">
        <v>268</v>
      </c>
      <c r="H15" s="8" t="s">
        <v>271</v>
      </c>
      <c r="I15" s="8" t="s">
        <v>271</v>
      </c>
      <c r="J15" s="8" t="s">
        <v>271</v>
      </c>
      <c r="K15" s="8">
        <v>14.63</v>
      </c>
      <c r="L15" s="8">
        <v>3.32</v>
      </c>
      <c r="M15" s="8">
        <v>17.95</v>
      </c>
      <c r="N15" s="8">
        <v>0.23</v>
      </c>
    </row>
    <row r="16" spans="1:14" x14ac:dyDescent="0.25">
      <c r="A16" s="7">
        <v>8</v>
      </c>
      <c r="B16" s="5" t="s">
        <v>190</v>
      </c>
      <c r="C16" s="7">
        <v>4</v>
      </c>
      <c r="D16" s="7" t="s">
        <v>9</v>
      </c>
      <c r="E16" s="7" t="s">
        <v>7</v>
      </c>
      <c r="F16" s="7" t="s">
        <v>253</v>
      </c>
      <c r="G16" s="7" t="s">
        <v>268</v>
      </c>
      <c r="H16" s="8" t="s">
        <v>271</v>
      </c>
      <c r="I16" s="8" t="s">
        <v>271</v>
      </c>
      <c r="J16" s="8" t="s">
        <v>271</v>
      </c>
      <c r="K16" s="8">
        <v>16.02</v>
      </c>
      <c r="L16" s="8">
        <v>8.3800000000000008</v>
      </c>
      <c r="M16" s="8">
        <v>24.4</v>
      </c>
      <c r="N16" s="8">
        <v>0.52</v>
      </c>
    </row>
    <row r="17" spans="1:14" x14ac:dyDescent="0.25">
      <c r="A17" s="7">
        <v>8</v>
      </c>
      <c r="B17" s="5" t="s">
        <v>193</v>
      </c>
      <c r="C17" s="7">
        <v>2</v>
      </c>
      <c r="D17" s="7" t="s">
        <v>9</v>
      </c>
      <c r="E17" s="7" t="s">
        <v>7</v>
      </c>
      <c r="F17" s="7" t="s">
        <v>253</v>
      </c>
      <c r="G17" s="7" t="s">
        <v>268</v>
      </c>
      <c r="H17" s="8" t="s">
        <v>271</v>
      </c>
      <c r="I17" s="8" t="s">
        <v>271</v>
      </c>
      <c r="J17" s="8" t="s">
        <v>271</v>
      </c>
      <c r="K17" s="8">
        <v>2.35</v>
      </c>
      <c r="L17" s="8">
        <v>2.16</v>
      </c>
      <c r="M17" s="8">
        <v>4.51</v>
      </c>
      <c r="N17" s="8">
        <v>0.92</v>
      </c>
    </row>
    <row r="18" spans="1:14" x14ac:dyDescent="0.25">
      <c r="A18" s="7">
        <v>9</v>
      </c>
      <c r="B18" s="5" t="s">
        <v>204</v>
      </c>
      <c r="C18" s="7">
        <v>2</v>
      </c>
      <c r="D18" s="7" t="s">
        <v>9</v>
      </c>
      <c r="E18" s="7" t="s">
        <v>7</v>
      </c>
      <c r="F18" s="7" t="s">
        <v>253</v>
      </c>
      <c r="G18" s="7" t="s">
        <v>268</v>
      </c>
      <c r="H18" s="8" t="s">
        <v>271</v>
      </c>
      <c r="I18" s="8" t="s">
        <v>271</v>
      </c>
      <c r="J18" s="8" t="s">
        <v>271</v>
      </c>
      <c r="K18" s="8">
        <v>1.77</v>
      </c>
      <c r="L18" s="8">
        <v>8.1</v>
      </c>
      <c r="M18" s="8">
        <v>9.8699999999999992</v>
      </c>
      <c r="N18" s="8">
        <v>4.58</v>
      </c>
    </row>
    <row r="19" spans="1:14" x14ac:dyDescent="0.25">
      <c r="A19" s="7">
        <v>9</v>
      </c>
      <c r="B19" s="5" t="s">
        <v>222</v>
      </c>
      <c r="C19" s="7">
        <v>4</v>
      </c>
      <c r="D19" s="7" t="s">
        <v>9</v>
      </c>
      <c r="E19" s="7" t="s">
        <v>7</v>
      </c>
      <c r="F19" s="7" t="s">
        <v>253</v>
      </c>
      <c r="G19" s="7" t="s">
        <v>268</v>
      </c>
      <c r="H19" s="8" t="s">
        <v>271</v>
      </c>
      <c r="I19" s="8" t="s">
        <v>271</v>
      </c>
      <c r="J19" s="8" t="s">
        <v>271</v>
      </c>
      <c r="K19" s="8">
        <v>12.4</v>
      </c>
      <c r="L19" s="8">
        <v>6.73</v>
      </c>
      <c r="M19" s="8">
        <v>19.13</v>
      </c>
      <c r="N19" s="8">
        <v>0.54</v>
      </c>
    </row>
    <row r="20" spans="1:14" x14ac:dyDescent="0.25">
      <c r="A20" s="7">
        <v>10</v>
      </c>
      <c r="B20" s="5" t="s">
        <v>241</v>
      </c>
      <c r="C20" s="7">
        <v>4</v>
      </c>
      <c r="D20" s="7" t="s">
        <v>9</v>
      </c>
      <c r="E20" s="7" t="s">
        <v>7</v>
      </c>
      <c r="F20" s="7" t="s">
        <v>253</v>
      </c>
      <c r="G20" s="7" t="s">
        <v>268</v>
      </c>
      <c r="H20" s="8" t="s">
        <v>271</v>
      </c>
      <c r="I20" s="8" t="s">
        <v>271</v>
      </c>
      <c r="J20" s="8" t="s">
        <v>271</v>
      </c>
      <c r="K20" s="8">
        <v>5.41</v>
      </c>
      <c r="L20" s="8">
        <v>4.7699999999999996</v>
      </c>
      <c r="M20" s="8">
        <v>10.18</v>
      </c>
      <c r="N20" s="8">
        <v>0.88</v>
      </c>
    </row>
    <row r="21" spans="1:14" x14ac:dyDescent="0.25">
      <c r="A21" s="7">
        <v>10</v>
      </c>
      <c r="B21" s="5" t="s">
        <v>248</v>
      </c>
      <c r="C21" s="7">
        <v>2</v>
      </c>
      <c r="D21" s="7" t="s">
        <v>9</v>
      </c>
      <c r="E21" s="7" t="s">
        <v>7</v>
      </c>
      <c r="F21" s="7" t="s">
        <v>253</v>
      </c>
      <c r="G21" s="7" t="s">
        <v>268</v>
      </c>
      <c r="H21" s="8" t="s">
        <v>271</v>
      </c>
      <c r="I21" s="8" t="s">
        <v>271</v>
      </c>
      <c r="J21" s="8" t="s">
        <v>271</v>
      </c>
      <c r="K21" s="8">
        <v>1.77</v>
      </c>
      <c r="L21" s="8">
        <v>0.82</v>
      </c>
      <c r="M21" s="8">
        <v>2.59</v>
      </c>
      <c r="N21" s="8">
        <v>0.46</v>
      </c>
    </row>
    <row r="22" spans="1:14" x14ac:dyDescent="0.25">
      <c r="A22" s="7">
        <v>1</v>
      </c>
      <c r="B22" s="7" t="s">
        <v>22</v>
      </c>
      <c r="C22" s="7">
        <v>4</v>
      </c>
      <c r="D22" s="7" t="s">
        <v>9</v>
      </c>
      <c r="E22" s="7" t="s">
        <v>7</v>
      </c>
      <c r="F22" s="7" t="s">
        <v>5</v>
      </c>
      <c r="G22" s="7" t="s">
        <v>269</v>
      </c>
      <c r="H22" s="9">
        <v>5.19</v>
      </c>
      <c r="I22" s="9">
        <v>276.18</v>
      </c>
      <c r="J22" s="8">
        <v>0.27</v>
      </c>
      <c r="K22" s="8">
        <v>14.99</v>
      </c>
      <c r="L22" s="8">
        <v>3.4</v>
      </c>
      <c r="M22" s="8">
        <v>18.39</v>
      </c>
      <c r="N22" s="8">
        <v>0.23</v>
      </c>
    </row>
    <row r="23" spans="1:14" x14ac:dyDescent="0.25">
      <c r="A23" s="7">
        <v>1</v>
      </c>
      <c r="B23" s="7" t="s">
        <v>27</v>
      </c>
      <c r="C23" s="7">
        <v>2</v>
      </c>
      <c r="D23" s="7" t="s">
        <v>9</v>
      </c>
      <c r="E23" s="7" t="s">
        <v>7</v>
      </c>
      <c r="F23" s="7" t="s">
        <v>5</v>
      </c>
      <c r="G23" s="7" t="s">
        <v>269</v>
      </c>
      <c r="H23" s="9">
        <v>5.8</v>
      </c>
      <c r="I23" s="9">
        <v>98.36</v>
      </c>
      <c r="J23" s="8">
        <v>0.34</v>
      </c>
      <c r="K23" s="8">
        <v>2.02</v>
      </c>
      <c r="L23" s="8">
        <v>4.8099999999999996</v>
      </c>
      <c r="M23" s="8">
        <v>6.83</v>
      </c>
      <c r="N23" s="8">
        <v>2.38</v>
      </c>
    </row>
    <row r="24" spans="1:14" x14ac:dyDescent="0.25">
      <c r="A24" s="7">
        <v>2</v>
      </c>
      <c r="B24" s="7" t="s">
        <v>48</v>
      </c>
      <c r="C24" s="7">
        <v>4</v>
      </c>
      <c r="D24" s="7" t="s">
        <v>9</v>
      </c>
      <c r="E24" s="7" t="s">
        <v>7</v>
      </c>
      <c r="F24" s="7" t="s">
        <v>5</v>
      </c>
      <c r="G24" s="7" t="s">
        <v>269</v>
      </c>
      <c r="H24" s="9">
        <v>5.45</v>
      </c>
      <c r="I24" s="8">
        <v>113.05</v>
      </c>
      <c r="J24" s="8">
        <v>0.33</v>
      </c>
      <c r="K24" s="8">
        <v>16.22</v>
      </c>
      <c r="L24" s="8">
        <v>3.14</v>
      </c>
      <c r="M24" s="8">
        <v>19.36</v>
      </c>
      <c r="N24" s="8">
        <v>0.19</v>
      </c>
    </row>
    <row r="25" spans="1:14" x14ac:dyDescent="0.25">
      <c r="A25" s="7">
        <v>2</v>
      </c>
      <c r="B25" s="7" t="s">
        <v>55</v>
      </c>
      <c r="C25" s="7">
        <v>2</v>
      </c>
      <c r="D25" s="7" t="s">
        <v>9</v>
      </c>
      <c r="E25" s="7" t="s">
        <v>7</v>
      </c>
      <c r="F25" s="7" t="s">
        <v>5</v>
      </c>
      <c r="G25" s="7" t="s">
        <v>269</v>
      </c>
      <c r="H25" s="9">
        <v>5.53</v>
      </c>
      <c r="I25" s="8">
        <v>206.08</v>
      </c>
      <c r="J25" s="8">
        <v>0.43</v>
      </c>
      <c r="K25" s="8">
        <v>2.97</v>
      </c>
      <c r="L25" s="8">
        <v>1.69</v>
      </c>
      <c r="M25" s="8">
        <v>4.66</v>
      </c>
      <c r="N25" s="8">
        <v>0.56999999999999995</v>
      </c>
    </row>
    <row r="26" spans="1:14" x14ac:dyDescent="0.25">
      <c r="A26" s="7">
        <v>3</v>
      </c>
      <c r="B26" s="7" t="s">
        <v>65</v>
      </c>
      <c r="C26" s="7">
        <v>4</v>
      </c>
      <c r="D26" s="7" t="s">
        <v>9</v>
      </c>
      <c r="E26" s="7" t="s">
        <v>7</v>
      </c>
      <c r="F26" s="7" t="s">
        <v>5</v>
      </c>
      <c r="G26" s="7" t="s">
        <v>269</v>
      </c>
      <c r="H26" s="9">
        <v>5.75</v>
      </c>
      <c r="I26" s="8">
        <v>178.04</v>
      </c>
      <c r="J26" s="8">
        <v>0.24</v>
      </c>
      <c r="K26" s="8">
        <v>17.2</v>
      </c>
      <c r="L26" s="8">
        <v>13.74</v>
      </c>
      <c r="M26" s="8">
        <v>30.94</v>
      </c>
      <c r="N26" s="8">
        <v>0.8</v>
      </c>
    </row>
    <row r="27" spans="1:14" x14ac:dyDescent="0.25">
      <c r="A27" s="7">
        <v>3</v>
      </c>
      <c r="B27" s="7" t="s">
        <v>66</v>
      </c>
      <c r="C27" s="7">
        <v>2</v>
      </c>
      <c r="D27" s="7" t="s">
        <v>9</v>
      </c>
      <c r="E27" s="7" t="s">
        <v>7</v>
      </c>
      <c r="F27" s="7" t="s">
        <v>5</v>
      </c>
      <c r="G27" s="7" t="s">
        <v>269</v>
      </c>
      <c r="H27" s="9">
        <v>5.08</v>
      </c>
      <c r="I27" s="8">
        <v>123.59</v>
      </c>
      <c r="J27" s="8">
        <v>0.31</v>
      </c>
      <c r="K27" s="8">
        <v>3.04</v>
      </c>
      <c r="L27" s="8">
        <v>3.74</v>
      </c>
      <c r="M27" s="8">
        <v>6.78</v>
      </c>
      <c r="N27" s="8">
        <v>1.23</v>
      </c>
    </row>
    <row r="28" spans="1:14" x14ac:dyDescent="0.25">
      <c r="A28" s="7">
        <v>4</v>
      </c>
      <c r="B28" s="7" t="s">
        <v>87</v>
      </c>
      <c r="C28" s="7">
        <v>2</v>
      </c>
      <c r="D28" s="7" t="s">
        <v>9</v>
      </c>
      <c r="E28" s="7" t="s">
        <v>7</v>
      </c>
      <c r="F28" s="7" t="s">
        <v>5</v>
      </c>
      <c r="G28" s="7" t="s">
        <v>269</v>
      </c>
      <c r="H28" s="9">
        <v>5.71</v>
      </c>
      <c r="I28" s="8">
        <v>88.39</v>
      </c>
      <c r="J28" s="8">
        <v>0.31</v>
      </c>
      <c r="K28" s="8">
        <v>3.93</v>
      </c>
      <c r="L28" s="8">
        <v>5.27</v>
      </c>
      <c r="M28" s="8">
        <v>9.1999999999999993</v>
      </c>
      <c r="N28" s="8">
        <v>1.34</v>
      </c>
    </row>
    <row r="29" spans="1:14" x14ac:dyDescent="0.25">
      <c r="A29" s="7">
        <v>4</v>
      </c>
      <c r="B29" s="7" t="s">
        <v>105</v>
      </c>
      <c r="C29" s="7">
        <v>4</v>
      </c>
      <c r="D29" s="7" t="s">
        <v>9</v>
      </c>
      <c r="E29" s="7" t="s">
        <v>7</v>
      </c>
      <c r="F29" s="7" t="s">
        <v>5</v>
      </c>
      <c r="G29" s="7" t="s">
        <v>269</v>
      </c>
      <c r="H29" s="9">
        <v>5.65</v>
      </c>
      <c r="I29" s="8">
        <v>139.71</v>
      </c>
      <c r="J29" s="8">
        <v>0.23</v>
      </c>
      <c r="K29" s="8">
        <v>14.85</v>
      </c>
      <c r="L29" s="8">
        <v>7.04</v>
      </c>
      <c r="M29" s="8">
        <v>21.89</v>
      </c>
      <c r="N29" s="8">
        <v>0.47</v>
      </c>
    </row>
    <row r="30" spans="1:14" x14ac:dyDescent="0.25">
      <c r="A30" s="7">
        <v>5</v>
      </c>
      <c r="B30" s="7" t="s">
        <v>110</v>
      </c>
      <c r="C30" s="7">
        <v>4</v>
      </c>
      <c r="D30" s="7" t="s">
        <v>9</v>
      </c>
      <c r="E30" s="7" t="s">
        <v>7</v>
      </c>
      <c r="F30" s="7" t="s">
        <v>5</v>
      </c>
      <c r="G30" s="7" t="s">
        <v>269</v>
      </c>
      <c r="H30" s="9">
        <v>5.77</v>
      </c>
      <c r="I30" s="8">
        <v>155.38999999999999</v>
      </c>
      <c r="J30" s="8">
        <v>0.25</v>
      </c>
      <c r="K30" s="8">
        <v>14.37</v>
      </c>
      <c r="L30" s="8">
        <v>5.37</v>
      </c>
      <c r="M30" s="8">
        <v>19.739999999999998</v>
      </c>
      <c r="N30" s="8">
        <v>0.37</v>
      </c>
    </row>
    <row r="31" spans="1:14" x14ac:dyDescent="0.25">
      <c r="A31" s="7">
        <v>5</v>
      </c>
      <c r="B31" s="7" t="s">
        <v>114</v>
      </c>
      <c r="C31" s="7">
        <v>2</v>
      </c>
      <c r="D31" s="7" t="s">
        <v>9</v>
      </c>
      <c r="E31" s="7" t="s">
        <v>7</v>
      </c>
      <c r="F31" s="7" t="s">
        <v>5</v>
      </c>
      <c r="G31" s="7" t="s">
        <v>269</v>
      </c>
      <c r="H31" s="9">
        <v>5.92</v>
      </c>
      <c r="I31" s="8">
        <v>104.57</v>
      </c>
      <c r="J31" s="8">
        <v>0.37</v>
      </c>
      <c r="K31" s="8">
        <v>2.12</v>
      </c>
      <c r="L31" s="8">
        <v>4.9000000000000004</v>
      </c>
      <c r="M31" s="8">
        <v>7.02</v>
      </c>
      <c r="N31" s="8">
        <v>2.31</v>
      </c>
    </row>
    <row r="32" spans="1:14" x14ac:dyDescent="0.25">
      <c r="A32" s="7">
        <v>6</v>
      </c>
      <c r="B32" s="5" t="s">
        <v>145</v>
      </c>
      <c r="C32" s="7">
        <v>4</v>
      </c>
      <c r="D32" s="7" t="s">
        <v>9</v>
      </c>
      <c r="E32" s="7" t="s">
        <v>7</v>
      </c>
      <c r="F32" s="7" t="s">
        <v>5</v>
      </c>
      <c r="G32" s="7" t="s">
        <v>269</v>
      </c>
      <c r="H32" s="8" t="s">
        <v>271</v>
      </c>
      <c r="I32" s="8" t="s">
        <v>271</v>
      </c>
      <c r="J32" s="8" t="s">
        <v>271</v>
      </c>
      <c r="K32" s="8">
        <v>20.16</v>
      </c>
      <c r="L32" s="8">
        <v>9.32</v>
      </c>
      <c r="M32" s="8">
        <v>29.48</v>
      </c>
      <c r="N32" s="8">
        <v>0.46</v>
      </c>
    </row>
    <row r="33" spans="1:14" x14ac:dyDescent="0.25">
      <c r="A33" s="7">
        <v>6</v>
      </c>
      <c r="B33" s="5" t="s">
        <v>146</v>
      </c>
      <c r="C33" s="7">
        <v>2</v>
      </c>
      <c r="D33" s="7" t="s">
        <v>9</v>
      </c>
      <c r="E33" s="7" t="s">
        <v>7</v>
      </c>
      <c r="F33" s="7" t="s">
        <v>5</v>
      </c>
      <c r="G33" s="7" t="s">
        <v>269</v>
      </c>
      <c r="H33" s="8" t="s">
        <v>271</v>
      </c>
      <c r="I33" s="8" t="s">
        <v>271</v>
      </c>
      <c r="J33" s="8" t="s">
        <v>271</v>
      </c>
      <c r="K33" s="8">
        <v>2.5499999999999998</v>
      </c>
      <c r="L33" s="8">
        <v>2.96</v>
      </c>
      <c r="M33" s="8">
        <v>5.51</v>
      </c>
      <c r="N33" s="8">
        <v>1.1599999999999999</v>
      </c>
    </row>
    <row r="34" spans="1:14" x14ac:dyDescent="0.25">
      <c r="A34" s="7">
        <v>7</v>
      </c>
      <c r="B34" s="5" t="s">
        <v>155</v>
      </c>
      <c r="C34" s="7">
        <v>4</v>
      </c>
      <c r="D34" s="7" t="s">
        <v>9</v>
      </c>
      <c r="E34" s="7" t="s">
        <v>7</v>
      </c>
      <c r="F34" s="7" t="s">
        <v>5</v>
      </c>
      <c r="G34" s="7" t="s">
        <v>269</v>
      </c>
      <c r="H34" s="8" t="s">
        <v>271</v>
      </c>
      <c r="I34" s="8" t="s">
        <v>271</v>
      </c>
      <c r="J34" s="8" t="s">
        <v>271</v>
      </c>
      <c r="K34" s="8">
        <v>13.3</v>
      </c>
      <c r="L34" s="8">
        <v>2.73</v>
      </c>
      <c r="M34" s="8">
        <v>16.03</v>
      </c>
      <c r="N34" s="8">
        <v>0.21</v>
      </c>
    </row>
    <row r="35" spans="1:14" x14ac:dyDescent="0.25">
      <c r="A35" s="7">
        <v>7</v>
      </c>
      <c r="B35" s="5" t="s">
        <v>164</v>
      </c>
      <c r="C35" s="7">
        <v>2</v>
      </c>
      <c r="D35" s="7" t="s">
        <v>9</v>
      </c>
      <c r="E35" s="7" t="s">
        <v>7</v>
      </c>
      <c r="F35" s="7" t="s">
        <v>5</v>
      </c>
      <c r="G35" s="7" t="s">
        <v>269</v>
      </c>
      <c r="H35" s="8" t="s">
        <v>271</v>
      </c>
      <c r="I35" s="8" t="s">
        <v>271</v>
      </c>
      <c r="J35" s="8" t="s">
        <v>271</v>
      </c>
      <c r="K35" s="8">
        <v>0.97</v>
      </c>
      <c r="L35" s="8">
        <v>1.56</v>
      </c>
      <c r="M35" s="8">
        <v>2.5299999999999998</v>
      </c>
      <c r="N35" s="8">
        <v>1.61</v>
      </c>
    </row>
    <row r="36" spans="1:14" x14ac:dyDescent="0.25">
      <c r="A36" s="7">
        <v>8</v>
      </c>
      <c r="B36" s="5" t="s">
        <v>181</v>
      </c>
      <c r="C36" s="7">
        <v>4</v>
      </c>
      <c r="D36" s="7" t="s">
        <v>9</v>
      </c>
      <c r="E36" s="7" t="s">
        <v>7</v>
      </c>
      <c r="F36" s="7" t="s">
        <v>5</v>
      </c>
      <c r="G36" s="7" t="s">
        <v>269</v>
      </c>
      <c r="H36" s="8" t="s">
        <v>271</v>
      </c>
      <c r="I36" s="8" t="s">
        <v>271</v>
      </c>
      <c r="J36" s="8" t="s">
        <v>271</v>
      </c>
      <c r="K36" s="8">
        <v>17.32</v>
      </c>
      <c r="L36" s="8">
        <v>6.25</v>
      </c>
      <c r="M36" s="8">
        <v>23.57</v>
      </c>
      <c r="N36" s="8">
        <v>0.36</v>
      </c>
    </row>
    <row r="37" spans="1:14" x14ac:dyDescent="0.25">
      <c r="A37" s="7">
        <v>8</v>
      </c>
      <c r="B37" s="5" t="s">
        <v>189</v>
      </c>
      <c r="C37" s="7">
        <v>2</v>
      </c>
      <c r="D37" s="7" t="s">
        <v>9</v>
      </c>
      <c r="E37" s="7" t="s">
        <v>7</v>
      </c>
      <c r="F37" s="7" t="s">
        <v>5</v>
      </c>
      <c r="G37" s="7" t="s">
        <v>269</v>
      </c>
      <c r="H37" s="8" t="s">
        <v>271</v>
      </c>
      <c r="I37" s="8" t="s">
        <v>271</v>
      </c>
      <c r="J37" s="8" t="s">
        <v>271</v>
      </c>
      <c r="K37" s="8">
        <v>3.02</v>
      </c>
      <c r="L37" s="8">
        <v>2.8</v>
      </c>
      <c r="M37" s="8">
        <v>5.82</v>
      </c>
      <c r="N37" s="8">
        <v>0.93</v>
      </c>
    </row>
    <row r="38" spans="1:14" x14ac:dyDescent="0.25">
      <c r="A38" s="7">
        <v>9</v>
      </c>
      <c r="B38" s="5" t="s">
        <v>215</v>
      </c>
      <c r="C38" s="7">
        <v>2</v>
      </c>
      <c r="D38" s="7" t="s">
        <v>9</v>
      </c>
      <c r="E38" s="7" t="s">
        <v>7</v>
      </c>
      <c r="F38" s="7" t="s">
        <v>5</v>
      </c>
      <c r="G38" s="7" t="s">
        <v>269</v>
      </c>
      <c r="H38" s="8" t="s">
        <v>271</v>
      </c>
      <c r="I38" s="8" t="s">
        <v>271</v>
      </c>
      <c r="J38" s="8" t="s">
        <v>271</v>
      </c>
      <c r="K38" s="8">
        <v>1.89</v>
      </c>
      <c r="L38" s="8">
        <v>1.1000000000000001</v>
      </c>
      <c r="M38" s="8">
        <v>2.99</v>
      </c>
      <c r="N38" s="8">
        <v>0.57999999999999996</v>
      </c>
    </row>
    <row r="39" spans="1:14" x14ac:dyDescent="0.25">
      <c r="A39" s="7">
        <v>9</v>
      </c>
      <c r="B39" s="5" t="s">
        <v>225</v>
      </c>
      <c r="C39" s="7">
        <v>4</v>
      </c>
      <c r="D39" s="7" t="s">
        <v>9</v>
      </c>
      <c r="E39" s="7" t="s">
        <v>7</v>
      </c>
      <c r="F39" s="7" t="s">
        <v>5</v>
      </c>
      <c r="G39" s="7" t="s">
        <v>269</v>
      </c>
      <c r="H39" s="8" t="s">
        <v>271</v>
      </c>
      <c r="I39" s="8" t="s">
        <v>271</v>
      </c>
      <c r="J39" s="8" t="s">
        <v>271</v>
      </c>
      <c r="K39" s="8">
        <v>12.65</v>
      </c>
      <c r="L39" s="8">
        <v>7.2</v>
      </c>
      <c r="M39" s="8">
        <v>19.850000000000001</v>
      </c>
      <c r="N39" s="8">
        <v>0.56999999999999995</v>
      </c>
    </row>
    <row r="40" spans="1:14" x14ac:dyDescent="0.25">
      <c r="A40" s="7">
        <v>10</v>
      </c>
      <c r="B40" s="5" t="s">
        <v>229</v>
      </c>
      <c r="C40" s="7">
        <v>4</v>
      </c>
      <c r="D40" s="7" t="s">
        <v>9</v>
      </c>
      <c r="E40" s="7" t="s">
        <v>7</v>
      </c>
      <c r="F40" s="7" t="s">
        <v>5</v>
      </c>
      <c r="G40" s="7" t="s">
        <v>269</v>
      </c>
      <c r="H40" s="8" t="s">
        <v>271</v>
      </c>
      <c r="I40" s="8" t="s">
        <v>271</v>
      </c>
      <c r="J40" s="8" t="s">
        <v>271</v>
      </c>
      <c r="K40" s="8">
        <v>12.11</v>
      </c>
      <c r="L40" s="8">
        <v>3.83</v>
      </c>
      <c r="M40" s="8">
        <v>15.94</v>
      </c>
      <c r="N40" s="8">
        <v>0.32</v>
      </c>
    </row>
    <row r="41" spans="1:14" x14ac:dyDescent="0.25">
      <c r="A41" s="7">
        <v>10</v>
      </c>
      <c r="B41" s="5" t="s">
        <v>244</v>
      </c>
      <c r="C41" s="7">
        <v>2</v>
      </c>
      <c r="D41" s="7" t="s">
        <v>9</v>
      </c>
      <c r="E41" s="7" t="s">
        <v>7</v>
      </c>
      <c r="F41" s="7" t="s">
        <v>5</v>
      </c>
      <c r="G41" s="7" t="s">
        <v>269</v>
      </c>
      <c r="H41" s="8" t="s">
        <v>271</v>
      </c>
      <c r="I41" s="8" t="s">
        <v>271</v>
      </c>
      <c r="J41" s="8" t="s">
        <v>271</v>
      </c>
      <c r="K41" s="8">
        <v>1.49</v>
      </c>
      <c r="L41" s="8">
        <v>1.27</v>
      </c>
      <c r="M41" s="8">
        <v>2.76</v>
      </c>
      <c r="N41" s="8">
        <v>0.85</v>
      </c>
    </row>
    <row r="42" spans="1:14" x14ac:dyDescent="0.25">
      <c r="A42" s="7">
        <v>1</v>
      </c>
      <c r="B42" s="7" t="s">
        <v>14</v>
      </c>
      <c r="C42" s="7">
        <v>4</v>
      </c>
      <c r="D42" s="7" t="s">
        <v>9</v>
      </c>
      <c r="E42" s="7" t="s">
        <v>4</v>
      </c>
      <c r="F42" s="7" t="s">
        <v>253</v>
      </c>
      <c r="G42" s="7" t="s">
        <v>270</v>
      </c>
      <c r="H42" s="9">
        <v>6.68</v>
      </c>
      <c r="I42" s="9">
        <v>34.53</v>
      </c>
      <c r="J42" s="8">
        <v>0.43</v>
      </c>
      <c r="K42" s="8">
        <v>3.13</v>
      </c>
      <c r="L42" s="8">
        <v>3.41</v>
      </c>
      <c r="M42" s="8">
        <v>6.54</v>
      </c>
      <c r="N42" s="8">
        <v>1.0900000000000001</v>
      </c>
    </row>
    <row r="43" spans="1:14" x14ac:dyDescent="0.25">
      <c r="A43" s="7">
        <v>1</v>
      </c>
      <c r="B43" s="7" t="s">
        <v>30</v>
      </c>
      <c r="C43" s="7">
        <v>2</v>
      </c>
      <c r="D43" s="7" t="s">
        <v>9</v>
      </c>
      <c r="E43" s="7" t="s">
        <v>4</v>
      </c>
      <c r="F43" s="7" t="s">
        <v>253</v>
      </c>
      <c r="G43" s="7" t="s">
        <v>270</v>
      </c>
      <c r="H43" s="9">
        <v>5.73</v>
      </c>
      <c r="I43" s="9">
        <v>56.54</v>
      </c>
      <c r="J43" s="8">
        <v>0.61</v>
      </c>
      <c r="K43" s="8">
        <v>1.27</v>
      </c>
      <c r="L43" s="8">
        <v>1.41</v>
      </c>
      <c r="M43" s="8">
        <v>2.68</v>
      </c>
      <c r="N43" s="8">
        <v>1.1100000000000001</v>
      </c>
    </row>
    <row r="44" spans="1:14" x14ac:dyDescent="0.25">
      <c r="A44" s="7">
        <v>2</v>
      </c>
      <c r="B44" s="7" t="s">
        <v>41</v>
      </c>
      <c r="C44" s="7">
        <v>4</v>
      </c>
      <c r="D44" s="7" t="s">
        <v>9</v>
      </c>
      <c r="E44" s="7" t="s">
        <v>4</v>
      </c>
      <c r="F44" s="7" t="s">
        <v>253</v>
      </c>
      <c r="G44" s="7" t="s">
        <v>270</v>
      </c>
      <c r="H44" s="9">
        <v>6.05</v>
      </c>
      <c r="I44" s="8">
        <v>70.569999999999993</v>
      </c>
      <c r="J44" s="8">
        <v>0.57999999999999996</v>
      </c>
      <c r="K44" s="8">
        <v>3.29</v>
      </c>
      <c r="L44" s="8">
        <v>1.61</v>
      </c>
      <c r="M44" s="8">
        <v>4.9000000000000004</v>
      </c>
      <c r="N44" s="8">
        <v>0.49</v>
      </c>
    </row>
    <row r="45" spans="1:14" x14ac:dyDescent="0.25">
      <c r="A45" s="7">
        <v>2</v>
      </c>
      <c r="B45" s="7" t="s">
        <v>46</v>
      </c>
      <c r="C45" s="7">
        <v>2</v>
      </c>
      <c r="D45" s="7" t="s">
        <v>9</v>
      </c>
      <c r="E45" s="7" t="s">
        <v>4</v>
      </c>
      <c r="F45" s="7" t="s">
        <v>253</v>
      </c>
      <c r="G45" s="7" t="s">
        <v>270</v>
      </c>
      <c r="H45" s="9">
        <v>6.18</v>
      </c>
      <c r="I45" s="8">
        <v>44.02</v>
      </c>
      <c r="J45" s="8">
        <v>0.47</v>
      </c>
      <c r="K45" s="8">
        <v>1.41</v>
      </c>
      <c r="L45" s="8">
        <v>3.31</v>
      </c>
      <c r="M45" s="8">
        <v>4.72</v>
      </c>
      <c r="N45" s="8">
        <v>2.35</v>
      </c>
    </row>
    <row r="46" spans="1:14" x14ac:dyDescent="0.25">
      <c r="A46" s="7">
        <v>3</v>
      </c>
      <c r="B46" s="7" t="s">
        <v>77</v>
      </c>
      <c r="C46" s="7">
        <v>2</v>
      </c>
      <c r="D46" s="7" t="s">
        <v>9</v>
      </c>
      <c r="E46" s="7" t="s">
        <v>4</v>
      </c>
      <c r="F46" s="7" t="s">
        <v>253</v>
      </c>
      <c r="G46" s="7" t="s">
        <v>270</v>
      </c>
      <c r="H46" s="9">
        <v>5.55</v>
      </c>
      <c r="I46" s="8">
        <v>56.16</v>
      </c>
      <c r="J46" s="8">
        <v>0.56000000000000005</v>
      </c>
      <c r="K46" s="8">
        <v>1.39</v>
      </c>
      <c r="L46" s="8">
        <v>2.2599999999999998</v>
      </c>
      <c r="M46" s="8">
        <v>3.65</v>
      </c>
      <c r="N46" s="8">
        <v>1.63</v>
      </c>
    </row>
    <row r="47" spans="1:14" x14ac:dyDescent="0.25">
      <c r="A47" s="7">
        <v>3</v>
      </c>
      <c r="B47" s="7" t="s">
        <v>80</v>
      </c>
      <c r="C47" s="7">
        <v>4</v>
      </c>
      <c r="D47" s="7" t="s">
        <v>9</v>
      </c>
      <c r="E47" s="7" t="s">
        <v>4</v>
      </c>
      <c r="F47" s="7" t="s">
        <v>253</v>
      </c>
      <c r="G47" s="7" t="s">
        <v>270</v>
      </c>
      <c r="H47" s="9">
        <v>5.44</v>
      </c>
      <c r="I47" s="8">
        <v>46.42</v>
      </c>
      <c r="J47" s="8">
        <v>0.38</v>
      </c>
      <c r="K47" s="8">
        <v>2.93</v>
      </c>
      <c r="L47" s="8">
        <v>5.39</v>
      </c>
      <c r="M47" s="8">
        <v>8.32</v>
      </c>
      <c r="N47" s="8">
        <v>1.84</v>
      </c>
    </row>
    <row r="48" spans="1:14" x14ac:dyDescent="0.25">
      <c r="A48" s="7">
        <v>4</v>
      </c>
      <c r="B48" s="7" t="s">
        <v>96</v>
      </c>
      <c r="C48" s="7">
        <v>2</v>
      </c>
      <c r="D48" s="7" t="s">
        <v>9</v>
      </c>
      <c r="E48" s="7" t="s">
        <v>4</v>
      </c>
      <c r="F48" s="7" t="s">
        <v>253</v>
      </c>
      <c r="G48" s="7" t="s">
        <v>270</v>
      </c>
      <c r="H48" s="9">
        <v>5.89</v>
      </c>
      <c r="I48" s="8">
        <v>58.66</v>
      </c>
      <c r="J48" s="8">
        <v>0.46</v>
      </c>
      <c r="K48" s="8">
        <v>1.41</v>
      </c>
      <c r="L48" s="8">
        <v>7.22</v>
      </c>
      <c r="M48" s="8">
        <v>8.6300000000000008</v>
      </c>
      <c r="N48" s="8">
        <v>5.12</v>
      </c>
    </row>
    <row r="49" spans="1:14" x14ac:dyDescent="0.25">
      <c r="A49" s="7">
        <v>4</v>
      </c>
      <c r="B49" s="7" t="s">
        <v>100</v>
      </c>
      <c r="C49" s="7">
        <v>4</v>
      </c>
      <c r="D49" s="7" t="s">
        <v>9</v>
      </c>
      <c r="E49" s="7" t="s">
        <v>4</v>
      </c>
      <c r="F49" s="7" t="s">
        <v>253</v>
      </c>
      <c r="G49" s="7" t="s">
        <v>270</v>
      </c>
      <c r="H49" s="9">
        <v>5.68</v>
      </c>
      <c r="I49" s="8">
        <v>71.53</v>
      </c>
      <c r="J49" s="8">
        <v>0.34</v>
      </c>
      <c r="K49" s="8">
        <v>4.29</v>
      </c>
      <c r="L49" s="8">
        <v>2.2000000000000002</v>
      </c>
      <c r="M49" s="8">
        <v>6.49</v>
      </c>
      <c r="N49" s="8">
        <v>0.51</v>
      </c>
    </row>
    <row r="50" spans="1:14" x14ac:dyDescent="0.25">
      <c r="A50" s="7">
        <v>5</v>
      </c>
      <c r="B50" s="7" t="s">
        <v>118</v>
      </c>
      <c r="C50" s="7">
        <v>2</v>
      </c>
      <c r="D50" s="7" t="s">
        <v>9</v>
      </c>
      <c r="E50" s="7" t="s">
        <v>4</v>
      </c>
      <c r="F50" s="7" t="s">
        <v>253</v>
      </c>
      <c r="G50" s="7" t="s">
        <v>270</v>
      </c>
      <c r="H50" s="9">
        <v>6.87</v>
      </c>
      <c r="I50" s="8">
        <v>38.57</v>
      </c>
      <c r="J50" s="8">
        <v>0.62</v>
      </c>
      <c r="K50" s="8">
        <v>0.74</v>
      </c>
      <c r="L50" s="8">
        <v>0.37</v>
      </c>
      <c r="M50" s="8">
        <v>1.1100000000000001</v>
      </c>
      <c r="N50" s="8">
        <v>0.5</v>
      </c>
    </row>
    <row r="51" spans="1:14" x14ac:dyDescent="0.25">
      <c r="A51" s="7">
        <v>5</v>
      </c>
      <c r="B51" s="7" t="s">
        <v>128</v>
      </c>
      <c r="C51" s="7">
        <v>4</v>
      </c>
      <c r="D51" s="7" t="s">
        <v>9</v>
      </c>
      <c r="E51" s="7" t="s">
        <v>4</v>
      </c>
      <c r="F51" s="7" t="s">
        <v>253</v>
      </c>
      <c r="G51" s="7" t="s">
        <v>270</v>
      </c>
      <c r="H51" s="9">
        <v>6.78</v>
      </c>
      <c r="I51" s="8">
        <v>26.44</v>
      </c>
      <c r="J51" s="8">
        <v>0.3</v>
      </c>
      <c r="K51" s="8">
        <v>5.28</v>
      </c>
      <c r="L51" s="8">
        <v>4.91</v>
      </c>
      <c r="M51" s="8">
        <v>10.19</v>
      </c>
      <c r="N51" s="8">
        <v>0.93</v>
      </c>
    </row>
    <row r="52" spans="1:14" x14ac:dyDescent="0.25">
      <c r="A52" s="7">
        <v>6</v>
      </c>
      <c r="B52" s="5" t="s">
        <v>135</v>
      </c>
      <c r="C52" s="7">
        <v>2</v>
      </c>
      <c r="D52" s="7" t="s">
        <v>9</v>
      </c>
      <c r="E52" s="7" t="s">
        <v>4</v>
      </c>
      <c r="F52" s="7" t="s">
        <v>253</v>
      </c>
      <c r="G52" s="7" t="s">
        <v>270</v>
      </c>
      <c r="H52" s="8" t="s">
        <v>271</v>
      </c>
      <c r="I52" s="8" t="s">
        <v>271</v>
      </c>
      <c r="J52" s="8" t="s">
        <v>271</v>
      </c>
      <c r="K52" s="8">
        <v>0.73</v>
      </c>
      <c r="L52" s="8">
        <v>0.78</v>
      </c>
      <c r="M52" s="8">
        <v>1.51</v>
      </c>
      <c r="N52" s="8">
        <v>1.07</v>
      </c>
    </row>
    <row r="53" spans="1:14" x14ac:dyDescent="0.25">
      <c r="A53" s="7">
        <v>6</v>
      </c>
      <c r="B53" s="5" t="s">
        <v>152</v>
      </c>
      <c r="C53" s="7">
        <v>4</v>
      </c>
      <c r="D53" s="7" t="s">
        <v>9</v>
      </c>
      <c r="E53" s="7" t="s">
        <v>4</v>
      </c>
      <c r="F53" s="7" t="s">
        <v>253</v>
      </c>
      <c r="G53" s="7" t="s">
        <v>270</v>
      </c>
      <c r="H53" s="8" t="s">
        <v>271</v>
      </c>
      <c r="I53" s="8" t="s">
        <v>271</v>
      </c>
      <c r="J53" s="8" t="s">
        <v>271</v>
      </c>
      <c r="K53" s="8">
        <v>3.93</v>
      </c>
      <c r="L53" s="8">
        <v>2.97</v>
      </c>
      <c r="M53" s="8">
        <v>6.9</v>
      </c>
      <c r="N53" s="8">
        <v>0.76</v>
      </c>
    </row>
    <row r="54" spans="1:14" x14ac:dyDescent="0.25">
      <c r="A54" s="7">
        <v>7</v>
      </c>
      <c r="B54" s="5" t="s">
        <v>160</v>
      </c>
      <c r="C54" s="7">
        <v>4</v>
      </c>
      <c r="D54" s="7" t="s">
        <v>9</v>
      </c>
      <c r="E54" s="7" t="s">
        <v>4</v>
      </c>
      <c r="F54" s="7" t="s">
        <v>253</v>
      </c>
      <c r="G54" s="7" t="s">
        <v>270</v>
      </c>
      <c r="H54" s="8" t="s">
        <v>271</v>
      </c>
      <c r="I54" s="8" t="s">
        <v>271</v>
      </c>
      <c r="J54" s="8" t="s">
        <v>271</v>
      </c>
      <c r="K54" s="8">
        <v>5.4</v>
      </c>
      <c r="L54" s="8">
        <v>3.78</v>
      </c>
      <c r="M54" s="8">
        <v>9.18</v>
      </c>
      <c r="N54" s="8">
        <v>0.7</v>
      </c>
    </row>
    <row r="55" spans="1:14" x14ac:dyDescent="0.25">
      <c r="A55" s="7">
        <v>7</v>
      </c>
      <c r="B55" s="5" t="s">
        <v>176</v>
      </c>
      <c r="C55" s="7">
        <v>2</v>
      </c>
      <c r="D55" s="7" t="s">
        <v>9</v>
      </c>
      <c r="E55" s="7" t="s">
        <v>4</v>
      </c>
      <c r="F55" s="7" t="s">
        <v>253</v>
      </c>
      <c r="G55" s="7" t="s">
        <v>270</v>
      </c>
      <c r="H55" s="8" t="s">
        <v>271</v>
      </c>
      <c r="I55" s="8" t="s">
        <v>271</v>
      </c>
      <c r="J55" s="8" t="s">
        <v>271</v>
      </c>
      <c r="K55" s="8">
        <v>1.02</v>
      </c>
      <c r="L55" s="8">
        <v>4.55</v>
      </c>
      <c r="M55" s="8">
        <v>5.57</v>
      </c>
      <c r="N55" s="8">
        <v>4.46</v>
      </c>
    </row>
    <row r="56" spans="1:14" x14ac:dyDescent="0.25">
      <c r="A56" s="7">
        <v>8</v>
      </c>
      <c r="B56" s="5" t="s">
        <v>192</v>
      </c>
      <c r="C56" s="7">
        <v>4</v>
      </c>
      <c r="D56" s="7" t="s">
        <v>9</v>
      </c>
      <c r="E56" s="7" t="s">
        <v>4</v>
      </c>
      <c r="F56" s="7" t="s">
        <v>253</v>
      </c>
      <c r="G56" s="7" t="s">
        <v>270</v>
      </c>
      <c r="H56" s="8" t="s">
        <v>271</v>
      </c>
      <c r="I56" s="8" t="s">
        <v>271</v>
      </c>
      <c r="J56" s="8" t="s">
        <v>271</v>
      </c>
      <c r="K56" s="8">
        <v>3.93</v>
      </c>
      <c r="L56" s="8">
        <v>21.76</v>
      </c>
      <c r="M56" s="8">
        <v>25.69</v>
      </c>
      <c r="N56" s="8">
        <v>5.54</v>
      </c>
    </row>
    <row r="57" spans="1:14" x14ac:dyDescent="0.25">
      <c r="A57" s="7">
        <v>8</v>
      </c>
      <c r="B57" s="5" t="s">
        <v>201</v>
      </c>
      <c r="C57" s="7">
        <v>2</v>
      </c>
      <c r="D57" s="7" t="s">
        <v>9</v>
      </c>
      <c r="E57" s="7" t="s">
        <v>4</v>
      </c>
      <c r="F57" s="7" t="s">
        <v>253</v>
      </c>
      <c r="G57" s="7" t="s">
        <v>270</v>
      </c>
      <c r="H57" s="8" t="s">
        <v>271</v>
      </c>
      <c r="I57" s="8" t="s">
        <v>271</v>
      </c>
      <c r="J57" s="8" t="s">
        <v>271</v>
      </c>
      <c r="K57" s="8">
        <v>1.03</v>
      </c>
      <c r="L57" s="8">
        <v>2.11</v>
      </c>
      <c r="M57" s="8">
        <v>3.14</v>
      </c>
      <c r="N57" s="8">
        <v>2.0499999999999998</v>
      </c>
    </row>
    <row r="58" spans="1:14" x14ac:dyDescent="0.25">
      <c r="A58" s="7">
        <v>9</v>
      </c>
      <c r="B58" s="5" t="s">
        <v>206</v>
      </c>
      <c r="C58" s="7">
        <v>4</v>
      </c>
      <c r="D58" s="7" t="s">
        <v>9</v>
      </c>
      <c r="E58" s="7" t="s">
        <v>4</v>
      </c>
      <c r="F58" s="7" t="s">
        <v>253</v>
      </c>
      <c r="G58" s="7" t="s">
        <v>270</v>
      </c>
      <c r="H58" s="8" t="s">
        <v>271</v>
      </c>
      <c r="I58" s="8" t="s">
        <v>271</v>
      </c>
      <c r="J58" s="8" t="s">
        <v>271</v>
      </c>
      <c r="K58" s="8">
        <v>3.16</v>
      </c>
      <c r="L58" s="8">
        <v>1.35</v>
      </c>
      <c r="M58" s="8">
        <v>4.51</v>
      </c>
      <c r="N58" s="8">
        <v>0.43</v>
      </c>
    </row>
    <row r="59" spans="1:14" x14ac:dyDescent="0.25">
      <c r="A59" s="7">
        <v>9</v>
      </c>
      <c r="B59" s="5" t="s">
        <v>213</v>
      </c>
      <c r="C59" s="7">
        <v>2</v>
      </c>
      <c r="D59" s="7" t="s">
        <v>9</v>
      </c>
      <c r="E59" s="7" t="s">
        <v>4</v>
      </c>
      <c r="F59" s="7" t="s">
        <v>253</v>
      </c>
      <c r="G59" s="7" t="s">
        <v>270</v>
      </c>
      <c r="H59" s="8" t="s">
        <v>271</v>
      </c>
      <c r="I59" s="8" t="s">
        <v>271</v>
      </c>
      <c r="J59" s="8" t="s">
        <v>271</v>
      </c>
      <c r="K59" s="8">
        <v>1.33</v>
      </c>
      <c r="L59" s="8">
        <v>3.92</v>
      </c>
      <c r="M59" s="8">
        <v>5.25</v>
      </c>
      <c r="N59" s="8">
        <v>2.95</v>
      </c>
    </row>
    <row r="60" spans="1:14" x14ac:dyDescent="0.25">
      <c r="A60" s="7">
        <v>10</v>
      </c>
      <c r="B60" s="5" t="s">
        <v>232</v>
      </c>
      <c r="C60" s="7">
        <v>2</v>
      </c>
      <c r="D60" s="7" t="s">
        <v>9</v>
      </c>
      <c r="E60" s="7" t="s">
        <v>4</v>
      </c>
      <c r="F60" s="7" t="s">
        <v>253</v>
      </c>
      <c r="G60" s="7" t="s">
        <v>270</v>
      </c>
      <c r="H60" s="8" t="s">
        <v>271</v>
      </c>
      <c r="I60" s="8" t="s">
        <v>271</v>
      </c>
      <c r="J60" s="8" t="s">
        <v>271</v>
      </c>
      <c r="K60" s="8">
        <v>0.62</v>
      </c>
      <c r="L60" s="8">
        <v>0.35</v>
      </c>
      <c r="M60" s="8">
        <v>0.97</v>
      </c>
      <c r="N60" s="8">
        <v>0.56000000000000005</v>
      </c>
    </row>
    <row r="61" spans="1:14" x14ac:dyDescent="0.25">
      <c r="A61" s="7">
        <v>10</v>
      </c>
      <c r="B61" s="5" t="s">
        <v>236</v>
      </c>
      <c r="C61" s="7">
        <v>4</v>
      </c>
      <c r="D61" s="7" t="s">
        <v>9</v>
      </c>
      <c r="E61" s="7" t="s">
        <v>4</v>
      </c>
      <c r="F61" s="7" t="s">
        <v>253</v>
      </c>
      <c r="G61" s="7" t="s">
        <v>270</v>
      </c>
      <c r="H61" s="8" t="s">
        <v>271</v>
      </c>
      <c r="I61" s="8" t="s">
        <v>271</v>
      </c>
      <c r="J61" s="8" t="s">
        <v>271</v>
      </c>
      <c r="K61" s="8">
        <v>8.39</v>
      </c>
      <c r="L61" s="8">
        <v>5.94</v>
      </c>
      <c r="M61" s="8">
        <v>14.33</v>
      </c>
      <c r="N61" s="8">
        <v>0.71</v>
      </c>
    </row>
    <row r="62" spans="1:14" x14ac:dyDescent="0.25">
      <c r="A62" s="7">
        <v>1</v>
      </c>
      <c r="B62" s="7" t="s">
        <v>12</v>
      </c>
      <c r="C62" s="7">
        <v>4</v>
      </c>
      <c r="D62" s="7" t="s">
        <v>9</v>
      </c>
      <c r="E62" s="7" t="s">
        <v>4</v>
      </c>
      <c r="F62" s="7" t="s">
        <v>5</v>
      </c>
      <c r="G62" s="7" t="s">
        <v>267</v>
      </c>
      <c r="H62" s="8">
        <v>6.74</v>
      </c>
      <c r="I62" s="8">
        <v>39.479999999999997</v>
      </c>
      <c r="J62" s="8">
        <v>0.31</v>
      </c>
      <c r="K62" s="8">
        <v>3.89</v>
      </c>
      <c r="L62" s="8">
        <v>1.82</v>
      </c>
      <c r="M62" s="8">
        <v>5.71</v>
      </c>
      <c r="N62" s="8">
        <v>0.47</v>
      </c>
    </row>
    <row r="63" spans="1:14" x14ac:dyDescent="0.25">
      <c r="A63" s="7">
        <v>1</v>
      </c>
      <c r="B63" s="7" t="s">
        <v>33</v>
      </c>
      <c r="C63" s="7">
        <v>2</v>
      </c>
      <c r="D63" s="7" t="s">
        <v>9</v>
      </c>
      <c r="E63" s="7" t="s">
        <v>4</v>
      </c>
      <c r="F63" s="7" t="s">
        <v>5</v>
      </c>
      <c r="G63" s="7" t="s">
        <v>267</v>
      </c>
      <c r="H63" s="8">
        <v>5.84</v>
      </c>
      <c r="I63" s="8">
        <v>65.900000000000006</v>
      </c>
      <c r="J63" s="8">
        <v>0.46</v>
      </c>
      <c r="K63" s="8">
        <v>1.26</v>
      </c>
      <c r="L63" s="8">
        <v>1.5</v>
      </c>
      <c r="M63" s="8">
        <v>2.76</v>
      </c>
      <c r="N63" s="8">
        <v>1.19</v>
      </c>
    </row>
    <row r="64" spans="1:14" x14ac:dyDescent="0.25">
      <c r="A64" s="7">
        <v>2</v>
      </c>
      <c r="B64" s="7" t="s">
        <v>37</v>
      </c>
      <c r="C64" s="7">
        <v>2</v>
      </c>
      <c r="D64" s="7" t="s">
        <v>9</v>
      </c>
      <c r="E64" s="7" t="s">
        <v>4</v>
      </c>
      <c r="F64" s="7" t="s">
        <v>5</v>
      </c>
      <c r="G64" s="7" t="s">
        <v>267</v>
      </c>
      <c r="H64" s="8">
        <v>5.16</v>
      </c>
      <c r="I64" s="8">
        <v>60.28</v>
      </c>
      <c r="J64" s="8">
        <v>0.48</v>
      </c>
      <c r="K64" s="8">
        <v>1.96</v>
      </c>
      <c r="L64" s="8">
        <v>0.5</v>
      </c>
      <c r="M64" s="8">
        <v>2.46</v>
      </c>
      <c r="N64" s="8">
        <v>0.26</v>
      </c>
    </row>
    <row r="65" spans="1:14" x14ac:dyDescent="0.25">
      <c r="A65" s="7">
        <v>2</v>
      </c>
      <c r="B65" s="7" t="s">
        <v>53</v>
      </c>
      <c r="C65" s="7">
        <v>4</v>
      </c>
      <c r="D65" s="7" t="s">
        <v>9</v>
      </c>
      <c r="E65" s="7" t="s">
        <v>4</v>
      </c>
      <c r="F65" s="7" t="s">
        <v>5</v>
      </c>
      <c r="G65" s="7" t="s">
        <v>267</v>
      </c>
      <c r="H65" s="8">
        <v>5.62</v>
      </c>
      <c r="I65" s="8">
        <v>82.9</v>
      </c>
      <c r="J65" s="8">
        <v>0.63</v>
      </c>
      <c r="K65" s="8">
        <v>4.07</v>
      </c>
      <c r="L65" s="8">
        <v>1.53</v>
      </c>
      <c r="M65" s="8">
        <v>5.6</v>
      </c>
      <c r="N65" s="8">
        <v>0.38</v>
      </c>
    </row>
    <row r="66" spans="1:14" x14ac:dyDescent="0.25">
      <c r="A66" s="7">
        <v>3</v>
      </c>
      <c r="B66" s="7" t="s">
        <v>72</v>
      </c>
      <c r="C66" s="7">
        <v>4</v>
      </c>
      <c r="D66" s="7" t="s">
        <v>9</v>
      </c>
      <c r="E66" s="7" t="s">
        <v>4</v>
      </c>
      <c r="F66" s="7" t="s">
        <v>5</v>
      </c>
      <c r="G66" s="7" t="s">
        <v>267</v>
      </c>
      <c r="H66" s="8">
        <v>6.26</v>
      </c>
      <c r="I66" s="8">
        <v>31.86</v>
      </c>
      <c r="J66" s="8">
        <v>0.62</v>
      </c>
      <c r="K66" s="8">
        <v>3.24</v>
      </c>
      <c r="L66" s="8">
        <v>2.41</v>
      </c>
      <c r="M66" s="8">
        <v>5.65</v>
      </c>
      <c r="N66" s="8">
        <v>0.74</v>
      </c>
    </row>
    <row r="67" spans="1:14" x14ac:dyDescent="0.25">
      <c r="A67" s="7">
        <v>3</v>
      </c>
      <c r="B67" s="7" t="s">
        <v>75</v>
      </c>
      <c r="C67" s="7">
        <v>2</v>
      </c>
      <c r="D67" s="7" t="s">
        <v>9</v>
      </c>
      <c r="E67" s="7" t="s">
        <v>4</v>
      </c>
      <c r="F67" s="7" t="s">
        <v>5</v>
      </c>
      <c r="G67" s="7" t="s">
        <v>267</v>
      </c>
      <c r="H67" s="8">
        <v>5.9</v>
      </c>
      <c r="I67" s="8">
        <v>45.11</v>
      </c>
      <c r="J67" s="8">
        <v>0.81</v>
      </c>
      <c r="K67" s="8">
        <v>0.77</v>
      </c>
      <c r="L67" s="8">
        <v>2.66</v>
      </c>
      <c r="M67" s="8">
        <v>3.43</v>
      </c>
      <c r="N67" s="8">
        <v>3.45</v>
      </c>
    </row>
    <row r="68" spans="1:14" x14ac:dyDescent="0.25">
      <c r="A68" s="7">
        <v>4</v>
      </c>
      <c r="B68" s="7" t="s">
        <v>86</v>
      </c>
      <c r="C68" s="7">
        <v>4</v>
      </c>
      <c r="D68" s="7" t="s">
        <v>9</v>
      </c>
      <c r="E68" s="7" t="s">
        <v>4</v>
      </c>
      <c r="F68" s="7" t="s">
        <v>5</v>
      </c>
      <c r="G68" s="7" t="s">
        <v>267</v>
      </c>
      <c r="H68" s="8">
        <v>6.19</v>
      </c>
      <c r="I68" s="8">
        <v>35.96</v>
      </c>
      <c r="J68" s="8">
        <v>0.28999999999999998</v>
      </c>
      <c r="K68" s="8">
        <v>4.42</v>
      </c>
      <c r="L68" s="8">
        <v>0.79</v>
      </c>
      <c r="M68" s="8">
        <v>5.21</v>
      </c>
      <c r="N68" s="8">
        <v>0.18</v>
      </c>
    </row>
    <row r="69" spans="1:14" x14ac:dyDescent="0.25">
      <c r="A69" s="7">
        <v>4</v>
      </c>
      <c r="B69" s="7" t="s">
        <v>95</v>
      </c>
      <c r="C69" s="7">
        <v>2</v>
      </c>
      <c r="D69" s="7" t="s">
        <v>9</v>
      </c>
      <c r="E69" s="7" t="s">
        <v>4</v>
      </c>
      <c r="F69" s="7" t="s">
        <v>5</v>
      </c>
      <c r="G69" s="7" t="s">
        <v>267</v>
      </c>
      <c r="H69" s="8">
        <v>6.46</v>
      </c>
      <c r="I69" s="8">
        <v>41.65</v>
      </c>
      <c r="J69" s="8">
        <v>0.56000000000000005</v>
      </c>
      <c r="K69" s="8">
        <v>1.01</v>
      </c>
      <c r="L69" s="8">
        <v>10.25</v>
      </c>
      <c r="M69" s="8">
        <v>11.26</v>
      </c>
      <c r="N69" s="8">
        <v>10.15</v>
      </c>
    </row>
    <row r="70" spans="1:14" x14ac:dyDescent="0.25">
      <c r="A70" s="7">
        <v>5</v>
      </c>
      <c r="B70" s="7" t="s">
        <v>109</v>
      </c>
      <c r="C70" s="7">
        <v>4</v>
      </c>
      <c r="D70" s="7" t="s">
        <v>9</v>
      </c>
      <c r="E70" s="7" t="s">
        <v>4</v>
      </c>
      <c r="F70" s="7" t="s">
        <v>5</v>
      </c>
      <c r="G70" s="7" t="s">
        <v>267</v>
      </c>
      <c r="H70" s="8">
        <v>7.05</v>
      </c>
      <c r="I70" s="8">
        <v>34.53</v>
      </c>
      <c r="J70" s="8">
        <v>0.37</v>
      </c>
      <c r="K70" s="8">
        <v>3.86</v>
      </c>
      <c r="L70" s="8">
        <v>5.09</v>
      </c>
      <c r="M70" s="8">
        <v>8.9499999999999993</v>
      </c>
      <c r="N70" s="8">
        <v>1.32</v>
      </c>
    </row>
    <row r="71" spans="1:14" x14ac:dyDescent="0.25">
      <c r="A71" s="7">
        <v>5</v>
      </c>
      <c r="B71" s="7" t="s">
        <v>130</v>
      </c>
      <c r="C71" s="7">
        <v>2</v>
      </c>
      <c r="D71" s="7" t="s">
        <v>9</v>
      </c>
      <c r="E71" s="7" t="s">
        <v>4</v>
      </c>
      <c r="F71" s="7" t="s">
        <v>5</v>
      </c>
      <c r="G71" s="7" t="s">
        <v>267</v>
      </c>
      <c r="H71" s="8">
        <v>6</v>
      </c>
      <c r="I71" s="8">
        <v>47.4</v>
      </c>
      <c r="J71" s="8">
        <v>0.34</v>
      </c>
      <c r="K71" s="8">
        <v>1.32</v>
      </c>
      <c r="L71" s="8">
        <v>1.67</v>
      </c>
      <c r="M71" s="8">
        <v>2.99</v>
      </c>
      <c r="N71" s="8">
        <v>1.27</v>
      </c>
    </row>
    <row r="72" spans="1:14" x14ac:dyDescent="0.25">
      <c r="A72" s="7">
        <v>6</v>
      </c>
      <c r="B72" s="7" t="s">
        <v>141</v>
      </c>
      <c r="C72" s="7">
        <v>4</v>
      </c>
      <c r="D72" s="7" t="s">
        <v>9</v>
      </c>
      <c r="E72" s="7" t="s">
        <v>4</v>
      </c>
      <c r="F72" s="7" t="s">
        <v>5</v>
      </c>
      <c r="G72" s="7" t="s">
        <v>267</v>
      </c>
      <c r="H72" s="8" t="s">
        <v>271</v>
      </c>
      <c r="I72" s="8" t="s">
        <v>271</v>
      </c>
      <c r="J72" s="8" t="s">
        <v>271</v>
      </c>
      <c r="K72" s="8">
        <v>3.85</v>
      </c>
      <c r="L72" s="8">
        <v>3.13</v>
      </c>
      <c r="M72" s="8">
        <v>6.98</v>
      </c>
      <c r="N72" s="8">
        <v>0.81</v>
      </c>
    </row>
    <row r="73" spans="1:14" x14ac:dyDescent="0.25">
      <c r="A73" s="7">
        <v>6</v>
      </c>
      <c r="B73" s="7" t="s">
        <v>147</v>
      </c>
      <c r="C73" s="7">
        <v>2</v>
      </c>
      <c r="D73" s="7" t="s">
        <v>9</v>
      </c>
      <c r="E73" s="7" t="s">
        <v>4</v>
      </c>
      <c r="F73" s="7" t="s">
        <v>5</v>
      </c>
      <c r="G73" s="7" t="s">
        <v>267</v>
      </c>
      <c r="H73" s="8" t="s">
        <v>271</v>
      </c>
      <c r="I73" s="8" t="s">
        <v>271</v>
      </c>
      <c r="J73" s="8" t="s">
        <v>271</v>
      </c>
      <c r="K73" s="8">
        <v>0.89</v>
      </c>
      <c r="L73" s="8">
        <v>0.82</v>
      </c>
      <c r="M73" s="8">
        <v>1.71</v>
      </c>
      <c r="N73" s="8">
        <v>0.92</v>
      </c>
    </row>
    <row r="74" spans="1:14" x14ac:dyDescent="0.25">
      <c r="A74" s="7">
        <v>7</v>
      </c>
      <c r="B74" s="7" t="s">
        <v>161</v>
      </c>
      <c r="C74" s="7">
        <v>4</v>
      </c>
      <c r="D74" s="7" t="s">
        <v>9</v>
      </c>
      <c r="E74" s="7" t="s">
        <v>4</v>
      </c>
      <c r="F74" s="7" t="s">
        <v>5</v>
      </c>
      <c r="G74" s="7" t="s">
        <v>267</v>
      </c>
      <c r="H74" s="8" t="s">
        <v>271</v>
      </c>
      <c r="I74" s="8" t="s">
        <v>271</v>
      </c>
      <c r="J74" s="8" t="s">
        <v>271</v>
      </c>
      <c r="K74" s="8">
        <v>6.05</v>
      </c>
      <c r="L74" s="8">
        <v>27.45</v>
      </c>
      <c r="M74" s="8">
        <v>33.5</v>
      </c>
      <c r="N74" s="8">
        <v>4.54</v>
      </c>
    </row>
    <row r="75" spans="1:14" x14ac:dyDescent="0.25">
      <c r="A75" s="7">
        <v>7</v>
      </c>
      <c r="B75" s="7" t="s">
        <v>178</v>
      </c>
      <c r="C75" s="7">
        <v>2</v>
      </c>
      <c r="D75" s="7" t="s">
        <v>9</v>
      </c>
      <c r="E75" s="7" t="s">
        <v>4</v>
      </c>
      <c r="F75" s="7" t="s">
        <v>5</v>
      </c>
      <c r="G75" s="7" t="s">
        <v>267</v>
      </c>
      <c r="H75" s="8" t="s">
        <v>271</v>
      </c>
      <c r="I75" s="8" t="s">
        <v>271</v>
      </c>
      <c r="J75" s="8" t="s">
        <v>271</v>
      </c>
      <c r="K75" s="8">
        <v>1.19</v>
      </c>
      <c r="L75" s="8">
        <v>1.52</v>
      </c>
      <c r="M75" s="8">
        <v>2.71</v>
      </c>
      <c r="N75" s="8">
        <v>1.28</v>
      </c>
    </row>
    <row r="76" spans="1:14" x14ac:dyDescent="0.25">
      <c r="A76" s="7">
        <v>8</v>
      </c>
      <c r="B76" s="7" t="s">
        <v>198</v>
      </c>
      <c r="C76" s="7">
        <v>4</v>
      </c>
      <c r="D76" s="7" t="s">
        <v>9</v>
      </c>
      <c r="E76" s="7" t="s">
        <v>4</v>
      </c>
      <c r="F76" s="7" t="s">
        <v>5</v>
      </c>
      <c r="G76" s="7" t="s">
        <v>267</v>
      </c>
      <c r="H76" s="8" t="s">
        <v>271</v>
      </c>
      <c r="I76" s="8" t="s">
        <v>271</v>
      </c>
      <c r="J76" s="8" t="s">
        <v>271</v>
      </c>
      <c r="K76" s="8">
        <v>3.76</v>
      </c>
      <c r="L76" s="8">
        <v>5.23</v>
      </c>
      <c r="M76" s="8">
        <v>8.99</v>
      </c>
      <c r="N76" s="8">
        <v>1.39</v>
      </c>
    </row>
    <row r="77" spans="1:14" x14ac:dyDescent="0.25">
      <c r="A77" s="7">
        <v>8</v>
      </c>
      <c r="B77" s="7" t="s">
        <v>199</v>
      </c>
      <c r="C77" s="7">
        <v>2</v>
      </c>
      <c r="D77" s="7" t="s">
        <v>9</v>
      </c>
      <c r="E77" s="7" t="s">
        <v>4</v>
      </c>
      <c r="F77" s="7" t="s">
        <v>5</v>
      </c>
      <c r="G77" s="7" t="s">
        <v>267</v>
      </c>
      <c r="H77" s="8" t="s">
        <v>271</v>
      </c>
      <c r="I77" s="8" t="s">
        <v>271</v>
      </c>
      <c r="J77" s="8" t="s">
        <v>271</v>
      </c>
      <c r="K77" s="8">
        <v>1.1599999999999999</v>
      </c>
      <c r="L77" s="8">
        <v>1.68</v>
      </c>
      <c r="M77" s="8">
        <v>2.84</v>
      </c>
      <c r="N77" s="8">
        <v>1.45</v>
      </c>
    </row>
    <row r="78" spans="1:14" x14ac:dyDescent="0.25">
      <c r="A78" s="7">
        <v>9</v>
      </c>
      <c r="B78" s="7" t="s">
        <v>209</v>
      </c>
      <c r="C78" s="7">
        <v>4</v>
      </c>
      <c r="D78" s="7" t="s">
        <v>9</v>
      </c>
      <c r="E78" s="7" t="s">
        <v>4</v>
      </c>
      <c r="F78" s="7" t="s">
        <v>5</v>
      </c>
      <c r="G78" s="7" t="s">
        <v>267</v>
      </c>
      <c r="H78" s="8" t="s">
        <v>271</v>
      </c>
      <c r="I78" s="8" t="s">
        <v>271</v>
      </c>
      <c r="J78" s="8" t="s">
        <v>271</v>
      </c>
      <c r="K78" s="8">
        <v>3.71</v>
      </c>
      <c r="L78" s="8">
        <v>3.86</v>
      </c>
      <c r="M78" s="8">
        <v>7.57</v>
      </c>
      <c r="N78" s="8">
        <v>1.04</v>
      </c>
    </row>
    <row r="79" spans="1:14" x14ac:dyDescent="0.25">
      <c r="A79" s="7">
        <v>9</v>
      </c>
      <c r="B79" s="7" t="s">
        <v>210</v>
      </c>
      <c r="C79" s="7">
        <v>2</v>
      </c>
      <c r="D79" s="7" t="s">
        <v>9</v>
      </c>
      <c r="E79" s="7" t="s">
        <v>4</v>
      </c>
      <c r="F79" s="7" t="s">
        <v>5</v>
      </c>
      <c r="G79" s="7" t="s">
        <v>267</v>
      </c>
      <c r="H79" s="8" t="s">
        <v>271</v>
      </c>
      <c r="I79" s="8" t="s">
        <v>271</v>
      </c>
      <c r="J79" s="8" t="s">
        <v>271</v>
      </c>
      <c r="K79" s="8">
        <v>0.96</v>
      </c>
      <c r="L79" s="8">
        <v>0.83</v>
      </c>
      <c r="M79" s="8">
        <v>1.79</v>
      </c>
      <c r="N79" s="8">
        <v>0.86</v>
      </c>
    </row>
    <row r="80" spans="1:14" x14ac:dyDescent="0.25">
      <c r="A80" s="7">
        <v>10</v>
      </c>
      <c r="B80" s="7" t="s">
        <v>227</v>
      </c>
      <c r="C80" s="7">
        <v>4</v>
      </c>
      <c r="D80" s="7" t="s">
        <v>9</v>
      </c>
      <c r="E80" s="7" t="s">
        <v>4</v>
      </c>
      <c r="F80" s="7" t="s">
        <v>5</v>
      </c>
      <c r="G80" s="7" t="s">
        <v>267</v>
      </c>
      <c r="H80" s="8" t="s">
        <v>271</v>
      </c>
      <c r="I80" s="8" t="s">
        <v>271</v>
      </c>
      <c r="J80" s="8" t="s">
        <v>271</v>
      </c>
      <c r="K80" s="8">
        <v>3.88</v>
      </c>
      <c r="L80" s="8">
        <v>8.64</v>
      </c>
      <c r="M80" s="8">
        <v>12.52</v>
      </c>
      <c r="N80" s="8">
        <v>2.23</v>
      </c>
    </row>
    <row r="81" spans="1:14" x14ac:dyDescent="0.25">
      <c r="A81" s="7">
        <v>10</v>
      </c>
      <c r="B81" s="7" t="s">
        <v>243</v>
      </c>
      <c r="C81" s="7">
        <v>2</v>
      </c>
      <c r="D81" s="7" t="s">
        <v>9</v>
      </c>
      <c r="E81" s="7" t="s">
        <v>4</v>
      </c>
      <c r="F81" s="7" t="s">
        <v>5</v>
      </c>
      <c r="G81" s="7" t="s">
        <v>267</v>
      </c>
      <c r="H81" s="8" t="s">
        <v>271</v>
      </c>
      <c r="I81" s="8" t="s">
        <v>271</v>
      </c>
      <c r="J81" s="8" t="s">
        <v>271</v>
      </c>
      <c r="K81" s="8">
        <v>0.89</v>
      </c>
      <c r="L81" s="8">
        <v>0.36</v>
      </c>
      <c r="M81" s="8">
        <v>1.25</v>
      </c>
      <c r="N81" s="8">
        <v>0.4</v>
      </c>
    </row>
    <row r="82" spans="1:14" x14ac:dyDescent="0.25">
      <c r="A82" s="7">
        <v>1</v>
      </c>
      <c r="B82" s="7" t="s">
        <v>18</v>
      </c>
      <c r="C82" s="7">
        <v>4</v>
      </c>
      <c r="D82" s="7" t="s">
        <v>8</v>
      </c>
      <c r="E82" s="7" t="s">
        <v>7</v>
      </c>
      <c r="F82" s="7" t="s">
        <v>253</v>
      </c>
      <c r="G82" s="7" t="s">
        <v>268</v>
      </c>
      <c r="H82" s="9">
        <v>6.75</v>
      </c>
      <c r="I82" s="9">
        <v>41.9</v>
      </c>
      <c r="J82" s="8">
        <v>0.34</v>
      </c>
      <c r="K82" s="8">
        <v>15.45</v>
      </c>
      <c r="L82" s="8">
        <v>13.58</v>
      </c>
      <c r="M82" s="8">
        <v>29.03</v>
      </c>
      <c r="N82" s="8">
        <v>0.88</v>
      </c>
    </row>
    <row r="83" spans="1:14" x14ac:dyDescent="0.25">
      <c r="A83" s="7">
        <v>1</v>
      </c>
      <c r="B83" s="7" t="s">
        <v>26</v>
      </c>
      <c r="C83" s="7">
        <v>2</v>
      </c>
      <c r="D83" s="7" t="s">
        <v>8</v>
      </c>
      <c r="E83" s="7" t="s">
        <v>7</v>
      </c>
      <c r="F83" s="7" t="s">
        <v>253</v>
      </c>
      <c r="G83" s="7" t="s">
        <v>268</v>
      </c>
      <c r="H83" s="9">
        <v>5.2</v>
      </c>
      <c r="I83" s="9">
        <v>96.82</v>
      </c>
      <c r="J83" s="8">
        <v>0.34</v>
      </c>
      <c r="K83" s="8">
        <v>2.66</v>
      </c>
      <c r="L83" s="8">
        <v>2.84</v>
      </c>
      <c r="M83" s="8">
        <v>5.5</v>
      </c>
      <c r="N83" s="8">
        <v>1.07</v>
      </c>
    </row>
    <row r="84" spans="1:14" x14ac:dyDescent="0.25">
      <c r="A84" s="7">
        <v>2</v>
      </c>
      <c r="B84" s="7" t="s">
        <v>36</v>
      </c>
      <c r="C84" s="7">
        <v>2</v>
      </c>
      <c r="D84" s="7" t="s">
        <v>8</v>
      </c>
      <c r="E84" s="7" t="s">
        <v>7</v>
      </c>
      <c r="F84" s="7" t="s">
        <v>253</v>
      </c>
      <c r="G84" s="7" t="s">
        <v>268</v>
      </c>
      <c r="H84" s="9">
        <v>6.01</v>
      </c>
      <c r="I84" s="8">
        <v>41.48</v>
      </c>
      <c r="J84" s="8">
        <v>0.42</v>
      </c>
      <c r="K84" s="8">
        <v>2.96</v>
      </c>
      <c r="L84" s="8">
        <v>7.01</v>
      </c>
      <c r="M84" s="8">
        <v>9.9700000000000006</v>
      </c>
      <c r="N84" s="8">
        <v>2.37</v>
      </c>
    </row>
    <row r="85" spans="1:14" x14ac:dyDescent="0.25">
      <c r="A85" s="7">
        <v>2</v>
      </c>
      <c r="B85" s="7" t="s">
        <v>51</v>
      </c>
      <c r="C85" s="7">
        <v>4</v>
      </c>
      <c r="D85" s="7" t="s">
        <v>8</v>
      </c>
      <c r="E85" s="7" t="s">
        <v>7</v>
      </c>
      <c r="F85" s="7" t="s">
        <v>253</v>
      </c>
      <c r="G85" s="7" t="s">
        <v>268</v>
      </c>
      <c r="H85" s="9">
        <v>5.41</v>
      </c>
      <c r="I85" s="8">
        <v>141.26</v>
      </c>
      <c r="J85" s="8">
        <v>0.34</v>
      </c>
      <c r="K85" s="8">
        <v>14.94</v>
      </c>
      <c r="L85" s="8">
        <v>17.8</v>
      </c>
      <c r="M85" s="8">
        <v>32.74</v>
      </c>
      <c r="N85" s="8">
        <v>1.19</v>
      </c>
    </row>
    <row r="86" spans="1:14" x14ac:dyDescent="0.25">
      <c r="A86" s="7">
        <v>3</v>
      </c>
      <c r="B86" s="7" t="s">
        <v>62</v>
      </c>
      <c r="C86" s="7">
        <v>2</v>
      </c>
      <c r="D86" s="7" t="s">
        <v>8</v>
      </c>
      <c r="E86" s="7" t="s">
        <v>7</v>
      </c>
      <c r="F86" s="7" t="s">
        <v>253</v>
      </c>
      <c r="G86" s="7" t="s">
        <v>268</v>
      </c>
      <c r="H86" s="9">
        <v>5.71</v>
      </c>
      <c r="I86" s="8">
        <v>60.02</v>
      </c>
      <c r="J86" s="8">
        <v>0.3</v>
      </c>
      <c r="K86" s="8">
        <v>3.64</v>
      </c>
      <c r="L86" s="8">
        <v>3.23</v>
      </c>
      <c r="M86" s="8">
        <v>6.87</v>
      </c>
      <c r="N86" s="8">
        <v>0.89</v>
      </c>
    </row>
    <row r="87" spans="1:14" x14ac:dyDescent="0.25">
      <c r="A87" s="7">
        <v>3</v>
      </c>
      <c r="B87" s="7" t="s">
        <v>78</v>
      </c>
      <c r="C87" s="7">
        <v>4</v>
      </c>
      <c r="D87" s="7" t="s">
        <v>8</v>
      </c>
      <c r="E87" s="7" t="s">
        <v>7</v>
      </c>
      <c r="F87" s="7" t="s">
        <v>253</v>
      </c>
      <c r="G87" s="7" t="s">
        <v>268</v>
      </c>
      <c r="H87" s="9">
        <v>5.58</v>
      </c>
      <c r="I87" s="8">
        <v>153.16999999999999</v>
      </c>
      <c r="J87" s="8">
        <v>0.27</v>
      </c>
      <c r="K87" s="8">
        <v>12.58</v>
      </c>
      <c r="L87" s="8">
        <v>6.53</v>
      </c>
      <c r="M87" s="8">
        <v>19.11</v>
      </c>
      <c r="N87" s="8">
        <v>0.52</v>
      </c>
    </row>
    <row r="88" spans="1:14" x14ac:dyDescent="0.25">
      <c r="A88" s="7">
        <v>4</v>
      </c>
      <c r="B88" s="7" t="s">
        <v>92</v>
      </c>
      <c r="C88" s="7">
        <v>2</v>
      </c>
      <c r="D88" s="7" t="s">
        <v>8</v>
      </c>
      <c r="E88" s="7" t="s">
        <v>7</v>
      </c>
      <c r="F88" s="7" t="s">
        <v>253</v>
      </c>
      <c r="G88" s="7" t="s">
        <v>268</v>
      </c>
      <c r="H88" s="9">
        <v>5.17</v>
      </c>
      <c r="I88" s="8">
        <v>177.29</v>
      </c>
      <c r="J88" s="8">
        <v>0.41</v>
      </c>
      <c r="K88" s="8">
        <v>1.95</v>
      </c>
      <c r="L88" s="8">
        <v>4.26</v>
      </c>
      <c r="M88" s="8">
        <v>6.21</v>
      </c>
      <c r="N88" s="8">
        <v>2.1800000000000002</v>
      </c>
    </row>
    <row r="89" spans="1:14" x14ac:dyDescent="0.25">
      <c r="A89" s="7">
        <v>4</v>
      </c>
      <c r="B89" s="7" t="s">
        <v>104</v>
      </c>
      <c r="C89" s="7">
        <v>4</v>
      </c>
      <c r="D89" s="7" t="s">
        <v>8</v>
      </c>
      <c r="E89" s="7" t="s">
        <v>7</v>
      </c>
      <c r="F89" s="7" t="s">
        <v>253</v>
      </c>
      <c r="G89" s="7" t="s">
        <v>268</v>
      </c>
      <c r="H89" s="9">
        <v>5.66</v>
      </c>
      <c r="I89" s="8">
        <v>155.55000000000001</v>
      </c>
      <c r="J89" s="8">
        <v>0.26</v>
      </c>
      <c r="K89" s="8">
        <v>14.53</v>
      </c>
      <c r="L89" s="8">
        <v>9.58</v>
      </c>
      <c r="M89" s="8">
        <v>24.11</v>
      </c>
      <c r="N89" s="8">
        <v>0.66</v>
      </c>
    </row>
    <row r="90" spans="1:14" x14ac:dyDescent="0.25">
      <c r="A90" s="7">
        <v>5</v>
      </c>
      <c r="B90" s="7" t="s">
        <v>120</v>
      </c>
      <c r="C90" s="7">
        <v>4</v>
      </c>
      <c r="D90" s="7" t="s">
        <v>8</v>
      </c>
      <c r="E90" s="7" t="s">
        <v>7</v>
      </c>
      <c r="F90" s="7" t="s">
        <v>253</v>
      </c>
      <c r="G90" s="7" t="s">
        <v>268</v>
      </c>
      <c r="H90" s="9">
        <v>5.51</v>
      </c>
      <c r="I90" s="8">
        <v>169.39</v>
      </c>
      <c r="J90" s="8">
        <v>0.22</v>
      </c>
      <c r="K90" s="8">
        <v>14.81</v>
      </c>
      <c r="L90" s="8">
        <v>7.39</v>
      </c>
      <c r="M90" s="8">
        <v>22.2</v>
      </c>
      <c r="N90" s="8">
        <v>0.5</v>
      </c>
    </row>
    <row r="91" spans="1:14" x14ac:dyDescent="0.25">
      <c r="A91" s="7">
        <v>5</v>
      </c>
      <c r="B91" s="7" t="s">
        <v>126</v>
      </c>
      <c r="C91" s="7">
        <v>2</v>
      </c>
      <c r="D91" s="7" t="s">
        <v>8</v>
      </c>
      <c r="E91" s="7" t="s">
        <v>7</v>
      </c>
      <c r="F91" s="7" t="s">
        <v>253</v>
      </c>
      <c r="G91" s="7" t="s">
        <v>268</v>
      </c>
      <c r="H91" s="9">
        <v>5.58</v>
      </c>
      <c r="I91" s="8">
        <v>136.80000000000001</v>
      </c>
      <c r="J91" s="8">
        <v>0.35</v>
      </c>
      <c r="K91" s="8">
        <v>2.14</v>
      </c>
      <c r="L91" s="8">
        <v>3.28</v>
      </c>
      <c r="M91" s="8">
        <v>5.42</v>
      </c>
      <c r="N91" s="8">
        <v>1.53</v>
      </c>
    </row>
    <row r="92" spans="1:14" x14ac:dyDescent="0.25">
      <c r="A92" s="7">
        <v>6</v>
      </c>
      <c r="B92" s="5" t="s">
        <v>137</v>
      </c>
      <c r="C92" s="7">
        <v>4</v>
      </c>
      <c r="D92" s="7" t="s">
        <v>8</v>
      </c>
      <c r="E92" s="7" t="s">
        <v>7</v>
      </c>
      <c r="F92" s="7" t="s">
        <v>253</v>
      </c>
      <c r="G92" s="7" t="s">
        <v>268</v>
      </c>
      <c r="H92" s="8" t="s">
        <v>271</v>
      </c>
      <c r="I92" s="8" t="s">
        <v>271</v>
      </c>
      <c r="J92" s="8" t="s">
        <v>271</v>
      </c>
      <c r="K92" s="8">
        <v>13.61</v>
      </c>
      <c r="L92" s="8">
        <v>9.3699999999999992</v>
      </c>
      <c r="M92" s="8">
        <v>22.98</v>
      </c>
      <c r="N92" s="8">
        <v>0.69</v>
      </c>
    </row>
    <row r="93" spans="1:14" x14ac:dyDescent="0.25">
      <c r="A93" s="7">
        <v>6</v>
      </c>
      <c r="B93" s="5" t="s">
        <v>140</v>
      </c>
      <c r="C93" s="7">
        <v>2</v>
      </c>
      <c r="D93" s="7" t="s">
        <v>8</v>
      </c>
      <c r="E93" s="7" t="s">
        <v>7</v>
      </c>
      <c r="F93" s="7" t="s">
        <v>253</v>
      </c>
      <c r="G93" s="7" t="s">
        <v>268</v>
      </c>
      <c r="H93" s="8" t="s">
        <v>271</v>
      </c>
      <c r="I93" s="8" t="s">
        <v>271</v>
      </c>
      <c r="J93" s="8" t="s">
        <v>271</v>
      </c>
      <c r="K93" s="8">
        <v>1.84</v>
      </c>
      <c r="L93" s="8">
        <v>4.32</v>
      </c>
      <c r="M93" s="8">
        <v>6.16</v>
      </c>
      <c r="N93" s="8">
        <v>2.35</v>
      </c>
    </row>
    <row r="94" spans="1:14" x14ac:dyDescent="0.25">
      <c r="A94" s="7">
        <v>7</v>
      </c>
      <c r="B94" s="5" t="s">
        <v>165</v>
      </c>
      <c r="C94" s="7">
        <v>4</v>
      </c>
      <c r="D94" s="7" t="s">
        <v>8</v>
      </c>
      <c r="E94" s="7" t="s">
        <v>7</v>
      </c>
      <c r="F94" s="7" t="s">
        <v>253</v>
      </c>
      <c r="G94" s="7" t="s">
        <v>268</v>
      </c>
      <c r="H94" s="8" t="s">
        <v>271</v>
      </c>
      <c r="I94" s="8" t="s">
        <v>271</v>
      </c>
      <c r="J94" s="8" t="s">
        <v>271</v>
      </c>
      <c r="K94" s="8">
        <v>14.09</v>
      </c>
      <c r="L94" s="8">
        <v>7.33</v>
      </c>
      <c r="M94" s="8">
        <v>21.42</v>
      </c>
      <c r="N94" s="8">
        <v>0.52</v>
      </c>
    </row>
    <row r="95" spans="1:14" x14ac:dyDescent="0.25">
      <c r="A95" s="7">
        <v>7</v>
      </c>
      <c r="B95" s="5" t="s">
        <v>167</v>
      </c>
      <c r="C95" s="7">
        <v>2</v>
      </c>
      <c r="D95" s="7" t="s">
        <v>8</v>
      </c>
      <c r="E95" s="7" t="s">
        <v>7</v>
      </c>
      <c r="F95" s="7" t="s">
        <v>253</v>
      </c>
      <c r="G95" s="7" t="s">
        <v>268</v>
      </c>
      <c r="H95" s="8" t="s">
        <v>271</v>
      </c>
      <c r="I95" s="8" t="s">
        <v>271</v>
      </c>
      <c r="J95" s="8" t="s">
        <v>271</v>
      </c>
      <c r="K95" s="8">
        <v>1.7</v>
      </c>
      <c r="L95" s="8">
        <v>4.88</v>
      </c>
      <c r="M95" s="8">
        <v>6.58</v>
      </c>
      <c r="N95" s="8">
        <v>2.87</v>
      </c>
    </row>
    <row r="96" spans="1:14" x14ac:dyDescent="0.25">
      <c r="A96" s="7">
        <v>8</v>
      </c>
      <c r="B96" s="5" t="s">
        <v>194</v>
      </c>
      <c r="C96" s="7">
        <v>4</v>
      </c>
      <c r="D96" s="7" t="s">
        <v>8</v>
      </c>
      <c r="E96" s="7" t="s">
        <v>7</v>
      </c>
      <c r="F96" s="7" t="s">
        <v>253</v>
      </c>
      <c r="G96" s="7" t="s">
        <v>268</v>
      </c>
      <c r="H96" s="8" t="s">
        <v>271</v>
      </c>
      <c r="I96" s="8" t="s">
        <v>271</v>
      </c>
      <c r="J96" s="8" t="s">
        <v>271</v>
      </c>
      <c r="K96" s="8">
        <v>9.6999999999999993</v>
      </c>
      <c r="L96" s="8">
        <v>6.64</v>
      </c>
      <c r="M96" s="8">
        <v>16.34</v>
      </c>
      <c r="N96" s="8">
        <v>0.68</v>
      </c>
    </row>
    <row r="97" spans="1:14" x14ac:dyDescent="0.25">
      <c r="A97" s="7">
        <v>8</v>
      </c>
      <c r="B97" s="5" t="s">
        <v>196</v>
      </c>
      <c r="C97" s="7">
        <v>2</v>
      </c>
      <c r="D97" s="7" t="s">
        <v>8</v>
      </c>
      <c r="E97" s="7" t="s">
        <v>7</v>
      </c>
      <c r="F97" s="7" t="s">
        <v>253</v>
      </c>
      <c r="G97" s="7" t="s">
        <v>268</v>
      </c>
      <c r="H97" s="8" t="s">
        <v>271</v>
      </c>
      <c r="I97" s="8" t="s">
        <v>271</v>
      </c>
      <c r="J97" s="8" t="s">
        <v>271</v>
      </c>
      <c r="K97" s="8">
        <v>2.34</v>
      </c>
      <c r="L97" s="8">
        <v>2.35</v>
      </c>
      <c r="M97" s="8">
        <v>4.6900000000000004</v>
      </c>
      <c r="N97" s="8">
        <v>1</v>
      </c>
    </row>
    <row r="98" spans="1:14" x14ac:dyDescent="0.25">
      <c r="A98" s="7">
        <v>9</v>
      </c>
      <c r="B98" s="5" t="s">
        <v>211</v>
      </c>
      <c r="C98" s="7">
        <v>4</v>
      </c>
      <c r="D98" s="7" t="s">
        <v>8</v>
      </c>
      <c r="E98" s="7" t="s">
        <v>7</v>
      </c>
      <c r="F98" s="7" t="s">
        <v>253</v>
      </c>
      <c r="G98" s="7" t="s">
        <v>268</v>
      </c>
      <c r="H98" s="8" t="s">
        <v>271</v>
      </c>
      <c r="I98" s="8" t="s">
        <v>271</v>
      </c>
      <c r="J98" s="8" t="s">
        <v>271</v>
      </c>
      <c r="K98" s="8">
        <v>11.33</v>
      </c>
      <c r="L98" s="8">
        <v>2.2200000000000002</v>
      </c>
      <c r="M98" s="8">
        <v>13.55</v>
      </c>
      <c r="N98" s="8">
        <v>0.2</v>
      </c>
    </row>
    <row r="99" spans="1:14" x14ac:dyDescent="0.25">
      <c r="A99" s="7">
        <v>9</v>
      </c>
      <c r="B99" s="5" t="s">
        <v>221</v>
      </c>
      <c r="C99" s="7">
        <v>2</v>
      </c>
      <c r="D99" s="7" t="s">
        <v>8</v>
      </c>
      <c r="E99" s="7" t="s">
        <v>7</v>
      </c>
      <c r="F99" s="7" t="s">
        <v>253</v>
      </c>
      <c r="G99" s="7" t="s">
        <v>268</v>
      </c>
      <c r="H99" s="8" t="s">
        <v>271</v>
      </c>
      <c r="I99" s="8" t="s">
        <v>271</v>
      </c>
      <c r="J99" s="8" t="s">
        <v>271</v>
      </c>
      <c r="K99" s="8">
        <v>1.99</v>
      </c>
      <c r="L99" s="8">
        <v>5.86</v>
      </c>
      <c r="M99" s="8">
        <v>7.85</v>
      </c>
      <c r="N99" s="8">
        <v>2.94</v>
      </c>
    </row>
    <row r="100" spans="1:14" x14ac:dyDescent="0.25">
      <c r="A100" s="7">
        <v>10</v>
      </c>
      <c r="B100" s="5" t="s">
        <v>246</v>
      </c>
      <c r="C100" s="7">
        <v>4</v>
      </c>
      <c r="D100" s="7" t="s">
        <v>8</v>
      </c>
      <c r="E100" s="7" t="s">
        <v>7</v>
      </c>
      <c r="F100" s="7" t="s">
        <v>253</v>
      </c>
      <c r="G100" s="7" t="s">
        <v>268</v>
      </c>
      <c r="H100" s="8" t="s">
        <v>271</v>
      </c>
      <c r="I100" s="8" t="s">
        <v>271</v>
      </c>
      <c r="J100" s="8" t="s">
        <v>271</v>
      </c>
      <c r="K100" s="8">
        <v>14.8</v>
      </c>
      <c r="L100" s="8">
        <v>4.9000000000000004</v>
      </c>
      <c r="M100" s="8">
        <v>19.7</v>
      </c>
      <c r="N100" s="8">
        <v>0.33</v>
      </c>
    </row>
    <row r="101" spans="1:14" x14ac:dyDescent="0.25">
      <c r="A101" s="7">
        <v>10</v>
      </c>
      <c r="B101" s="5" t="s">
        <v>249</v>
      </c>
      <c r="C101" s="7">
        <v>2</v>
      </c>
      <c r="D101" s="7" t="s">
        <v>8</v>
      </c>
      <c r="E101" s="7" t="s">
        <v>7</v>
      </c>
      <c r="F101" s="7" t="s">
        <v>253</v>
      </c>
      <c r="G101" s="7" t="s">
        <v>268</v>
      </c>
      <c r="H101" s="8" t="s">
        <v>271</v>
      </c>
      <c r="I101" s="8" t="s">
        <v>271</v>
      </c>
      <c r="J101" s="8" t="s">
        <v>271</v>
      </c>
      <c r="K101" s="8">
        <v>1.38</v>
      </c>
      <c r="L101" s="8">
        <v>1.53</v>
      </c>
      <c r="M101" s="8">
        <v>2.91</v>
      </c>
      <c r="N101" s="8">
        <v>1.1100000000000001</v>
      </c>
    </row>
    <row r="102" spans="1:14" x14ac:dyDescent="0.25">
      <c r="A102" s="7">
        <v>1</v>
      </c>
      <c r="B102" s="7" t="s">
        <v>17</v>
      </c>
      <c r="C102" s="7">
        <v>4</v>
      </c>
      <c r="D102" s="7" t="s">
        <v>8</v>
      </c>
      <c r="E102" s="7" t="s">
        <v>7</v>
      </c>
      <c r="F102" s="7" t="s">
        <v>5</v>
      </c>
      <c r="G102" s="7" t="s">
        <v>269</v>
      </c>
      <c r="H102" s="9">
        <v>5.54</v>
      </c>
      <c r="I102" s="9">
        <v>193.94</v>
      </c>
      <c r="J102" s="8">
        <v>0.27</v>
      </c>
      <c r="K102" s="8">
        <v>10.82</v>
      </c>
      <c r="L102" s="8">
        <v>2.0099999999999998</v>
      </c>
      <c r="M102" s="8">
        <v>12.83</v>
      </c>
      <c r="N102" s="8">
        <v>0.19</v>
      </c>
    </row>
    <row r="103" spans="1:14" x14ac:dyDescent="0.25">
      <c r="A103" s="7">
        <v>1</v>
      </c>
      <c r="B103" s="7" t="s">
        <v>20</v>
      </c>
      <c r="C103" s="7">
        <v>2</v>
      </c>
      <c r="D103" s="7" t="s">
        <v>8</v>
      </c>
      <c r="E103" s="7" t="s">
        <v>7</v>
      </c>
      <c r="F103" s="7" t="s">
        <v>5</v>
      </c>
      <c r="G103" s="7" t="s">
        <v>269</v>
      </c>
      <c r="H103" s="9">
        <v>5.74</v>
      </c>
      <c r="I103" s="9">
        <v>38.54</v>
      </c>
      <c r="J103" s="8">
        <v>0.42</v>
      </c>
      <c r="K103" s="8">
        <v>2.61</v>
      </c>
      <c r="L103" s="8">
        <v>1.27</v>
      </c>
      <c r="M103" s="8">
        <v>3.88</v>
      </c>
      <c r="N103" s="8">
        <v>0.49</v>
      </c>
    </row>
    <row r="104" spans="1:14" x14ac:dyDescent="0.25">
      <c r="A104" s="7">
        <v>2</v>
      </c>
      <c r="B104" s="7" t="s">
        <v>49</v>
      </c>
      <c r="C104" s="7">
        <v>2</v>
      </c>
      <c r="D104" s="7" t="s">
        <v>8</v>
      </c>
      <c r="E104" s="7" t="s">
        <v>7</v>
      </c>
      <c r="F104" s="7" t="s">
        <v>5</v>
      </c>
      <c r="G104" s="7" t="s">
        <v>269</v>
      </c>
      <c r="H104" s="9">
        <v>5.54</v>
      </c>
      <c r="I104" s="8">
        <v>292.70999999999998</v>
      </c>
      <c r="J104" s="8">
        <v>0.33</v>
      </c>
      <c r="K104" s="8">
        <v>3.53</v>
      </c>
      <c r="L104" s="8">
        <v>1.41</v>
      </c>
      <c r="M104" s="8">
        <v>4.9400000000000004</v>
      </c>
      <c r="N104" s="8">
        <v>0.4</v>
      </c>
    </row>
    <row r="105" spans="1:14" x14ac:dyDescent="0.25">
      <c r="A105" s="7">
        <v>2</v>
      </c>
      <c r="B105" s="7" t="s">
        <v>57</v>
      </c>
      <c r="C105" s="7">
        <v>4</v>
      </c>
      <c r="D105" s="7" t="s">
        <v>8</v>
      </c>
      <c r="E105" s="7" t="s">
        <v>7</v>
      </c>
      <c r="F105" s="7" t="s">
        <v>5</v>
      </c>
      <c r="G105" s="7" t="s">
        <v>269</v>
      </c>
      <c r="H105" s="9">
        <v>5.36</v>
      </c>
      <c r="I105" s="8">
        <v>222.91</v>
      </c>
      <c r="J105" s="8">
        <v>0.3</v>
      </c>
      <c r="K105" s="8">
        <v>13.74</v>
      </c>
      <c r="L105" s="8">
        <v>10.38</v>
      </c>
      <c r="M105" s="8">
        <v>24.12</v>
      </c>
      <c r="N105" s="8">
        <v>0.76</v>
      </c>
    </row>
    <row r="106" spans="1:14" x14ac:dyDescent="0.25">
      <c r="A106" s="7">
        <v>3</v>
      </c>
      <c r="B106" s="7" t="s">
        <v>68</v>
      </c>
      <c r="C106" s="7">
        <v>2</v>
      </c>
      <c r="D106" s="7" t="s">
        <v>8</v>
      </c>
      <c r="E106" s="7" t="s">
        <v>7</v>
      </c>
      <c r="F106" s="7" t="s">
        <v>5</v>
      </c>
      <c r="G106" s="7" t="s">
        <v>269</v>
      </c>
      <c r="H106" s="9">
        <v>5.37</v>
      </c>
      <c r="I106" s="8">
        <v>147.72</v>
      </c>
      <c r="J106" s="8">
        <v>0.32</v>
      </c>
      <c r="K106" s="8">
        <v>2.89</v>
      </c>
      <c r="L106" s="8">
        <v>5.85</v>
      </c>
      <c r="M106" s="8">
        <v>8.74</v>
      </c>
      <c r="N106" s="8">
        <v>2.02</v>
      </c>
    </row>
    <row r="107" spans="1:14" x14ac:dyDescent="0.25">
      <c r="A107" s="7">
        <v>3</v>
      </c>
      <c r="B107" s="7" t="s">
        <v>71</v>
      </c>
      <c r="C107" s="7">
        <v>4</v>
      </c>
      <c r="D107" s="7" t="s">
        <v>8</v>
      </c>
      <c r="E107" s="7" t="s">
        <v>7</v>
      </c>
      <c r="F107" s="7" t="s">
        <v>5</v>
      </c>
      <c r="G107" s="7" t="s">
        <v>269</v>
      </c>
      <c r="H107" s="9">
        <v>5.13</v>
      </c>
      <c r="I107" s="8">
        <v>223.78</v>
      </c>
      <c r="J107" s="8">
        <v>0.23</v>
      </c>
      <c r="K107" s="8">
        <v>14.65</v>
      </c>
      <c r="L107" s="8">
        <v>6.95</v>
      </c>
      <c r="M107" s="8">
        <v>21.6</v>
      </c>
      <c r="N107" s="8">
        <v>0.47</v>
      </c>
    </row>
    <row r="108" spans="1:14" x14ac:dyDescent="0.25">
      <c r="A108" s="7">
        <v>4</v>
      </c>
      <c r="B108" s="7" t="s">
        <v>84</v>
      </c>
      <c r="C108" s="7">
        <v>4</v>
      </c>
      <c r="D108" s="7" t="s">
        <v>8</v>
      </c>
      <c r="E108" s="7" t="s">
        <v>7</v>
      </c>
      <c r="F108" s="7" t="s">
        <v>5</v>
      </c>
      <c r="G108" s="7" t="s">
        <v>269</v>
      </c>
      <c r="H108" s="9">
        <v>5.94</v>
      </c>
      <c r="I108" s="8">
        <v>86.12</v>
      </c>
      <c r="J108" s="8">
        <v>0.23</v>
      </c>
      <c r="K108" s="8">
        <v>18.37</v>
      </c>
      <c r="L108" s="8">
        <v>5.6</v>
      </c>
      <c r="M108" s="8">
        <v>23.97</v>
      </c>
      <c r="N108" s="8">
        <v>0.3</v>
      </c>
    </row>
    <row r="109" spans="1:14" x14ac:dyDescent="0.25">
      <c r="A109" s="7">
        <v>4</v>
      </c>
      <c r="B109" s="7" t="s">
        <v>89</v>
      </c>
      <c r="C109" s="7">
        <v>2</v>
      </c>
      <c r="D109" s="7" t="s">
        <v>8</v>
      </c>
      <c r="E109" s="7" t="s">
        <v>7</v>
      </c>
      <c r="F109" s="7" t="s">
        <v>5</v>
      </c>
      <c r="G109" s="7" t="s">
        <v>269</v>
      </c>
      <c r="H109" s="9">
        <v>6.05</v>
      </c>
      <c r="I109" s="8">
        <v>84.86</v>
      </c>
      <c r="J109" s="8">
        <v>0.25</v>
      </c>
      <c r="K109" s="8">
        <v>2.79</v>
      </c>
      <c r="L109" s="8">
        <v>3.49</v>
      </c>
      <c r="M109" s="8">
        <v>6.28</v>
      </c>
      <c r="N109" s="8">
        <v>1.25</v>
      </c>
    </row>
    <row r="110" spans="1:14" x14ac:dyDescent="0.25">
      <c r="A110" s="7">
        <v>5</v>
      </c>
      <c r="B110" s="7" t="s">
        <v>107</v>
      </c>
      <c r="C110" s="7">
        <v>4</v>
      </c>
      <c r="D110" s="7" t="s">
        <v>8</v>
      </c>
      <c r="E110" s="7" t="s">
        <v>7</v>
      </c>
      <c r="F110" s="7" t="s">
        <v>5</v>
      </c>
      <c r="G110" s="7" t="s">
        <v>269</v>
      </c>
      <c r="H110" s="9">
        <v>5.53</v>
      </c>
      <c r="I110" s="8">
        <v>149.58000000000001</v>
      </c>
      <c r="J110" s="8">
        <v>0.56999999999999995</v>
      </c>
      <c r="K110" s="8">
        <v>5.77</v>
      </c>
      <c r="L110" s="8">
        <v>1.42</v>
      </c>
      <c r="M110" s="8">
        <v>7.19</v>
      </c>
      <c r="N110" s="8">
        <v>0.25</v>
      </c>
    </row>
    <row r="111" spans="1:14" x14ac:dyDescent="0.25">
      <c r="A111" s="7">
        <v>5</v>
      </c>
      <c r="B111" s="7" t="s">
        <v>121</v>
      </c>
      <c r="C111" s="7">
        <v>2</v>
      </c>
      <c r="D111" s="7" t="s">
        <v>8</v>
      </c>
      <c r="E111" s="7" t="s">
        <v>7</v>
      </c>
      <c r="F111" s="7" t="s">
        <v>5</v>
      </c>
      <c r="G111" s="7" t="s">
        <v>269</v>
      </c>
      <c r="H111" s="9">
        <v>6.04</v>
      </c>
      <c r="I111" s="8">
        <v>89.62</v>
      </c>
      <c r="J111" s="8">
        <v>0.39</v>
      </c>
      <c r="K111" s="8">
        <v>2.73</v>
      </c>
      <c r="L111" s="8">
        <v>1.1100000000000001</v>
      </c>
      <c r="M111" s="8">
        <v>3.84</v>
      </c>
      <c r="N111" s="8">
        <v>0.41</v>
      </c>
    </row>
    <row r="112" spans="1:14" x14ac:dyDescent="0.25">
      <c r="A112" s="7">
        <v>6</v>
      </c>
      <c r="B112" s="5" t="s">
        <v>132</v>
      </c>
      <c r="C112" s="7">
        <v>2</v>
      </c>
      <c r="D112" s="7" t="s">
        <v>8</v>
      </c>
      <c r="E112" s="7" t="s">
        <v>7</v>
      </c>
      <c r="F112" s="7" t="s">
        <v>5</v>
      </c>
      <c r="G112" s="7" t="s">
        <v>269</v>
      </c>
      <c r="H112" s="8" t="s">
        <v>271</v>
      </c>
      <c r="I112" s="8" t="s">
        <v>271</v>
      </c>
      <c r="J112" s="8" t="s">
        <v>271</v>
      </c>
      <c r="K112" s="8">
        <v>2.7</v>
      </c>
      <c r="L112" s="8">
        <v>3.41</v>
      </c>
      <c r="M112" s="8">
        <v>6.11</v>
      </c>
      <c r="N112" s="8">
        <v>1.26</v>
      </c>
    </row>
    <row r="113" spans="1:14" x14ac:dyDescent="0.25">
      <c r="A113" s="7">
        <v>6</v>
      </c>
      <c r="B113" s="5" t="s">
        <v>149</v>
      </c>
      <c r="C113" s="7">
        <v>4</v>
      </c>
      <c r="D113" s="7" t="s">
        <v>8</v>
      </c>
      <c r="E113" s="7" t="s">
        <v>7</v>
      </c>
      <c r="F113" s="7" t="s">
        <v>5</v>
      </c>
      <c r="G113" s="7" t="s">
        <v>269</v>
      </c>
      <c r="H113" s="8" t="s">
        <v>271</v>
      </c>
      <c r="I113" s="8" t="s">
        <v>271</v>
      </c>
      <c r="J113" s="8" t="s">
        <v>271</v>
      </c>
      <c r="K113" s="8">
        <v>12.58</v>
      </c>
      <c r="L113" s="8">
        <v>3.31</v>
      </c>
      <c r="M113" s="8">
        <v>15.89</v>
      </c>
      <c r="N113" s="8">
        <v>0.26</v>
      </c>
    </row>
    <row r="114" spans="1:14" x14ac:dyDescent="0.25">
      <c r="A114" s="7">
        <v>7</v>
      </c>
      <c r="B114" s="5" t="s">
        <v>156</v>
      </c>
      <c r="C114" s="7">
        <v>4</v>
      </c>
      <c r="D114" s="7" t="s">
        <v>8</v>
      </c>
      <c r="E114" s="7" t="s">
        <v>7</v>
      </c>
      <c r="F114" s="7" t="s">
        <v>5</v>
      </c>
      <c r="G114" s="7" t="s">
        <v>269</v>
      </c>
      <c r="H114" s="8" t="s">
        <v>271</v>
      </c>
      <c r="I114" s="8" t="s">
        <v>271</v>
      </c>
      <c r="J114" s="8" t="s">
        <v>271</v>
      </c>
      <c r="K114" s="8">
        <v>14.1</v>
      </c>
      <c r="L114" s="8">
        <v>5.55</v>
      </c>
      <c r="M114" s="8">
        <v>19.649999999999999</v>
      </c>
      <c r="N114" s="8">
        <v>0.39</v>
      </c>
    </row>
    <row r="115" spans="1:14" x14ac:dyDescent="0.25">
      <c r="A115" s="7">
        <v>7</v>
      </c>
      <c r="B115" s="5" t="s">
        <v>172</v>
      </c>
      <c r="C115" s="7">
        <v>2</v>
      </c>
      <c r="D115" s="7" t="s">
        <v>8</v>
      </c>
      <c r="E115" s="7" t="s">
        <v>7</v>
      </c>
      <c r="F115" s="7" t="s">
        <v>5</v>
      </c>
      <c r="G115" s="7" t="s">
        <v>269</v>
      </c>
      <c r="H115" s="8" t="s">
        <v>271</v>
      </c>
      <c r="I115" s="8" t="s">
        <v>271</v>
      </c>
      <c r="J115" s="8" t="s">
        <v>271</v>
      </c>
      <c r="K115" s="8">
        <v>2.4700000000000002</v>
      </c>
      <c r="L115" s="8">
        <v>6.29</v>
      </c>
      <c r="M115" s="8">
        <v>8.76</v>
      </c>
      <c r="N115" s="8">
        <v>2.5499999999999998</v>
      </c>
    </row>
    <row r="116" spans="1:14" x14ac:dyDescent="0.25">
      <c r="A116" s="7">
        <v>8</v>
      </c>
      <c r="B116" s="5" t="s">
        <v>182</v>
      </c>
      <c r="C116" s="7">
        <v>4</v>
      </c>
      <c r="D116" s="7" t="s">
        <v>8</v>
      </c>
      <c r="E116" s="7" t="s">
        <v>7</v>
      </c>
      <c r="F116" s="7" t="s">
        <v>5</v>
      </c>
      <c r="G116" s="7" t="s">
        <v>269</v>
      </c>
      <c r="H116" s="8" t="s">
        <v>271</v>
      </c>
      <c r="I116" s="8" t="s">
        <v>271</v>
      </c>
      <c r="J116" s="8" t="s">
        <v>271</v>
      </c>
      <c r="K116" s="8">
        <v>15.63</v>
      </c>
      <c r="L116" s="8">
        <v>5.42</v>
      </c>
      <c r="M116" s="8">
        <v>21.05</v>
      </c>
      <c r="N116" s="8">
        <v>0.35</v>
      </c>
    </row>
    <row r="117" spans="1:14" x14ac:dyDescent="0.25">
      <c r="A117" s="7">
        <v>8</v>
      </c>
      <c r="B117" s="5" t="s">
        <v>185</v>
      </c>
      <c r="C117" s="7">
        <v>2</v>
      </c>
      <c r="D117" s="7" t="s">
        <v>8</v>
      </c>
      <c r="E117" s="7" t="s">
        <v>7</v>
      </c>
      <c r="F117" s="7" t="s">
        <v>5</v>
      </c>
      <c r="G117" s="7" t="s">
        <v>269</v>
      </c>
      <c r="H117" s="8" t="s">
        <v>271</v>
      </c>
      <c r="I117" s="8" t="s">
        <v>271</v>
      </c>
      <c r="J117" s="8" t="s">
        <v>271</v>
      </c>
      <c r="K117" s="8">
        <v>2.41</v>
      </c>
      <c r="L117" s="8">
        <v>4.67</v>
      </c>
      <c r="M117" s="8">
        <v>7.08</v>
      </c>
      <c r="N117" s="8">
        <v>1.94</v>
      </c>
    </row>
    <row r="118" spans="1:14" x14ac:dyDescent="0.25">
      <c r="A118" s="7">
        <v>9</v>
      </c>
      <c r="B118" s="5" t="s">
        <v>208</v>
      </c>
      <c r="C118" s="7">
        <v>4</v>
      </c>
      <c r="D118" s="7" t="s">
        <v>8</v>
      </c>
      <c r="E118" s="7" t="s">
        <v>7</v>
      </c>
      <c r="F118" s="7" t="s">
        <v>5</v>
      </c>
      <c r="G118" s="7" t="s">
        <v>269</v>
      </c>
      <c r="H118" s="8" t="s">
        <v>271</v>
      </c>
      <c r="I118" s="8" t="s">
        <v>271</v>
      </c>
      <c r="J118" s="8" t="s">
        <v>271</v>
      </c>
      <c r="K118" s="8">
        <v>15.13</v>
      </c>
      <c r="L118" s="8">
        <v>8.0299999999999994</v>
      </c>
      <c r="M118" s="8">
        <v>23.16</v>
      </c>
      <c r="N118" s="8">
        <v>0.53</v>
      </c>
    </row>
    <row r="119" spans="1:14" x14ac:dyDescent="0.25">
      <c r="A119" s="7">
        <v>9</v>
      </c>
      <c r="B119" s="5" t="s">
        <v>220</v>
      </c>
      <c r="C119" s="7">
        <v>2</v>
      </c>
      <c r="D119" s="7" t="s">
        <v>8</v>
      </c>
      <c r="E119" s="7" t="s">
        <v>7</v>
      </c>
      <c r="F119" s="7" t="s">
        <v>5</v>
      </c>
      <c r="G119" s="7" t="s">
        <v>269</v>
      </c>
      <c r="H119" s="8" t="s">
        <v>271</v>
      </c>
      <c r="I119" s="8" t="s">
        <v>271</v>
      </c>
      <c r="J119" s="8" t="s">
        <v>271</v>
      </c>
      <c r="K119" s="8">
        <v>1.55</v>
      </c>
      <c r="L119" s="8">
        <v>4.46</v>
      </c>
      <c r="M119" s="8">
        <v>6.01</v>
      </c>
      <c r="N119" s="8">
        <v>2.88</v>
      </c>
    </row>
    <row r="120" spans="1:14" x14ac:dyDescent="0.25">
      <c r="A120" s="7">
        <v>10</v>
      </c>
      <c r="B120" s="5" t="s">
        <v>233</v>
      </c>
      <c r="C120" s="7">
        <v>2</v>
      </c>
      <c r="D120" s="7" t="s">
        <v>8</v>
      </c>
      <c r="E120" s="7" t="s">
        <v>7</v>
      </c>
      <c r="F120" s="7" t="s">
        <v>5</v>
      </c>
      <c r="G120" s="7" t="s">
        <v>269</v>
      </c>
      <c r="H120" s="8" t="s">
        <v>271</v>
      </c>
      <c r="I120" s="8" t="s">
        <v>271</v>
      </c>
      <c r="J120" s="8" t="s">
        <v>271</v>
      </c>
      <c r="K120" s="8">
        <v>0.91</v>
      </c>
      <c r="L120" s="8">
        <v>0.67</v>
      </c>
      <c r="M120" s="8">
        <v>1.58</v>
      </c>
      <c r="N120" s="8">
        <v>0.74</v>
      </c>
    </row>
    <row r="121" spans="1:14" x14ac:dyDescent="0.25">
      <c r="A121" s="7">
        <v>10</v>
      </c>
      <c r="B121" s="5" t="s">
        <v>250</v>
      </c>
      <c r="C121" s="7">
        <v>4</v>
      </c>
      <c r="D121" s="7" t="s">
        <v>8</v>
      </c>
      <c r="E121" s="7" t="s">
        <v>7</v>
      </c>
      <c r="F121" s="7" t="s">
        <v>5</v>
      </c>
      <c r="G121" s="7" t="s">
        <v>269</v>
      </c>
      <c r="H121" s="8" t="s">
        <v>271</v>
      </c>
      <c r="I121" s="8" t="s">
        <v>271</v>
      </c>
      <c r="J121" s="8" t="s">
        <v>271</v>
      </c>
      <c r="K121" s="8">
        <v>5.85</v>
      </c>
      <c r="L121" s="8">
        <v>3.91</v>
      </c>
      <c r="M121" s="8">
        <v>9.76</v>
      </c>
      <c r="N121" s="8">
        <v>0.67</v>
      </c>
    </row>
    <row r="122" spans="1:14" x14ac:dyDescent="0.25">
      <c r="A122" s="7">
        <v>1</v>
      </c>
      <c r="B122" s="7" t="s">
        <v>13</v>
      </c>
      <c r="C122" s="7">
        <v>4</v>
      </c>
      <c r="D122" s="7" t="s">
        <v>8</v>
      </c>
      <c r="E122" s="7" t="s">
        <v>4</v>
      </c>
      <c r="F122" s="7" t="s">
        <v>253</v>
      </c>
      <c r="G122" s="7" t="s">
        <v>270</v>
      </c>
      <c r="H122" s="8">
        <v>6.56</v>
      </c>
      <c r="I122" s="8">
        <v>32.979999999999997</v>
      </c>
      <c r="J122" s="8">
        <v>0.4</v>
      </c>
      <c r="K122" s="8">
        <v>2.7</v>
      </c>
      <c r="L122" s="8">
        <v>6.28</v>
      </c>
      <c r="M122" s="8">
        <v>8.98</v>
      </c>
      <c r="N122" s="8">
        <v>2.33</v>
      </c>
    </row>
    <row r="123" spans="1:14" x14ac:dyDescent="0.25">
      <c r="A123" s="7">
        <v>1</v>
      </c>
      <c r="B123" s="7" t="s">
        <v>29</v>
      </c>
      <c r="C123" s="7">
        <v>2</v>
      </c>
      <c r="D123" s="7" t="s">
        <v>8</v>
      </c>
      <c r="E123" s="7" t="s">
        <v>4</v>
      </c>
      <c r="F123" s="7" t="s">
        <v>253</v>
      </c>
      <c r="G123" s="7" t="s">
        <v>270</v>
      </c>
      <c r="H123" s="8">
        <v>6.54</v>
      </c>
      <c r="I123" s="8">
        <v>31.02</v>
      </c>
      <c r="J123" s="8">
        <v>0.57999999999999996</v>
      </c>
      <c r="K123" s="8">
        <v>1.05</v>
      </c>
      <c r="L123" s="8">
        <v>5.29</v>
      </c>
      <c r="M123" s="8">
        <v>6.34</v>
      </c>
      <c r="N123" s="8">
        <v>5.04</v>
      </c>
    </row>
    <row r="124" spans="1:14" x14ac:dyDescent="0.25">
      <c r="A124" s="7">
        <v>2</v>
      </c>
      <c r="B124" s="7" t="s">
        <v>43</v>
      </c>
      <c r="C124" s="7">
        <v>4</v>
      </c>
      <c r="D124" s="7" t="s">
        <v>8</v>
      </c>
      <c r="E124" s="7" t="s">
        <v>4</v>
      </c>
      <c r="F124" s="7" t="s">
        <v>253</v>
      </c>
      <c r="G124" s="7" t="s">
        <v>270</v>
      </c>
      <c r="H124" s="8">
        <v>6.09</v>
      </c>
      <c r="I124" s="8">
        <v>42.4</v>
      </c>
      <c r="J124" s="8">
        <v>0.38</v>
      </c>
      <c r="K124" s="8">
        <v>3.43</v>
      </c>
      <c r="L124" s="8">
        <v>5.12</v>
      </c>
      <c r="M124" s="8">
        <v>8.5500000000000007</v>
      </c>
      <c r="N124" s="8">
        <v>1.49</v>
      </c>
    </row>
    <row r="125" spans="1:14" x14ac:dyDescent="0.25">
      <c r="A125" s="7">
        <v>2</v>
      </c>
      <c r="B125" s="7" t="s">
        <v>54</v>
      </c>
      <c r="C125" s="7">
        <v>2</v>
      </c>
      <c r="D125" s="7" t="s">
        <v>8</v>
      </c>
      <c r="E125" s="7" t="s">
        <v>4</v>
      </c>
      <c r="F125" s="7" t="s">
        <v>253</v>
      </c>
      <c r="G125" s="7" t="s">
        <v>270</v>
      </c>
      <c r="H125" s="8">
        <v>6.26</v>
      </c>
      <c r="I125" s="8">
        <v>100.16</v>
      </c>
      <c r="J125" s="8">
        <v>0.69</v>
      </c>
      <c r="K125" s="8">
        <v>1.03</v>
      </c>
      <c r="L125" s="8">
        <v>2.5</v>
      </c>
      <c r="M125" s="8">
        <v>3.53</v>
      </c>
      <c r="N125" s="8">
        <v>2.4300000000000002</v>
      </c>
    </row>
    <row r="126" spans="1:14" x14ac:dyDescent="0.25">
      <c r="A126" s="7">
        <v>3</v>
      </c>
      <c r="B126" s="7" t="s">
        <v>63</v>
      </c>
      <c r="C126" s="7">
        <v>4</v>
      </c>
      <c r="D126" s="7" t="s">
        <v>8</v>
      </c>
      <c r="E126" s="7" t="s">
        <v>4</v>
      </c>
      <c r="F126" s="7" t="s">
        <v>253</v>
      </c>
      <c r="G126" s="7" t="s">
        <v>270</v>
      </c>
      <c r="H126" s="8">
        <v>6.41</v>
      </c>
      <c r="I126" s="8">
        <v>31.07</v>
      </c>
      <c r="J126" s="8">
        <v>0.35</v>
      </c>
      <c r="K126" s="8">
        <v>3.81</v>
      </c>
      <c r="L126" s="8">
        <v>4.91</v>
      </c>
      <c r="M126" s="8">
        <v>8.7200000000000006</v>
      </c>
      <c r="N126" s="8">
        <v>1.29</v>
      </c>
    </row>
    <row r="127" spans="1:14" x14ac:dyDescent="0.25">
      <c r="A127" s="7">
        <v>3</v>
      </c>
      <c r="B127" s="7" t="s">
        <v>79</v>
      </c>
      <c r="C127" s="7">
        <v>2</v>
      </c>
      <c r="D127" s="7" t="s">
        <v>8</v>
      </c>
      <c r="E127" s="7" t="s">
        <v>4</v>
      </c>
      <c r="F127" s="7" t="s">
        <v>253</v>
      </c>
      <c r="G127" s="7" t="s">
        <v>270</v>
      </c>
      <c r="H127" s="8">
        <v>5.97</v>
      </c>
      <c r="I127" s="8">
        <v>47.85</v>
      </c>
      <c r="J127" s="8">
        <v>0.59</v>
      </c>
      <c r="K127" s="8">
        <v>1.22</v>
      </c>
      <c r="L127" s="8">
        <v>8.5</v>
      </c>
      <c r="M127" s="8">
        <v>9.7200000000000006</v>
      </c>
      <c r="N127" s="8">
        <v>6.97</v>
      </c>
    </row>
    <row r="128" spans="1:14" x14ac:dyDescent="0.25">
      <c r="A128" s="7">
        <v>4</v>
      </c>
      <c r="B128" s="7" t="s">
        <v>85</v>
      </c>
      <c r="C128" s="7">
        <v>4</v>
      </c>
      <c r="D128" s="7" t="s">
        <v>8</v>
      </c>
      <c r="E128" s="7" t="s">
        <v>4</v>
      </c>
      <c r="F128" s="7" t="s">
        <v>253</v>
      </c>
      <c r="G128" s="7" t="s">
        <v>270</v>
      </c>
      <c r="H128" s="8">
        <v>6.15</v>
      </c>
      <c r="I128" s="8">
        <v>34.07</v>
      </c>
      <c r="J128" s="8">
        <v>0.33</v>
      </c>
      <c r="K128" s="8">
        <v>4.9800000000000004</v>
      </c>
      <c r="L128" s="8">
        <v>1.78</v>
      </c>
      <c r="M128" s="8">
        <v>6.76</v>
      </c>
      <c r="N128" s="8">
        <v>0.36</v>
      </c>
    </row>
    <row r="129" spans="1:14" x14ac:dyDescent="0.25">
      <c r="A129" s="7">
        <v>4</v>
      </c>
      <c r="B129" s="7" t="s">
        <v>93</v>
      </c>
      <c r="C129" s="7">
        <v>2</v>
      </c>
      <c r="D129" s="7" t="s">
        <v>8</v>
      </c>
      <c r="E129" s="7" t="s">
        <v>4</v>
      </c>
      <c r="F129" s="7" t="s">
        <v>253</v>
      </c>
      <c r="G129" s="7" t="s">
        <v>270</v>
      </c>
      <c r="H129" s="8">
        <v>5.67</v>
      </c>
      <c r="I129" s="8">
        <v>36.479999999999997</v>
      </c>
      <c r="J129" s="8">
        <v>0.57999999999999996</v>
      </c>
      <c r="K129" s="8">
        <v>1.05</v>
      </c>
      <c r="L129" s="8">
        <v>6.54</v>
      </c>
      <c r="M129" s="8">
        <v>7.59</v>
      </c>
      <c r="N129" s="8">
        <v>6.23</v>
      </c>
    </row>
    <row r="130" spans="1:14" x14ac:dyDescent="0.25">
      <c r="A130" s="7">
        <v>5</v>
      </c>
      <c r="B130" s="7" t="s">
        <v>113</v>
      </c>
      <c r="C130" s="7">
        <v>4</v>
      </c>
      <c r="D130" s="7" t="s">
        <v>8</v>
      </c>
      <c r="E130" s="7" t="s">
        <v>4</v>
      </c>
      <c r="F130" s="7" t="s">
        <v>253</v>
      </c>
      <c r="G130" s="7" t="s">
        <v>270</v>
      </c>
      <c r="H130" s="8">
        <v>6.78</v>
      </c>
      <c r="I130" s="8">
        <v>29.96</v>
      </c>
      <c r="J130" s="8">
        <v>0.43</v>
      </c>
      <c r="K130" s="8">
        <v>3.55</v>
      </c>
      <c r="L130" s="8">
        <v>3.27</v>
      </c>
      <c r="M130" s="8">
        <v>6.82</v>
      </c>
      <c r="N130" s="8">
        <v>0.92</v>
      </c>
    </row>
    <row r="131" spans="1:14" x14ac:dyDescent="0.25">
      <c r="A131" s="7">
        <v>5</v>
      </c>
      <c r="B131" s="7" t="s">
        <v>125</v>
      </c>
      <c r="C131" s="7">
        <v>2</v>
      </c>
      <c r="D131" s="7" t="s">
        <v>8</v>
      </c>
      <c r="E131" s="7" t="s">
        <v>4</v>
      </c>
      <c r="F131" s="7" t="s">
        <v>253</v>
      </c>
      <c r="G131" s="7" t="s">
        <v>270</v>
      </c>
      <c r="H131" s="8">
        <v>5.96</v>
      </c>
      <c r="I131" s="8">
        <v>40.5</v>
      </c>
      <c r="J131" s="8">
        <v>0.37</v>
      </c>
      <c r="K131" s="8">
        <v>1</v>
      </c>
      <c r="L131" s="8">
        <v>1.42</v>
      </c>
      <c r="M131" s="8">
        <v>2.42</v>
      </c>
      <c r="N131" s="8">
        <v>1.42</v>
      </c>
    </row>
    <row r="132" spans="1:14" x14ac:dyDescent="0.25">
      <c r="A132" s="7">
        <v>6</v>
      </c>
      <c r="B132" s="7" t="s">
        <v>133</v>
      </c>
      <c r="C132" s="7">
        <v>2</v>
      </c>
      <c r="D132" s="7" t="s">
        <v>8</v>
      </c>
      <c r="E132" s="7" t="s">
        <v>4</v>
      </c>
      <c r="F132" s="7" t="s">
        <v>253</v>
      </c>
      <c r="G132" s="7" t="s">
        <v>270</v>
      </c>
      <c r="H132" s="8" t="s">
        <v>271</v>
      </c>
      <c r="I132" s="8" t="s">
        <v>271</v>
      </c>
      <c r="J132" s="8" t="s">
        <v>271</v>
      </c>
      <c r="K132" s="8">
        <v>0.91</v>
      </c>
      <c r="L132" s="8">
        <v>6.65</v>
      </c>
      <c r="M132" s="8">
        <v>7.56</v>
      </c>
      <c r="N132" s="8">
        <v>7.31</v>
      </c>
    </row>
    <row r="133" spans="1:14" x14ac:dyDescent="0.25">
      <c r="A133" s="7">
        <v>6</v>
      </c>
      <c r="B133" s="7" t="s">
        <v>134</v>
      </c>
      <c r="C133" s="7">
        <v>4</v>
      </c>
      <c r="D133" s="7" t="s">
        <v>8</v>
      </c>
      <c r="E133" s="7" t="s">
        <v>4</v>
      </c>
      <c r="F133" s="7" t="s">
        <v>253</v>
      </c>
      <c r="G133" s="7" t="s">
        <v>270</v>
      </c>
      <c r="H133" s="8" t="s">
        <v>271</v>
      </c>
      <c r="I133" s="8" t="s">
        <v>271</v>
      </c>
      <c r="J133" s="8" t="s">
        <v>271</v>
      </c>
      <c r="K133" s="8">
        <v>3.85</v>
      </c>
      <c r="L133" s="8">
        <v>3.57</v>
      </c>
      <c r="M133" s="8">
        <v>7.42</v>
      </c>
      <c r="N133" s="8">
        <v>0.93</v>
      </c>
    </row>
    <row r="134" spans="1:14" x14ac:dyDescent="0.25">
      <c r="A134" s="7">
        <v>7</v>
      </c>
      <c r="B134" s="7" t="s">
        <v>162</v>
      </c>
      <c r="C134" s="7">
        <v>4</v>
      </c>
      <c r="D134" s="7" t="s">
        <v>8</v>
      </c>
      <c r="E134" s="7" t="s">
        <v>4</v>
      </c>
      <c r="F134" s="7" t="s">
        <v>253</v>
      </c>
      <c r="G134" s="7" t="s">
        <v>270</v>
      </c>
      <c r="H134" s="8" t="s">
        <v>271</v>
      </c>
      <c r="I134" s="8" t="s">
        <v>271</v>
      </c>
      <c r="J134" s="8" t="s">
        <v>271</v>
      </c>
      <c r="K134" s="8">
        <v>4.0599999999999996</v>
      </c>
      <c r="L134" s="8">
        <v>2.5099999999999998</v>
      </c>
      <c r="M134" s="8">
        <v>6.57</v>
      </c>
      <c r="N134" s="8">
        <v>0.62</v>
      </c>
    </row>
    <row r="135" spans="1:14" x14ac:dyDescent="0.25">
      <c r="A135" s="7">
        <v>7</v>
      </c>
      <c r="B135" s="7" t="s">
        <v>166</v>
      </c>
      <c r="C135" s="7">
        <v>2</v>
      </c>
      <c r="D135" s="7" t="s">
        <v>8</v>
      </c>
      <c r="E135" s="7" t="s">
        <v>4</v>
      </c>
      <c r="F135" s="7" t="s">
        <v>253</v>
      </c>
      <c r="G135" s="7" t="s">
        <v>270</v>
      </c>
      <c r="H135" s="8" t="s">
        <v>271</v>
      </c>
      <c r="I135" s="8" t="s">
        <v>271</v>
      </c>
      <c r="J135" s="8" t="s">
        <v>271</v>
      </c>
      <c r="K135" s="8">
        <v>0.76</v>
      </c>
      <c r="L135" s="8">
        <v>0.93</v>
      </c>
      <c r="M135" s="8">
        <v>1.69</v>
      </c>
      <c r="N135" s="8">
        <v>1.22</v>
      </c>
    </row>
    <row r="136" spans="1:14" x14ac:dyDescent="0.25">
      <c r="A136" s="7">
        <v>8</v>
      </c>
      <c r="B136" s="7" t="s">
        <v>180</v>
      </c>
      <c r="C136" s="7">
        <v>2</v>
      </c>
      <c r="D136" s="7" t="s">
        <v>8</v>
      </c>
      <c r="E136" s="7" t="s">
        <v>4</v>
      </c>
      <c r="F136" s="7" t="s">
        <v>253</v>
      </c>
      <c r="G136" s="7" t="s">
        <v>270</v>
      </c>
      <c r="H136" s="8" t="s">
        <v>271</v>
      </c>
      <c r="I136" s="8" t="s">
        <v>271</v>
      </c>
      <c r="J136" s="8" t="s">
        <v>271</v>
      </c>
      <c r="K136" s="8">
        <v>1.1499999999999999</v>
      </c>
      <c r="L136" s="8">
        <v>0.44</v>
      </c>
      <c r="M136" s="8">
        <v>1.59</v>
      </c>
      <c r="N136" s="8">
        <v>0.38</v>
      </c>
    </row>
    <row r="137" spans="1:14" x14ac:dyDescent="0.25">
      <c r="A137" s="7">
        <v>8</v>
      </c>
      <c r="B137" s="7" t="s">
        <v>200</v>
      </c>
      <c r="C137" s="7">
        <v>4</v>
      </c>
      <c r="D137" s="7" t="s">
        <v>8</v>
      </c>
      <c r="E137" s="7" t="s">
        <v>4</v>
      </c>
      <c r="F137" s="7" t="s">
        <v>253</v>
      </c>
      <c r="G137" s="7" t="s">
        <v>270</v>
      </c>
      <c r="H137" s="8" t="s">
        <v>271</v>
      </c>
      <c r="I137" s="8" t="s">
        <v>271</v>
      </c>
      <c r="J137" s="8" t="s">
        <v>271</v>
      </c>
      <c r="K137" s="8">
        <v>3.76</v>
      </c>
      <c r="L137" s="8">
        <v>3.05</v>
      </c>
      <c r="M137" s="8">
        <v>6.81</v>
      </c>
      <c r="N137" s="8">
        <v>0.81</v>
      </c>
    </row>
    <row r="138" spans="1:14" x14ac:dyDescent="0.25">
      <c r="A138" s="7">
        <v>9</v>
      </c>
      <c r="B138" s="7" t="s">
        <v>203</v>
      </c>
      <c r="C138" s="7">
        <v>2</v>
      </c>
      <c r="D138" s="7" t="s">
        <v>8</v>
      </c>
      <c r="E138" s="7" t="s">
        <v>4</v>
      </c>
      <c r="F138" s="7" t="s">
        <v>253</v>
      </c>
      <c r="G138" s="7" t="s">
        <v>270</v>
      </c>
      <c r="H138" s="8" t="s">
        <v>271</v>
      </c>
      <c r="I138" s="8" t="s">
        <v>271</v>
      </c>
      <c r="J138" s="8" t="s">
        <v>271</v>
      </c>
      <c r="K138" s="8">
        <v>0.77</v>
      </c>
      <c r="L138" s="8">
        <v>5.56</v>
      </c>
      <c r="M138" s="8">
        <v>6.33</v>
      </c>
      <c r="N138" s="8">
        <v>7.22</v>
      </c>
    </row>
    <row r="139" spans="1:14" x14ac:dyDescent="0.25">
      <c r="A139" s="7">
        <v>9</v>
      </c>
      <c r="B139" s="7" t="s">
        <v>218</v>
      </c>
      <c r="C139" s="7">
        <v>4</v>
      </c>
      <c r="D139" s="7" t="s">
        <v>8</v>
      </c>
      <c r="E139" s="7" t="s">
        <v>4</v>
      </c>
      <c r="F139" s="7" t="s">
        <v>253</v>
      </c>
      <c r="G139" s="7" t="s">
        <v>270</v>
      </c>
      <c r="H139" s="8" t="s">
        <v>271</v>
      </c>
      <c r="I139" s="8" t="s">
        <v>271</v>
      </c>
      <c r="J139" s="8" t="s">
        <v>271</v>
      </c>
      <c r="K139" s="8">
        <v>5.49</v>
      </c>
      <c r="L139" s="8">
        <v>4.3</v>
      </c>
      <c r="M139" s="8">
        <v>9.7899999999999991</v>
      </c>
      <c r="N139" s="8">
        <v>0.78</v>
      </c>
    </row>
    <row r="140" spans="1:14" x14ac:dyDescent="0.25">
      <c r="A140" s="7">
        <v>10</v>
      </c>
      <c r="B140" s="7" t="s">
        <v>239</v>
      </c>
      <c r="C140" s="7">
        <v>4</v>
      </c>
      <c r="D140" s="7" t="s">
        <v>8</v>
      </c>
      <c r="E140" s="7" t="s">
        <v>4</v>
      </c>
      <c r="F140" s="7" t="s">
        <v>253</v>
      </c>
      <c r="G140" s="7" t="s">
        <v>270</v>
      </c>
      <c r="H140" s="8" t="s">
        <v>271</v>
      </c>
      <c r="I140" s="8" t="s">
        <v>271</v>
      </c>
      <c r="J140" s="8" t="s">
        <v>271</v>
      </c>
      <c r="K140" s="8">
        <v>4.57</v>
      </c>
      <c r="L140" s="8">
        <v>2.2799999999999998</v>
      </c>
      <c r="M140" s="8">
        <v>6.85</v>
      </c>
      <c r="N140" s="8">
        <v>0.5</v>
      </c>
    </row>
    <row r="141" spans="1:14" x14ac:dyDescent="0.25">
      <c r="A141" s="7">
        <v>10</v>
      </c>
      <c r="B141" s="7" t="s">
        <v>245</v>
      </c>
      <c r="C141" s="7">
        <v>2</v>
      </c>
      <c r="D141" s="7" t="s">
        <v>8</v>
      </c>
      <c r="E141" s="7" t="s">
        <v>4</v>
      </c>
      <c r="F141" s="7" t="s">
        <v>253</v>
      </c>
      <c r="G141" s="7" t="s">
        <v>270</v>
      </c>
      <c r="H141" s="8" t="s">
        <v>271</v>
      </c>
      <c r="I141" s="8" t="s">
        <v>271</v>
      </c>
      <c r="J141" s="8" t="s">
        <v>271</v>
      </c>
      <c r="K141" s="8">
        <v>1.01</v>
      </c>
      <c r="L141" s="8">
        <v>1.07</v>
      </c>
      <c r="M141" s="8">
        <v>2.08</v>
      </c>
      <c r="N141" s="8">
        <v>1.06</v>
      </c>
    </row>
    <row r="142" spans="1:14" x14ac:dyDescent="0.25">
      <c r="A142" s="7">
        <v>1</v>
      </c>
      <c r="B142" s="7" t="s">
        <v>16</v>
      </c>
      <c r="C142" s="7">
        <v>2</v>
      </c>
      <c r="D142" s="7" t="s">
        <v>8</v>
      </c>
      <c r="E142" s="7" t="s">
        <v>4</v>
      </c>
      <c r="F142" s="7" t="s">
        <v>5</v>
      </c>
      <c r="G142" s="7" t="s">
        <v>267</v>
      </c>
      <c r="H142" s="8">
        <v>5.71</v>
      </c>
      <c r="I142" s="8">
        <v>47.51</v>
      </c>
      <c r="J142" s="8">
        <v>0.41</v>
      </c>
      <c r="K142" s="8">
        <v>1.05</v>
      </c>
      <c r="L142" s="8">
        <v>3.08</v>
      </c>
      <c r="M142" s="8">
        <v>4.13</v>
      </c>
      <c r="N142" s="8">
        <v>2.93</v>
      </c>
    </row>
    <row r="143" spans="1:14" x14ac:dyDescent="0.25">
      <c r="A143" s="7">
        <v>1</v>
      </c>
      <c r="B143" s="7" t="s">
        <v>23</v>
      </c>
      <c r="C143" s="7">
        <v>4</v>
      </c>
      <c r="D143" s="7" t="s">
        <v>8</v>
      </c>
      <c r="E143" s="7" t="s">
        <v>4</v>
      </c>
      <c r="F143" s="7" t="s">
        <v>5</v>
      </c>
      <c r="G143" s="7" t="s">
        <v>267</v>
      </c>
      <c r="H143" s="8">
        <v>5.57</v>
      </c>
      <c r="I143" s="8">
        <v>63.4</v>
      </c>
      <c r="J143" s="8">
        <v>0.53</v>
      </c>
      <c r="K143" s="8">
        <v>3.92</v>
      </c>
      <c r="L143" s="8">
        <v>3.23</v>
      </c>
      <c r="M143" s="8">
        <v>7.15</v>
      </c>
      <c r="N143" s="8">
        <v>0.82</v>
      </c>
    </row>
    <row r="144" spans="1:14" x14ac:dyDescent="0.25">
      <c r="A144" s="7">
        <v>2</v>
      </c>
      <c r="B144" s="7" t="s">
        <v>45</v>
      </c>
      <c r="C144" s="7">
        <v>4</v>
      </c>
      <c r="D144" s="7" t="s">
        <v>8</v>
      </c>
      <c r="E144" s="7" t="s">
        <v>4</v>
      </c>
      <c r="F144" s="7" t="s">
        <v>5</v>
      </c>
      <c r="G144" s="7" t="s">
        <v>267</v>
      </c>
      <c r="H144" s="8">
        <v>6.53</v>
      </c>
      <c r="I144" s="8">
        <v>39.07</v>
      </c>
      <c r="J144" s="8">
        <v>0.4</v>
      </c>
      <c r="K144" s="8">
        <v>3.77</v>
      </c>
      <c r="L144" s="8">
        <v>2.4500000000000002</v>
      </c>
      <c r="M144" s="8">
        <v>6.22</v>
      </c>
      <c r="N144" s="8">
        <v>0.65</v>
      </c>
    </row>
    <row r="145" spans="1:14" x14ac:dyDescent="0.25">
      <c r="A145" s="7">
        <v>2</v>
      </c>
      <c r="B145" s="7" t="s">
        <v>58</v>
      </c>
      <c r="C145" s="7">
        <v>2</v>
      </c>
      <c r="D145" s="7" t="s">
        <v>8</v>
      </c>
      <c r="E145" s="7" t="s">
        <v>4</v>
      </c>
      <c r="F145" s="7" t="s">
        <v>5</v>
      </c>
      <c r="G145" s="7" t="s">
        <v>267</v>
      </c>
      <c r="H145" s="8">
        <v>5.76</v>
      </c>
      <c r="I145" s="8">
        <v>59.64</v>
      </c>
      <c r="J145" s="8">
        <v>0.62</v>
      </c>
      <c r="K145" s="8">
        <v>1.1299999999999999</v>
      </c>
      <c r="L145" s="8">
        <v>2.96</v>
      </c>
      <c r="M145" s="8">
        <v>4.09</v>
      </c>
      <c r="N145" s="8">
        <v>2.62</v>
      </c>
    </row>
    <row r="146" spans="1:14" x14ac:dyDescent="0.25">
      <c r="A146" s="7">
        <v>3</v>
      </c>
      <c r="B146" s="7" t="s">
        <v>59</v>
      </c>
      <c r="C146" s="7">
        <v>4</v>
      </c>
      <c r="D146" s="7" t="s">
        <v>8</v>
      </c>
      <c r="E146" s="7" t="s">
        <v>4</v>
      </c>
      <c r="F146" s="7" t="s">
        <v>5</v>
      </c>
      <c r="G146" s="7" t="s">
        <v>267</v>
      </c>
      <c r="H146" s="8">
        <v>6.09</v>
      </c>
      <c r="I146" s="8">
        <v>32.909999999999997</v>
      </c>
      <c r="J146" s="8">
        <v>0.39</v>
      </c>
      <c r="K146" s="8">
        <v>3.18</v>
      </c>
      <c r="L146" s="8">
        <v>3.54</v>
      </c>
      <c r="M146" s="8">
        <v>6.72</v>
      </c>
      <c r="N146" s="8">
        <v>1.1100000000000001</v>
      </c>
    </row>
    <row r="147" spans="1:14" x14ac:dyDescent="0.25">
      <c r="A147" s="7">
        <v>3</v>
      </c>
      <c r="B147" s="7" t="s">
        <v>82</v>
      </c>
      <c r="C147" s="7">
        <v>2</v>
      </c>
      <c r="D147" s="7" t="s">
        <v>8</v>
      </c>
      <c r="E147" s="7" t="s">
        <v>4</v>
      </c>
      <c r="F147" s="7" t="s">
        <v>5</v>
      </c>
      <c r="G147" s="7" t="s">
        <v>267</v>
      </c>
      <c r="H147" s="8">
        <v>5.84</v>
      </c>
      <c r="I147" s="8">
        <v>54.32</v>
      </c>
      <c r="J147" s="8">
        <v>0.63</v>
      </c>
      <c r="K147" s="8">
        <v>0.95</v>
      </c>
      <c r="L147" s="8">
        <v>3.35</v>
      </c>
      <c r="M147" s="8">
        <v>4.3</v>
      </c>
      <c r="N147" s="8">
        <v>3.53</v>
      </c>
    </row>
    <row r="148" spans="1:14" x14ac:dyDescent="0.25">
      <c r="A148" s="7">
        <v>4</v>
      </c>
      <c r="B148" s="7" t="s">
        <v>101</v>
      </c>
      <c r="C148" s="7">
        <v>4</v>
      </c>
      <c r="D148" s="7" t="s">
        <v>8</v>
      </c>
      <c r="E148" s="7" t="s">
        <v>4</v>
      </c>
      <c r="F148" s="7" t="s">
        <v>5</v>
      </c>
      <c r="G148" s="7" t="s">
        <v>267</v>
      </c>
      <c r="H148" s="8">
        <v>6.94</v>
      </c>
      <c r="I148" s="8">
        <v>30.42</v>
      </c>
      <c r="J148" s="8">
        <v>0.2</v>
      </c>
      <c r="K148" s="8">
        <v>7.15</v>
      </c>
      <c r="L148" s="8">
        <v>16.45</v>
      </c>
      <c r="M148" s="8">
        <v>23.6</v>
      </c>
      <c r="N148" s="8">
        <v>2.2999999999999998</v>
      </c>
    </row>
    <row r="149" spans="1:14" x14ac:dyDescent="0.25">
      <c r="A149" s="7">
        <v>4</v>
      </c>
      <c r="B149" s="7" t="s">
        <v>103</v>
      </c>
      <c r="C149" s="7">
        <v>2</v>
      </c>
      <c r="D149" s="7" t="s">
        <v>8</v>
      </c>
      <c r="E149" s="7" t="s">
        <v>4</v>
      </c>
      <c r="F149" s="7" t="s">
        <v>5</v>
      </c>
      <c r="G149" s="7" t="s">
        <v>267</v>
      </c>
      <c r="H149" s="8">
        <v>6.32</v>
      </c>
      <c r="I149" s="8">
        <v>48.99</v>
      </c>
      <c r="J149" s="8">
        <v>0.67</v>
      </c>
      <c r="K149" s="8">
        <v>0.49</v>
      </c>
      <c r="L149" s="8">
        <v>3.94</v>
      </c>
      <c r="M149" s="8">
        <v>4.43</v>
      </c>
      <c r="N149" s="8">
        <v>8.0399999999999991</v>
      </c>
    </row>
    <row r="150" spans="1:14" x14ac:dyDescent="0.25">
      <c r="A150" s="7">
        <v>5</v>
      </c>
      <c r="B150" s="7" t="s">
        <v>117</v>
      </c>
      <c r="C150" s="7">
        <v>4</v>
      </c>
      <c r="D150" s="7" t="s">
        <v>8</v>
      </c>
      <c r="E150" s="7" t="s">
        <v>4</v>
      </c>
      <c r="F150" s="7" t="s">
        <v>5</v>
      </c>
      <c r="G150" s="7" t="s">
        <v>267</v>
      </c>
      <c r="H150" s="8">
        <v>6.39</v>
      </c>
      <c r="I150" s="8">
        <v>33.840000000000003</v>
      </c>
      <c r="J150" s="8">
        <v>0.48</v>
      </c>
      <c r="K150" s="8">
        <v>4.3600000000000003</v>
      </c>
      <c r="L150" s="8">
        <v>2.1800000000000002</v>
      </c>
      <c r="M150" s="8">
        <v>6.54</v>
      </c>
      <c r="N150" s="8">
        <v>0.5</v>
      </c>
    </row>
    <row r="151" spans="1:14" x14ac:dyDescent="0.25">
      <c r="A151" s="7">
        <v>5</v>
      </c>
      <c r="B151" s="7" t="s">
        <v>127</v>
      </c>
      <c r="C151" s="7">
        <v>2</v>
      </c>
      <c r="D151" s="7" t="s">
        <v>8</v>
      </c>
      <c r="E151" s="7" t="s">
        <v>4</v>
      </c>
      <c r="F151" s="7" t="s">
        <v>5</v>
      </c>
      <c r="G151" s="7" t="s">
        <v>267</v>
      </c>
      <c r="H151" s="8">
        <v>6.25</v>
      </c>
      <c r="I151" s="8">
        <v>39.520000000000003</v>
      </c>
      <c r="J151" s="8">
        <v>0.62</v>
      </c>
      <c r="K151" s="8">
        <v>0.67</v>
      </c>
      <c r="L151" s="8">
        <v>0.36</v>
      </c>
      <c r="M151" s="8">
        <v>1.03</v>
      </c>
      <c r="N151" s="8">
        <v>0.54</v>
      </c>
    </row>
    <row r="152" spans="1:14" x14ac:dyDescent="0.25">
      <c r="A152" s="7">
        <v>6</v>
      </c>
      <c r="B152" s="7" t="s">
        <v>148</v>
      </c>
      <c r="C152" s="7">
        <v>4</v>
      </c>
      <c r="D152" s="7" t="s">
        <v>8</v>
      </c>
      <c r="E152" s="7" t="s">
        <v>4</v>
      </c>
      <c r="F152" s="7" t="s">
        <v>5</v>
      </c>
      <c r="G152" s="7" t="s">
        <v>267</v>
      </c>
      <c r="H152" s="8" t="s">
        <v>271</v>
      </c>
      <c r="I152" s="8" t="s">
        <v>271</v>
      </c>
      <c r="J152" s="8" t="s">
        <v>271</v>
      </c>
      <c r="K152" s="8">
        <v>3.33</v>
      </c>
      <c r="L152" s="8">
        <v>3.41</v>
      </c>
      <c r="M152" s="8">
        <v>6.74</v>
      </c>
      <c r="N152" s="8">
        <v>1.02</v>
      </c>
    </row>
    <row r="153" spans="1:14" x14ac:dyDescent="0.25">
      <c r="A153" s="7">
        <v>6</v>
      </c>
      <c r="B153" s="7" t="s">
        <v>150</v>
      </c>
      <c r="C153" s="7">
        <v>2</v>
      </c>
      <c r="D153" s="7" t="s">
        <v>8</v>
      </c>
      <c r="E153" s="7" t="s">
        <v>4</v>
      </c>
      <c r="F153" s="7" t="s">
        <v>5</v>
      </c>
      <c r="G153" s="7" t="s">
        <v>267</v>
      </c>
      <c r="H153" s="8" t="s">
        <v>271</v>
      </c>
      <c r="I153" s="8" t="s">
        <v>271</v>
      </c>
      <c r="J153" s="8" t="s">
        <v>271</v>
      </c>
      <c r="K153" s="8">
        <v>0.72</v>
      </c>
      <c r="L153" s="8">
        <v>0.56999999999999995</v>
      </c>
      <c r="M153" s="8">
        <v>1.29</v>
      </c>
      <c r="N153" s="8">
        <v>0.79</v>
      </c>
    </row>
    <row r="154" spans="1:14" x14ac:dyDescent="0.25">
      <c r="A154" s="7">
        <v>7</v>
      </c>
      <c r="B154" s="7" t="s">
        <v>159</v>
      </c>
      <c r="C154" s="7">
        <v>2</v>
      </c>
      <c r="D154" s="7" t="s">
        <v>8</v>
      </c>
      <c r="E154" s="7" t="s">
        <v>4</v>
      </c>
      <c r="F154" s="7" t="s">
        <v>5</v>
      </c>
      <c r="G154" s="7" t="s">
        <v>267</v>
      </c>
      <c r="H154" s="8" t="s">
        <v>271</v>
      </c>
      <c r="I154" s="8" t="s">
        <v>271</v>
      </c>
      <c r="J154" s="8" t="s">
        <v>271</v>
      </c>
      <c r="K154" s="8">
        <v>0.75</v>
      </c>
      <c r="L154" s="8">
        <v>1.24</v>
      </c>
      <c r="M154" s="8">
        <v>1.99</v>
      </c>
      <c r="N154" s="8">
        <v>1.65</v>
      </c>
    </row>
    <row r="155" spans="1:14" x14ac:dyDescent="0.25">
      <c r="A155" s="7">
        <v>7</v>
      </c>
      <c r="B155" s="7" t="s">
        <v>175</v>
      </c>
      <c r="C155" s="7">
        <v>4</v>
      </c>
      <c r="D155" s="7" t="s">
        <v>8</v>
      </c>
      <c r="E155" s="7" t="s">
        <v>4</v>
      </c>
      <c r="F155" s="7" t="s">
        <v>5</v>
      </c>
      <c r="G155" s="7" t="s">
        <v>267</v>
      </c>
      <c r="H155" s="8" t="s">
        <v>271</v>
      </c>
      <c r="I155" s="8" t="s">
        <v>271</v>
      </c>
      <c r="J155" s="8" t="s">
        <v>271</v>
      </c>
      <c r="K155" s="8">
        <v>3.94</v>
      </c>
      <c r="L155" s="8">
        <v>2.31</v>
      </c>
      <c r="M155" s="8">
        <v>6.25</v>
      </c>
      <c r="N155" s="8">
        <v>0.59</v>
      </c>
    </row>
    <row r="156" spans="1:14" x14ac:dyDescent="0.25">
      <c r="A156" s="7">
        <v>8</v>
      </c>
      <c r="B156" s="7" t="s">
        <v>179</v>
      </c>
      <c r="C156" s="7">
        <v>2</v>
      </c>
      <c r="D156" s="7" t="s">
        <v>8</v>
      </c>
      <c r="E156" s="7" t="s">
        <v>4</v>
      </c>
      <c r="F156" s="7" t="s">
        <v>5</v>
      </c>
      <c r="G156" s="7" t="s">
        <v>267</v>
      </c>
      <c r="H156" s="8" t="s">
        <v>271</v>
      </c>
      <c r="I156" s="8" t="s">
        <v>271</v>
      </c>
      <c r="J156" s="8" t="s">
        <v>271</v>
      </c>
      <c r="K156" s="8">
        <v>1.02</v>
      </c>
      <c r="L156" s="8">
        <v>2.93</v>
      </c>
      <c r="M156" s="8">
        <v>3.95</v>
      </c>
      <c r="N156" s="8">
        <v>2.87</v>
      </c>
    </row>
    <row r="157" spans="1:14" x14ac:dyDescent="0.25">
      <c r="A157" s="7">
        <v>8</v>
      </c>
      <c r="B157" s="7" t="s">
        <v>195</v>
      </c>
      <c r="C157" s="7">
        <v>4</v>
      </c>
      <c r="D157" s="7" t="s">
        <v>8</v>
      </c>
      <c r="E157" s="7" t="s">
        <v>4</v>
      </c>
      <c r="F157" s="7" t="s">
        <v>5</v>
      </c>
      <c r="G157" s="7" t="s">
        <v>267</v>
      </c>
      <c r="H157" s="8" t="s">
        <v>271</v>
      </c>
      <c r="I157" s="8" t="s">
        <v>271</v>
      </c>
      <c r="J157" s="8" t="s">
        <v>271</v>
      </c>
      <c r="K157" s="8">
        <v>2.88</v>
      </c>
      <c r="L157" s="8">
        <v>8.65</v>
      </c>
      <c r="M157" s="8">
        <v>11.53</v>
      </c>
      <c r="N157" s="8">
        <v>3</v>
      </c>
    </row>
    <row r="158" spans="1:14" x14ac:dyDescent="0.25">
      <c r="A158" s="7">
        <v>9</v>
      </c>
      <c r="B158" s="7" t="s">
        <v>205</v>
      </c>
      <c r="C158" s="7">
        <v>4</v>
      </c>
      <c r="D158" s="7" t="s">
        <v>8</v>
      </c>
      <c r="E158" s="7" t="s">
        <v>4</v>
      </c>
      <c r="F158" s="7" t="s">
        <v>5</v>
      </c>
      <c r="G158" s="7" t="s">
        <v>267</v>
      </c>
      <c r="H158" s="8" t="s">
        <v>271</v>
      </c>
      <c r="I158" s="8" t="s">
        <v>271</v>
      </c>
      <c r="J158" s="8" t="s">
        <v>271</v>
      </c>
      <c r="K158" s="8">
        <v>2.91</v>
      </c>
      <c r="L158" s="8">
        <v>3.93</v>
      </c>
      <c r="M158" s="8">
        <v>6.84</v>
      </c>
      <c r="N158" s="8">
        <v>1.35</v>
      </c>
    </row>
    <row r="159" spans="1:14" x14ac:dyDescent="0.25">
      <c r="A159" s="7">
        <v>9</v>
      </c>
      <c r="B159" s="7" t="s">
        <v>214</v>
      </c>
      <c r="C159" s="7">
        <v>2</v>
      </c>
      <c r="D159" s="7" t="s">
        <v>8</v>
      </c>
      <c r="E159" s="7" t="s">
        <v>4</v>
      </c>
      <c r="F159" s="7" t="s">
        <v>5</v>
      </c>
      <c r="G159" s="7" t="s">
        <v>267</v>
      </c>
      <c r="H159" s="8" t="s">
        <v>271</v>
      </c>
      <c r="I159" s="8" t="s">
        <v>271</v>
      </c>
      <c r="J159" s="8" t="s">
        <v>271</v>
      </c>
      <c r="K159" s="8">
        <v>1.52</v>
      </c>
      <c r="L159" s="8">
        <v>0.75</v>
      </c>
      <c r="M159" s="8">
        <v>2.27</v>
      </c>
      <c r="N159" s="8">
        <v>0.49</v>
      </c>
    </row>
    <row r="160" spans="1:14" x14ac:dyDescent="0.25">
      <c r="A160" s="7">
        <v>10</v>
      </c>
      <c r="B160" s="7" t="s">
        <v>234</v>
      </c>
      <c r="C160" s="7">
        <v>2</v>
      </c>
      <c r="D160" s="7" t="s">
        <v>8</v>
      </c>
      <c r="E160" s="7" t="s">
        <v>4</v>
      </c>
      <c r="F160" s="7" t="s">
        <v>5</v>
      </c>
      <c r="G160" s="7" t="s">
        <v>267</v>
      </c>
      <c r="H160" s="8" t="s">
        <v>271</v>
      </c>
      <c r="I160" s="8" t="s">
        <v>271</v>
      </c>
      <c r="J160" s="8" t="s">
        <v>271</v>
      </c>
      <c r="K160" s="8">
        <v>1.42</v>
      </c>
      <c r="L160" s="8">
        <v>0.79</v>
      </c>
      <c r="M160" s="8">
        <v>2.21</v>
      </c>
      <c r="N160" s="8">
        <v>0.56000000000000005</v>
      </c>
    </row>
    <row r="161" spans="1:14" x14ac:dyDescent="0.25">
      <c r="A161" s="7">
        <v>10</v>
      </c>
      <c r="B161" s="7" t="s">
        <v>240</v>
      </c>
      <c r="C161" s="7">
        <v>4</v>
      </c>
      <c r="D161" s="7" t="s">
        <v>8</v>
      </c>
      <c r="E161" s="7" t="s">
        <v>4</v>
      </c>
      <c r="F161" s="7" t="s">
        <v>5</v>
      </c>
      <c r="G161" s="7" t="s">
        <v>267</v>
      </c>
      <c r="H161" s="8" t="s">
        <v>271</v>
      </c>
      <c r="I161" s="8" t="s">
        <v>271</v>
      </c>
      <c r="J161" s="8" t="s">
        <v>271</v>
      </c>
      <c r="K161" s="8">
        <v>3.46</v>
      </c>
      <c r="L161" s="8">
        <v>4.68</v>
      </c>
      <c r="M161" s="8">
        <v>8.14</v>
      </c>
      <c r="N161" s="8">
        <v>1.35</v>
      </c>
    </row>
    <row r="162" spans="1:14" x14ac:dyDescent="0.25">
      <c r="A162" s="7">
        <v>1</v>
      </c>
      <c r="B162" s="7" t="s">
        <v>15</v>
      </c>
      <c r="C162" s="7">
        <v>4</v>
      </c>
      <c r="D162" s="7" t="s">
        <v>6</v>
      </c>
      <c r="E162" s="7" t="s">
        <v>7</v>
      </c>
      <c r="F162" s="7" t="s">
        <v>253</v>
      </c>
      <c r="G162" s="7" t="s">
        <v>268</v>
      </c>
      <c r="H162" s="9">
        <v>5.45</v>
      </c>
      <c r="I162" s="9">
        <v>201.4</v>
      </c>
      <c r="J162" s="8">
        <v>0.27</v>
      </c>
      <c r="K162" s="8">
        <v>13.9</v>
      </c>
      <c r="L162" s="8">
        <v>6.58</v>
      </c>
      <c r="M162" s="8">
        <v>20.48</v>
      </c>
      <c r="N162" s="8">
        <v>0.47</v>
      </c>
    </row>
    <row r="163" spans="1:14" x14ac:dyDescent="0.25">
      <c r="A163" s="7">
        <v>1</v>
      </c>
      <c r="B163" s="7" t="s">
        <v>28</v>
      </c>
      <c r="C163" s="7">
        <v>2</v>
      </c>
      <c r="D163" s="7" t="s">
        <v>6</v>
      </c>
      <c r="E163" s="7" t="s">
        <v>7</v>
      </c>
      <c r="F163" s="7" t="s">
        <v>253</v>
      </c>
      <c r="G163" s="7" t="s">
        <v>268</v>
      </c>
      <c r="H163" s="9">
        <v>5.76</v>
      </c>
      <c r="I163" s="9">
        <v>83.97</v>
      </c>
      <c r="J163" s="8">
        <v>0.37</v>
      </c>
      <c r="K163" s="8">
        <v>2.94</v>
      </c>
      <c r="L163" s="8">
        <v>4.7699999999999996</v>
      </c>
      <c r="M163" s="8">
        <v>7.71</v>
      </c>
      <c r="N163" s="8">
        <v>1.62</v>
      </c>
    </row>
    <row r="164" spans="1:14" x14ac:dyDescent="0.25">
      <c r="A164" s="7">
        <v>2</v>
      </c>
      <c r="B164" s="7" t="s">
        <v>42</v>
      </c>
      <c r="C164" s="7">
        <v>4</v>
      </c>
      <c r="D164" s="7" t="s">
        <v>6</v>
      </c>
      <c r="E164" s="7" t="s">
        <v>7</v>
      </c>
      <c r="F164" s="7" t="s">
        <v>253</v>
      </c>
      <c r="G164" s="7" t="s">
        <v>268</v>
      </c>
      <c r="H164" s="9">
        <v>5.04</v>
      </c>
      <c r="I164" s="8">
        <v>384.88</v>
      </c>
      <c r="J164" s="8">
        <v>0.26</v>
      </c>
      <c r="K164" s="8">
        <v>13.93</v>
      </c>
      <c r="L164" s="8">
        <v>6.62</v>
      </c>
      <c r="M164" s="8">
        <v>20.55</v>
      </c>
      <c r="N164" s="8">
        <v>0.48</v>
      </c>
    </row>
    <row r="165" spans="1:14" x14ac:dyDescent="0.25">
      <c r="A165" s="7">
        <v>2</v>
      </c>
      <c r="B165" s="7" t="s">
        <v>52</v>
      </c>
      <c r="C165" s="7">
        <v>2</v>
      </c>
      <c r="D165" s="7" t="s">
        <v>6</v>
      </c>
      <c r="E165" s="7" t="s">
        <v>7</v>
      </c>
      <c r="F165" s="7" t="s">
        <v>253</v>
      </c>
      <c r="G165" s="7" t="s">
        <v>268</v>
      </c>
      <c r="H165" s="9">
        <v>5.82</v>
      </c>
      <c r="I165" s="8">
        <v>93</v>
      </c>
      <c r="J165" s="8">
        <v>0.25</v>
      </c>
      <c r="K165" s="8">
        <v>3.3</v>
      </c>
      <c r="L165" s="8">
        <v>3.17</v>
      </c>
      <c r="M165" s="8">
        <v>6.47</v>
      </c>
      <c r="N165" s="8">
        <v>0.96</v>
      </c>
    </row>
    <row r="166" spans="1:14" x14ac:dyDescent="0.25">
      <c r="A166" s="7">
        <v>3</v>
      </c>
      <c r="B166" s="7" t="s">
        <v>64</v>
      </c>
      <c r="C166" s="7">
        <v>4</v>
      </c>
      <c r="D166" s="7" t="s">
        <v>6</v>
      </c>
      <c r="E166" s="7" t="s">
        <v>7</v>
      </c>
      <c r="F166" s="7" t="s">
        <v>253</v>
      </c>
      <c r="G166" s="7" t="s">
        <v>268</v>
      </c>
      <c r="H166" s="9">
        <v>5.0999999999999996</v>
      </c>
      <c r="I166" s="8">
        <v>377.32</v>
      </c>
      <c r="J166" s="8">
        <v>0.39</v>
      </c>
      <c r="K166" s="8">
        <v>17.420000000000002</v>
      </c>
      <c r="L166" s="8">
        <v>19.670000000000002</v>
      </c>
      <c r="M166" s="8">
        <v>37.090000000000003</v>
      </c>
      <c r="N166" s="8">
        <v>1.1299999999999999</v>
      </c>
    </row>
    <row r="167" spans="1:14" x14ac:dyDescent="0.25">
      <c r="A167" s="7">
        <v>3</v>
      </c>
      <c r="B167" s="7" t="s">
        <v>81</v>
      </c>
      <c r="C167" s="7">
        <v>2</v>
      </c>
      <c r="D167" s="7" t="s">
        <v>6</v>
      </c>
      <c r="E167" s="7" t="s">
        <v>7</v>
      </c>
      <c r="F167" s="7" t="s">
        <v>253</v>
      </c>
      <c r="G167" s="7" t="s">
        <v>268</v>
      </c>
      <c r="H167" s="9">
        <v>6.26</v>
      </c>
      <c r="I167" s="8">
        <v>62.29</v>
      </c>
      <c r="J167" s="8">
        <v>0.31</v>
      </c>
      <c r="K167" s="8">
        <v>3.32</v>
      </c>
      <c r="L167" s="8">
        <v>5.18</v>
      </c>
      <c r="M167" s="8">
        <v>8.5</v>
      </c>
      <c r="N167" s="8">
        <v>1.56</v>
      </c>
    </row>
    <row r="168" spans="1:14" x14ac:dyDescent="0.25">
      <c r="A168" s="7">
        <v>4</v>
      </c>
      <c r="B168" s="7" t="s">
        <v>91</v>
      </c>
      <c r="C168" s="7">
        <v>4</v>
      </c>
      <c r="D168" s="7" t="s">
        <v>6</v>
      </c>
      <c r="E168" s="7" t="s">
        <v>7</v>
      </c>
      <c r="F168" s="7" t="s">
        <v>253</v>
      </c>
      <c r="G168" s="7" t="s">
        <v>268</v>
      </c>
      <c r="H168" s="9">
        <v>4.72</v>
      </c>
      <c r="I168" s="8">
        <v>332.11</v>
      </c>
      <c r="J168" s="8">
        <v>0.25</v>
      </c>
      <c r="K168" s="8">
        <v>11.15</v>
      </c>
      <c r="L168" s="8">
        <v>2.6</v>
      </c>
      <c r="M168" s="8">
        <v>13.75</v>
      </c>
      <c r="N168" s="8">
        <v>0.23</v>
      </c>
    </row>
    <row r="169" spans="1:14" x14ac:dyDescent="0.25">
      <c r="A169" s="7">
        <v>4</v>
      </c>
      <c r="B169" s="7" t="s">
        <v>97</v>
      </c>
      <c r="C169" s="7">
        <v>2</v>
      </c>
      <c r="D169" s="7" t="s">
        <v>6</v>
      </c>
      <c r="E169" s="7" t="s">
        <v>7</v>
      </c>
      <c r="F169" s="7" t="s">
        <v>253</v>
      </c>
      <c r="G169" s="7" t="s">
        <v>268</v>
      </c>
      <c r="H169" s="9">
        <v>5.83</v>
      </c>
      <c r="I169" s="8">
        <v>70.83</v>
      </c>
      <c r="J169" s="8">
        <v>0.37</v>
      </c>
      <c r="K169" s="8">
        <v>2.35</v>
      </c>
      <c r="L169" s="8">
        <v>12.19</v>
      </c>
      <c r="M169" s="8">
        <v>14.54</v>
      </c>
      <c r="N169" s="8">
        <v>5.19</v>
      </c>
    </row>
    <row r="170" spans="1:14" x14ac:dyDescent="0.25">
      <c r="A170" s="7">
        <v>5</v>
      </c>
      <c r="B170" s="7" t="s">
        <v>111</v>
      </c>
      <c r="C170" s="7">
        <v>2</v>
      </c>
      <c r="D170" s="7" t="s">
        <v>6</v>
      </c>
      <c r="E170" s="7" t="s">
        <v>7</v>
      </c>
      <c r="F170" s="7" t="s">
        <v>253</v>
      </c>
      <c r="G170" s="7" t="s">
        <v>268</v>
      </c>
      <c r="H170" s="9">
        <v>5.92</v>
      </c>
      <c r="I170" s="8">
        <v>103.65</v>
      </c>
      <c r="J170" s="8">
        <v>0.26</v>
      </c>
      <c r="K170" s="8">
        <v>1.73</v>
      </c>
      <c r="L170" s="8">
        <v>2.29</v>
      </c>
      <c r="M170" s="8">
        <v>4.0199999999999996</v>
      </c>
      <c r="N170" s="8">
        <v>1.32</v>
      </c>
    </row>
    <row r="171" spans="1:14" x14ac:dyDescent="0.25">
      <c r="A171" s="7">
        <v>5</v>
      </c>
      <c r="B171" s="7" t="s">
        <v>129</v>
      </c>
      <c r="C171" s="7">
        <v>4</v>
      </c>
      <c r="D171" s="7" t="s">
        <v>6</v>
      </c>
      <c r="E171" s="7" t="s">
        <v>7</v>
      </c>
      <c r="F171" s="7" t="s">
        <v>253</v>
      </c>
      <c r="G171" s="7" t="s">
        <v>268</v>
      </c>
      <c r="H171" s="9">
        <v>5.68</v>
      </c>
      <c r="I171" s="8">
        <v>215.87</v>
      </c>
      <c r="J171" s="8">
        <v>0.21</v>
      </c>
      <c r="K171" s="8">
        <v>15.08</v>
      </c>
      <c r="L171" s="8">
        <v>17.66</v>
      </c>
      <c r="M171" s="8">
        <v>32.74</v>
      </c>
      <c r="N171" s="8">
        <v>1.17</v>
      </c>
    </row>
    <row r="172" spans="1:14" x14ac:dyDescent="0.25">
      <c r="A172" s="7">
        <v>6</v>
      </c>
      <c r="B172" s="5" t="s">
        <v>143</v>
      </c>
      <c r="C172" s="7">
        <v>2</v>
      </c>
      <c r="D172" s="7" t="s">
        <v>6</v>
      </c>
      <c r="E172" s="7" t="s">
        <v>7</v>
      </c>
      <c r="F172" s="7" t="s">
        <v>253</v>
      </c>
      <c r="G172" s="7" t="s">
        <v>268</v>
      </c>
      <c r="H172" s="8" t="s">
        <v>271</v>
      </c>
      <c r="I172" s="8" t="s">
        <v>271</v>
      </c>
      <c r="J172" s="8" t="s">
        <v>271</v>
      </c>
      <c r="K172" s="8">
        <v>2.87</v>
      </c>
      <c r="L172" s="8">
        <v>3.4</v>
      </c>
      <c r="M172" s="8">
        <v>6.27</v>
      </c>
      <c r="N172" s="8">
        <v>1.18</v>
      </c>
    </row>
    <row r="173" spans="1:14" x14ac:dyDescent="0.25">
      <c r="A173" s="7">
        <v>6</v>
      </c>
      <c r="B173" s="5" t="s">
        <v>154</v>
      </c>
      <c r="C173" s="7">
        <v>4</v>
      </c>
      <c r="D173" s="7" t="s">
        <v>6</v>
      </c>
      <c r="E173" s="7" t="s">
        <v>7</v>
      </c>
      <c r="F173" s="7" t="s">
        <v>253</v>
      </c>
      <c r="G173" s="7" t="s">
        <v>268</v>
      </c>
      <c r="H173" s="8" t="s">
        <v>271</v>
      </c>
      <c r="I173" s="8" t="s">
        <v>271</v>
      </c>
      <c r="J173" s="8" t="s">
        <v>271</v>
      </c>
      <c r="K173" s="8">
        <v>17.260000000000002</v>
      </c>
      <c r="L173" s="8">
        <v>5.66</v>
      </c>
      <c r="M173" s="8">
        <v>22.92</v>
      </c>
      <c r="N173" s="8">
        <v>0.33</v>
      </c>
    </row>
    <row r="174" spans="1:14" x14ac:dyDescent="0.25">
      <c r="A174" s="7">
        <v>7</v>
      </c>
      <c r="B174" s="5" t="s">
        <v>174</v>
      </c>
      <c r="C174" s="7">
        <v>2</v>
      </c>
      <c r="D174" s="7" t="s">
        <v>6</v>
      </c>
      <c r="E174" s="7" t="s">
        <v>7</v>
      </c>
      <c r="F174" s="7" t="s">
        <v>253</v>
      </c>
      <c r="G174" s="7" t="s">
        <v>268</v>
      </c>
      <c r="H174" s="8" t="s">
        <v>271</v>
      </c>
      <c r="I174" s="8" t="s">
        <v>271</v>
      </c>
      <c r="J174" s="8" t="s">
        <v>271</v>
      </c>
      <c r="K174" s="8">
        <v>1.98</v>
      </c>
      <c r="L174" s="8">
        <v>2.5499999999999998</v>
      </c>
      <c r="M174" s="8">
        <v>4.53</v>
      </c>
      <c r="N174" s="8">
        <v>1.29</v>
      </c>
    </row>
    <row r="175" spans="1:14" x14ac:dyDescent="0.25">
      <c r="A175" s="7">
        <v>7</v>
      </c>
      <c r="B175" s="5" t="s">
        <v>177</v>
      </c>
      <c r="C175" s="7">
        <v>4</v>
      </c>
      <c r="D175" s="7" t="s">
        <v>6</v>
      </c>
      <c r="E175" s="7" t="s">
        <v>7</v>
      </c>
      <c r="F175" s="7" t="s">
        <v>253</v>
      </c>
      <c r="G175" s="7" t="s">
        <v>268</v>
      </c>
      <c r="H175" s="8" t="s">
        <v>271</v>
      </c>
      <c r="I175" s="8" t="s">
        <v>271</v>
      </c>
      <c r="J175" s="8" t="s">
        <v>271</v>
      </c>
      <c r="K175" s="8">
        <v>15.7</v>
      </c>
      <c r="L175" s="8">
        <v>9.4</v>
      </c>
      <c r="M175" s="8">
        <v>25.1</v>
      </c>
      <c r="N175" s="8">
        <v>0.6</v>
      </c>
    </row>
    <row r="176" spans="1:14" x14ac:dyDescent="0.25">
      <c r="A176" s="7">
        <v>8</v>
      </c>
      <c r="B176" s="5" t="s">
        <v>184</v>
      </c>
      <c r="C176" s="7">
        <v>2</v>
      </c>
      <c r="D176" s="7" t="s">
        <v>6</v>
      </c>
      <c r="E176" s="7" t="s">
        <v>7</v>
      </c>
      <c r="F176" s="7" t="s">
        <v>253</v>
      </c>
      <c r="G176" s="7" t="s">
        <v>268</v>
      </c>
      <c r="H176" s="8" t="s">
        <v>271</v>
      </c>
      <c r="I176" s="8" t="s">
        <v>271</v>
      </c>
      <c r="J176" s="8" t="s">
        <v>271</v>
      </c>
      <c r="K176" s="8">
        <v>1.99</v>
      </c>
      <c r="L176" s="8">
        <v>0.8</v>
      </c>
      <c r="M176" s="8">
        <v>2.79</v>
      </c>
      <c r="N176" s="8">
        <v>0.4</v>
      </c>
    </row>
    <row r="177" spans="1:14" x14ac:dyDescent="0.25">
      <c r="A177" s="7">
        <v>8</v>
      </c>
      <c r="B177" s="5" t="s">
        <v>191</v>
      </c>
      <c r="C177" s="7">
        <v>4</v>
      </c>
      <c r="D177" s="7" t="s">
        <v>6</v>
      </c>
      <c r="E177" s="7" t="s">
        <v>7</v>
      </c>
      <c r="F177" s="7" t="s">
        <v>253</v>
      </c>
      <c r="G177" s="7" t="s">
        <v>268</v>
      </c>
      <c r="H177" s="8" t="s">
        <v>271</v>
      </c>
      <c r="I177" s="8" t="s">
        <v>271</v>
      </c>
      <c r="J177" s="8" t="s">
        <v>271</v>
      </c>
      <c r="K177" s="8">
        <v>13.37</v>
      </c>
      <c r="L177" s="8">
        <v>5.42</v>
      </c>
      <c r="M177" s="8">
        <v>18.79</v>
      </c>
      <c r="N177" s="8">
        <v>0.41</v>
      </c>
    </row>
    <row r="178" spans="1:14" x14ac:dyDescent="0.25">
      <c r="A178" s="7">
        <v>9</v>
      </c>
      <c r="B178" s="5" t="s">
        <v>207</v>
      </c>
      <c r="C178" s="7">
        <v>2</v>
      </c>
      <c r="D178" s="7" t="s">
        <v>6</v>
      </c>
      <c r="E178" s="7" t="s">
        <v>7</v>
      </c>
      <c r="F178" s="7" t="s">
        <v>253</v>
      </c>
      <c r="G178" s="7" t="s">
        <v>268</v>
      </c>
      <c r="H178" s="8" t="s">
        <v>271</v>
      </c>
      <c r="I178" s="8" t="s">
        <v>271</v>
      </c>
      <c r="J178" s="8" t="s">
        <v>271</v>
      </c>
      <c r="K178" s="8">
        <v>2.0099999999999998</v>
      </c>
      <c r="L178" s="8">
        <v>2.16</v>
      </c>
      <c r="M178" s="8">
        <v>4.17</v>
      </c>
      <c r="N178" s="8">
        <v>1.07</v>
      </c>
    </row>
    <row r="179" spans="1:14" x14ac:dyDescent="0.25">
      <c r="A179" s="7">
        <v>9</v>
      </c>
      <c r="B179" s="5" t="s">
        <v>219</v>
      </c>
      <c r="C179" s="7">
        <v>4</v>
      </c>
      <c r="D179" s="7" t="s">
        <v>6</v>
      </c>
      <c r="E179" s="7" t="s">
        <v>7</v>
      </c>
      <c r="F179" s="7" t="s">
        <v>253</v>
      </c>
      <c r="G179" s="7" t="s">
        <v>268</v>
      </c>
      <c r="H179" s="8" t="s">
        <v>271</v>
      </c>
      <c r="I179" s="8" t="s">
        <v>271</v>
      </c>
      <c r="J179" s="8" t="s">
        <v>271</v>
      </c>
      <c r="K179" s="8">
        <v>13.18</v>
      </c>
      <c r="L179" s="8">
        <v>6.29</v>
      </c>
      <c r="M179" s="8">
        <v>19.47</v>
      </c>
      <c r="N179" s="8">
        <v>0.48</v>
      </c>
    </row>
    <row r="180" spans="1:14" x14ac:dyDescent="0.25">
      <c r="A180" s="7">
        <v>10</v>
      </c>
      <c r="B180" s="5" t="s">
        <v>230</v>
      </c>
      <c r="C180" s="7">
        <v>2</v>
      </c>
      <c r="D180" s="7" t="s">
        <v>6</v>
      </c>
      <c r="E180" s="7" t="s">
        <v>7</v>
      </c>
      <c r="F180" s="7" t="s">
        <v>253</v>
      </c>
      <c r="G180" s="7" t="s">
        <v>268</v>
      </c>
      <c r="H180" s="8" t="s">
        <v>271</v>
      </c>
      <c r="I180" s="8" t="s">
        <v>271</v>
      </c>
      <c r="J180" s="8" t="s">
        <v>271</v>
      </c>
      <c r="K180" s="8">
        <v>2.86</v>
      </c>
      <c r="L180" s="8">
        <v>1.08</v>
      </c>
      <c r="M180" s="8">
        <v>3.94</v>
      </c>
      <c r="N180" s="8">
        <v>0.38</v>
      </c>
    </row>
    <row r="181" spans="1:14" x14ac:dyDescent="0.25">
      <c r="A181" s="7">
        <v>10</v>
      </c>
      <c r="B181" s="5" t="s">
        <v>247</v>
      </c>
      <c r="C181" s="7">
        <v>4</v>
      </c>
      <c r="D181" s="7" t="s">
        <v>6</v>
      </c>
      <c r="E181" s="7" t="s">
        <v>7</v>
      </c>
      <c r="F181" s="7" t="s">
        <v>253</v>
      </c>
      <c r="G181" s="7" t="s">
        <v>268</v>
      </c>
      <c r="H181" s="8" t="s">
        <v>271</v>
      </c>
      <c r="I181" s="8" t="s">
        <v>271</v>
      </c>
      <c r="J181" s="8" t="s">
        <v>271</v>
      </c>
      <c r="K181" s="8">
        <v>14.77</v>
      </c>
      <c r="L181" s="8">
        <v>7.26</v>
      </c>
      <c r="M181" s="8">
        <v>22.03</v>
      </c>
      <c r="N181" s="8">
        <v>0.49</v>
      </c>
    </row>
    <row r="182" spans="1:14" x14ac:dyDescent="0.25">
      <c r="A182" s="7">
        <v>1</v>
      </c>
      <c r="B182" s="7" t="s">
        <v>21</v>
      </c>
      <c r="C182" s="7">
        <v>2</v>
      </c>
      <c r="D182" s="7" t="s">
        <v>6</v>
      </c>
      <c r="E182" s="7" t="s">
        <v>7</v>
      </c>
      <c r="F182" s="7" t="s">
        <v>5</v>
      </c>
      <c r="G182" s="7" t="s">
        <v>269</v>
      </c>
      <c r="H182" s="9">
        <v>5.17</v>
      </c>
      <c r="I182" s="9">
        <v>227.92</v>
      </c>
      <c r="J182" s="8">
        <v>0.34</v>
      </c>
      <c r="K182" s="8">
        <v>1.98</v>
      </c>
      <c r="L182" s="8">
        <v>2.38</v>
      </c>
      <c r="M182" s="8">
        <v>4.3600000000000003</v>
      </c>
      <c r="N182" s="8">
        <v>1.2</v>
      </c>
    </row>
    <row r="183" spans="1:14" x14ac:dyDescent="0.25">
      <c r="A183" s="7">
        <v>1</v>
      </c>
      <c r="B183" s="7" t="s">
        <v>24</v>
      </c>
      <c r="C183" s="7">
        <v>4</v>
      </c>
      <c r="D183" s="7" t="s">
        <v>6</v>
      </c>
      <c r="E183" s="7" t="s">
        <v>7</v>
      </c>
      <c r="F183" s="7" t="s">
        <v>5</v>
      </c>
      <c r="G183" s="7" t="s">
        <v>269</v>
      </c>
      <c r="H183" s="9">
        <v>5.47</v>
      </c>
      <c r="I183" s="8">
        <v>82.07</v>
      </c>
      <c r="J183" s="8">
        <v>0.16</v>
      </c>
      <c r="K183" s="8">
        <v>16.13</v>
      </c>
      <c r="L183" s="8">
        <v>20.83</v>
      </c>
      <c r="M183" s="8">
        <v>36.96</v>
      </c>
      <c r="N183" s="8">
        <v>1.29</v>
      </c>
    </row>
    <row r="184" spans="1:14" x14ac:dyDescent="0.25">
      <c r="A184" s="7">
        <v>2</v>
      </c>
      <c r="B184" s="7" t="s">
        <v>38</v>
      </c>
      <c r="C184" s="7">
        <v>2</v>
      </c>
      <c r="D184" s="7" t="s">
        <v>6</v>
      </c>
      <c r="E184" s="7" t="s">
        <v>7</v>
      </c>
      <c r="F184" s="7" t="s">
        <v>5</v>
      </c>
      <c r="G184" s="7" t="s">
        <v>269</v>
      </c>
      <c r="H184" s="9">
        <v>5.56</v>
      </c>
      <c r="I184" s="8">
        <v>81.11</v>
      </c>
      <c r="J184" s="8">
        <v>0.32</v>
      </c>
      <c r="K184" s="8">
        <v>2.9</v>
      </c>
      <c r="L184" s="8">
        <v>2.7</v>
      </c>
      <c r="M184" s="8">
        <v>5.6</v>
      </c>
      <c r="N184" s="8">
        <v>0.93</v>
      </c>
    </row>
    <row r="185" spans="1:14" x14ac:dyDescent="0.25">
      <c r="A185" s="7">
        <v>2</v>
      </c>
      <c r="B185" s="7" t="s">
        <v>47</v>
      </c>
      <c r="C185" s="7">
        <v>4</v>
      </c>
      <c r="D185" s="7" t="s">
        <v>6</v>
      </c>
      <c r="E185" s="7" t="s">
        <v>7</v>
      </c>
      <c r="F185" s="7" t="s">
        <v>5</v>
      </c>
      <c r="G185" s="7" t="s">
        <v>269</v>
      </c>
      <c r="H185" s="9">
        <v>4.8600000000000003</v>
      </c>
      <c r="I185" s="8">
        <v>982.9</v>
      </c>
      <c r="J185" s="8">
        <v>0.4</v>
      </c>
      <c r="K185" s="8">
        <v>18.29</v>
      </c>
      <c r="L185" s="8">
        <v>8.24</v>
      </c>
      <c r="M185" s="8">
        <v>26.53</v>
      </c>
      <c r="N185" s="8">
        <v>0.45</v>
      </c>
    </row>
    <row r="186" spans="1:14" x14ac:dyDescent="0.25">
      <c r="A186" s="7">
        <v>3</v>
      </c>
      <c r="B186" s="7" t="s">
        <v>61</v>
      </c>
      <c r="C186" s="7">
        <v>2</v>
      </c>
      <c r="D186" s="7" t="s">
        <v>6</v>
      </c>
      <c r="E186" s="7" t="s">
        <v>7</v>
      </c>
      <c r="F186" s="7" t="s">
        <v>5</v>
      </c>
      <c r="G186" s="7" t="s">
        <v>269</v>
      </c>
      <c r="H186" s="9">
        <v>6.2</v>
      </c>
      <c r="I186" s="8">
        <v>87.09</v>
      </c>
      <c r="J186" s="8">
        <v>0.36</v>
      </c>
      <c r="K186" s="8">
        <v>3.6</v>
      </c>
      <c r="L186" s="8">
        <v>3.94</v>
      </c>
      <c r="M186" s="8">
        <v>7.54</v>
      </c>
      <c r="N186" s="8">
        <v>1.0900000000000001</v>
      </c>
    </row>
    <row r="187" spans="1:14" x14ac:dyDescent="0.25">
      <c r="A187" s="7">
        <v>3</v>
      </c>
      <c r="B187" s="7" t="s">
        <v>70</v>
      </c>
      <c r="C187" s="7">
        <v>4</v>
      </c>
      <c r="D187" s="7" t="s">
        <v>6</v>
      </c>
      <c r="E187" s="7" t="s">
        <v>7</v>
      </c>
      <c r="F187" s="7" t="s">
        <v>5</v>
      </c>
      <c r="G187" s="7" t="s">
        <v>269</v>
      </c>
      <c r="H187" s="9">
        <v>5.66</v>
      </c>
      <c r="I187" s="8">
        <v>139.28</v>
      </c>
      <c r="J187" s="8">
        <v>0.23</v>
      </c>
      <c r="K187" s="8">
        <v>20.98</v>
      </c>
      <c r="L187" s="8">
        <v>39.54</v>
      </c>
      <c r="M187" s="8">
        <v>60.52</v>
      </c>
      <c r="N187" s="8">
        <v>1.88</v>
      </c>
    </row>
    <row r="188" spans="1:14" x14ac:dyDescent="0.25">
      <c r="A188" s="7">
        <v>4</v>
      </c>
      <c r="B188" s="7" t="s">
        <v>90</v>
      </c>
      <c r="C188" s="7">
        <v>4</v>
      </c>
      <c r="D188" s="7" t="s">
        <v>6</v>
      </c>
      <c r="E188" s="7" t="s">
        <v>7</v>
      </c>
      <c r="F188" s="7" t="s">
        <v>5</v>
      </c>
      <c r="G188" s="7" t="s">
        <v>269</v>
      </c>
      <c r="H188" s="9">
        <v>5.49</v>
      </c>
      <c r="I188" s="8">
        <v>156.35</v>
      </c>
      <c r="J188" s="8">
        <v>0.31</v>
      </c>
      <c r="K188" s="8">
        <v>15.58</v>
      </c>
      <c r="L188" s="8">
        <v>12.06</v>
      </c>
      <c r="M188" s="8">
        <v>27.64</v>
      </c>
      <c r="N188" s="8">
        <v>0.77</v>
      </c>
    </row>
    <row r="189" spans="1:14" x14ac:dyDescent="0.25">
      <c r="A189" s="7">
        <v>4</v>
      </c>
      <c r="B189" s="7" t="s">
        <v>98</v>
      </c>
      <c r="C189" s="7">
        <v>2</v>
      </c>
      <c r="D189" s="7" t="s">
        <v>6</v>
      </c>
      <c r="E189" s="7" t="s">
        <v>7</v>
      </c>
      <c r="F189" s="7" t="s">
        <v>5</v>
      </c>
      <c r="G189" s="7" t="s">
        <v>269</v>
      </c>
      <c r="H189" s="9">
        <v>5.98</v>
      </c>
      <c r="I189" s="8">
        <v>51.11</v>
      </c>
      <c r="J189" s="8">
        <v>0.4</v>
      </c>
      <c r="K189" s="8">
        <v>2.02</v>
      </c>
      <c r="L189" s="8">
        <v>11.22</v>
      </c>
      <c r="M189" s="8">
        <v>13.24</v>
      </c>
      <c r="N189" s="8">
        <v>5.55</v>
      </c>
    </row>
    <row r="190" spans="1:14" x14ac:dyDescent="0.25">
      <c r="A190" s="7">
        <v>5</v>
      </c>
      <c r="B190" s="7" t="s">
        <v>122</v>
      </c>
      <c r="C190" s="7">
        <v>2</v>
      </c>
      <c r="D190" s="7" t="s">
        <v>6</v>
      </c>
      <c r="E190" s="7" t="s">
        <v>7</v>
      </c>
      <c r="F190" s="7" t="s">
        <v>5</v>
      </c>
      <c r="G190" s="7" t="s">
        <v>269</v>
      </c>
      <c r="H190" s="9">
        <v>5.58</v>
      </c>
      <c r="I190" s="8">
        <v>121.99</v>
      </c>
      <c r="J190" s="8">
        <v>0.41</v>
      </c>
      <c r="K190" s="8">
        <v>1.44</v>
      </c>
      <c r="L190" s="8">
        <v>2.96</v>
      </c>
      <c r="M190" s="8">
        <v>4.4000000000000004</v>
      </c>
      <c r="N190" s="8">
        <v>2.06</v>
      </c>
    </row>
    <row r="191" spans="1:14" x14ac:dyDescent="0.25">
      <c r="A191" s="7">
        <v>5</v>
      </c>
      <c r="B191" s="7" t="s">
        <v>124</v>
      </c>
      <c r="C191" s="7">
        <v>4</v>
      </c>
      <c r="D191" s="7" t="s">
        <v>6</v>
      </c>
      <c r="E191" s="7" t="s">
        <v>7</v>
      </c>
      <c r="F191" s="7" t="s">
        <v>5</v>
      </c>
      <c r="G191" s="7" t="s">
        <v>269</v>
      </c>
      <c r="H191" s="9">
        <v>5.59</v>
      </c>
      <c r="I191" s="8">
        <v>141.54</v>
      </c>
      <c r="J191" s="8">
        <v>0.3</v>
      </c>
      <c r="K191" s="8">
        <v>13.73</v>
      </c>
      <c r="L191" s="8">
        <v>7.7</v>
      </c>
      <c r="M191" s="8">
        <v>21.43</v>
      </c>
      <c r="N191" s="8">
        <v>0.56000000000000005</v>
      </c>
    </row>
    <row r="192" spans="1:14" x14ac:dyDescent="0.25">
      <c r="A192" s="7">
        <v>6</v>
      </c>
      <c r="B192" s="5" t="s">
        <v>144</v>
      </c>
      <c r="C192" s="7">
        <v>4</v>
      </c>
      <c r="D192" s="7" t="s">
        <v>6</v>
      </c>
      <c r="E192" s="7" t="s">
        <v>7</v>
      </c>
      <c r="F192" s="7" t="s">
        <v>5</v>
      </c>
      <c r="G192" s="7" t="s">
        <v>269</v>
      </c>
      <c r="H192" s="8" t="s">
        <v>271</v>
      </c>
      <c r="I192" s="8" t="s">
        <v>271</v>
      </c>
      <c r="J192" s="8" t="s">
        <v>271</v>
      </c>
      <c r="K192" s="8">
        <v>15.93</v>
      </c>
      <c r="L192" s="8">
        <v>6.04</v>
      </c>
      <c r="M192" s="8">
        <v>21.97</v>
      </c>
      <c r="N192" s="8">
        <v>0.38</v>
      </c>
    </row>
    <row r="193" spans="1:14" x14ac:dyDescent="0.25">
      <c r="A193" s="7">
        <v>6</v>
      </c>
      <c r="B193" s="5" t="s">
        <v>153</v>
      </c>
      <c r="C193" s="7">
        <v>2</v>
      </c>
      <c r="D193" s="7" t="s">
        <v>6</v>
      </c>
      <c r="E193" s="7" t="s">
        <v>7</v>
      </c>
      <c r="F193" s="7" t="s">
        <v>5</v>
      </c>
      <c r="G193" s="7" t="s">
        <v>269</v>
      </c>
      <c r="H193" s="8" t="s">
        <v>271</v>
      </c>
      <c r="I193" s="8" t="s">
        <v>271</v>
      </c>
      <c r="J193" s="8" t="s">
        <v>271</v>
      </c>
      <c r="K193" s="8">
        <v>2.41</v>
      </c>
      <c r="L193" s="8">
        <v>6.38</v>
      </c>
      <c r="M193" s="8">
        <v>8.7899999999999991</v>
      </c>
      <c r="N193" s="8">
        <v>2.65</v>
      </c>
    </row>
    <row r="194" spans="1:14" x14ac:dyDescent="0.25">
      <c r="A194" s="7">
        <v>7</v>
      </c>
      <c r="B194" s="5" t="s">
        <v>171</v>
      </c>
      <c r="C194" s="7">
        <v>4</v>
      </c>
      <c r="D194" s="7" t="s">
        <v>6</v>
      </c>
      <c r="E194" s="7" t="s">
        <v>7</v>
      </c>
      <c r="F194" s="7" t="s">
        <v>5</v>
      </c>
      <c r="G194" s="7" t="s">
        <v>269</v>
      </c>
      <c r="H194" s="8" t="s">
        <v>271</v>
      </c>
      <c r="I194" s="8" t="s">
        <v>271</v>
      </c>
      <c r="J194" s="8" t="s">
        <v>271</v>
      </c>
      <c r="K194" s="8">
        <v>14.86</v>
      </c>
      <c r="L194" s="8">
        <v>4.32</v>
      </c>
      <c r="M194" s="8">
        <v>19.18</v>
      </c>
      <c r="N194" s="8">
        <v>0.28999999999999998</v>
      </c>
    </row>
    <row r="195" spans="1:14" x14ac:dyDescent="0.25">
      <c r="A195" s="7">
        <v>7</v>
      </c>
      <c r="B195" s="5" t="s">
        <v>173</v>
      </c>
      <c r="C195" s="7">
        <v>2</v>
      </c>
      <c r="D195" s="7" t="s">
        <v>6</v>
      </c>
      <c r="E195" s="7" t="s">
        <v>7</v>
      </c>
      <c r="F195" s="7" t="s">
        <v>5</v>
      </c>
      <c r="G195" s="7" t="s">
        <v>269</v>
      </c>
      <c r="H195" s="8" t="s">
        <v>271</v>
      </c>
      <c r="I195" s="8" t="s">
        <v>271</v>
      </c>
      <c r="J195" s="8" t="s">
        <v>271</v>
      </c>
      <c r="K195" s="8">
        <v>1.74</v>
      </c>
      <c r="L195" s="8">
        <v>1.63</v>
      </c>
      <c r="M195" s="8">
        <v>3.37</v>
      </c>
      <c r="N195" s="8">
        <v>0.94</v>
      </c>
    </row>
    <row r="196" spans="1:14" x14ac:dyDescent="0.25">
      <c r="A196" s="7">
        <v>8</v>
      </c>
      <c r="B196" s="5" t="s">
        <v>183</v>
      </c>
      <c r="C196" s="7">
        <v>2</v>
      </c>
      <c r="D196" s="7" t="s">
        <v>6</v>
      </c>
      <c r="E196" s="7" t="s">
        <v>7</v>
      </c>
      <c r="F196" s="7" t="s">
        <v>5</v>
      </c>
      <c r="G196" s="7" t="s">
        <v>269</v>
      </c>
      <c r="H196" s="8" t="s">
        <v>271</v>
      </c>
      <c r="I196" s="8" t="s">
        <v>271</v>
      </c>
      <c r="J196" s="8" t="s">
        <v>271</v>
      </c>
      <c r="K196" s="8">
        <v>1.29</v>
      </c>
      <c r="L196" s="8">
        <v>0.65</v>
      </c>
      <c r="M196" s="8">
        <v>1.94</v>
      </c>
      <c r="N196" s="8">
        <v>0.5</v>
      </c>
    </row>
    <row r="197" spans="1:14" x14ac:dyDescent="0.25">
      <c r="A197" s="7">
        <v>8</v>
      </c>
      <c r="B197" s="5" t="s">
        <v>187</v>
      </c>
      <c r="C197" s="7">
        <v>4</v>
      </c>
      <c r="D197" s="7" t="s">
        <v>6</v>
      </c>
      <c r="E197" s="7" t="s">
        <v>7</v>
      </c>
      <c r="F197" s="7" t="s">
        <v>5</v>
      </c>
      <c r="G197" s="7" t="s">
        <v>269</v>
      </c>
      <c r="H197" s="8" t="s">
        <v>271</v>
      </c>
      <c r="I197" s="8" t="s">
        <v>271</v>
      </c>
      <c r="J197" s="8" t="s">
        <v>271</v>
      </c>
      <c r="K197" s="8">
        <v>16.899999999999999</v>
      </c>
      <c r="L197" s="8">
        <v>13.37</v>
      </c>
      <c r="M197" s="8">
        <v>30.27</v>
      </c>
      <c r="N197" s="8">
        <v>0.79</v>
      </c>
    </row>
    <row r="198" spans="1:14" x14ac:dyDescent="0.25">
      <c r="A198" s="7">
        <v>9</v>
      </c>
      <c r="B198" s="5" t="s">
        <v>224</v>
      </c>
      <c r="C198" s="7">
        <v>4</v>
      </c>
      <c r="D198" s="7" t="s">
        <v>6</v>
      </c>
      <c r="E198" s="7" t="s">
        <v>7</v>
      </c>
      <c r="F198" s="7" t="s">
        <v>5</v>
      </c>
      <c r="G198" s="7" t="s">
        <v>269</v>
      </c>
      <c r="H198" s="8" t="s">
        <v>271</v>
      </c>
      <c r="I198" s="8" t="s">
        <v>271</v>
      </c>
      <c r="J198" s="8" t="s">
        <v>271</v>
      </c>
      <c r="K198" s="8">
        <v>12.35</v>
      </c>
      <c r="L198" s="8">
        <v>4.54</v>
      </c>
      <c r="M198" s="8">
        <v>16.89</v>
      </c>
      <c r="N198" s="8">
        <v>0.37</v>
      </c>
    </row>
    <row r="199" spans="1:14" x14ac:dyDescent="0.25">
      <c r="A199" s="7">
        <v>9</v>
      </c>
      <c r="B199" s="5" t="s">
        <v>226</v>
      </c>
      <c r="C199" s="7">
        <v>2</v>
      </c>
      <c r="D199" s="7" t="s">
        <v>6</v>
      </c>
      <c r="E199" s="7" t="s">
        <v>7</v>
      </c>
      <c r="F199" s="7" t="s">
        <v>5</v>
      </c>
      <c r="G199" s="7" t="s">
        <v>269</v>
      </c>
      <c r="H199" s="8" t="s">
        <v>271</v>
      </c>
      <c r="I199" s="8" t="s">
        <v>271</v>
      </c>
      <c r="J199" s="8" t="s">
        <v>271</v>
      </c>
      <c r="K199" s="8">
        <v>1.86</v>
      </c>
      <c r="L199" s="8">
        <v>1.08</v>
      </c>
      <c r="M199" s="8">
        <v>2.94</v>
      </c>
      <c r="N199" s="8">
        <v>0.57999999999999996</v>
      </c>
    </row>
    <row r="200" spans="1:14" x14ac:dyDescent="0.25">
      <c r="A200" s="7">
        <v>10</v>
      </c>
      <c r="B200" s="5" t="s">
        <v>235</v>
      </c>
      <c r="C200" s="7">
        <v>4</v>
      </c>
      <c r="D200" s="7" t="s">
        <v>6</v>
      </c>
      <c r="E200" s="7" t="s">
        <v>7</v>
      </c>
      <c r="F200" s="7" t="s">
        <v>5</v>
      </c>
      <c r="G200" s="7" t="s">
        <v>269</v>
      </c>
      <c r="H200" s="8" t="s">
        <v>271</v>
      </c>
      <c r="I200" s="8" t="s">
        <v>271</v>
      </c>
      <c r="J200" s="8" t="s">
        <v>271</v>
      </c>
      <c r="K200" s="8">
        <v>13.12</v>
      </c>
      <c r="L200" s="8">
        <v>4.87</v>
      </c>
      <c r="M200" s="8">
        <v>17.989999999999998</v>
      </c>
      <c r="N200" s="8">
        <v>0.37</v>
      </c>
    </row>
    <row r="201" spans="1:14" x14ac:dyDescent="0.25">
      <c r="A201" s="7">
        <v>10</v>
      </c>
      <c r="B201" s="5" t="s">
        <v>242</v>
      </c>
      <c r="C201" s="7">
        <v>2</v>
      </c>
      <c r="D201" s="7" t="s">
        <v>6</v>
      </c>
      <c r="E201" s="7" t="s">
        <v>7</v>
      </c>
      <c r="F201" s="7" t="s">
        <v>5</v>
      </c>
      <c r="G201" s="7" t="s">
        <v>269</v>
      </c>
      <c r="H201" s="8" t="s">
        <v>271</v>
      </c>
      <c r="I201" s="8" t="s">
        <v>271</v>
      </c>
      <c r="J201" s="8" t="s">
        <v>271</v>
      </c>
      <c r="K201" s="8">
        <v>1.96</v>
      </c>
      <c r="L201" s="8">
        <v>0.51</v>
      </c>
      <c r="M201" s="8">
        <v>2.4700000000000002</v>
      </c>
      <c r="N201" s="8">
        <v>0.26</v>
      </c>
    </row>
    <row r="202" spans="1:14" x14ac:dyDescent="0.25">
      <c r="A202" s="7">
        <v>1</v>
      </c>
      <c r="B202" s="7" t="s">
        <v>25</v>
      </c>
      <c r="C202" s="7">
        <v>4</v>
      </c>
      <c r="D202" s="7" t="s">
        <v>6</v>
      </c>
      <c r="E202" s="7" t="s">
        <v>4</v>
      </c>
      <c r="F202" s="7" t="s">
        <v>253</v>
      </c>
      <c r="G202" s="7" t="s">
        <v>270</v>
      </c>
      <c r="H202" s="8">
        <v>5.51</v>
      </c>
      <c r="I202" s="8">
        <v>125.42</v>
      </c>
      <c r="J202" s="8">
        <v>0.61</v>
      </c>
      <c r="K202" s="8">
        <v>3.86</v>
      </c>
      <c r="L202" s="8">
        <v>1.32</v>
      </c>
      <c r="M202" s="8">
        <v>5.18</v>
      </c>
      <c r="N202" s="8">
        <v>0.34</v>
      </c>
    </row>
    <row r="203" spans="1:14" x14ac:dyDescent="0.25">
      <c r="A203" s="7">
        <v>1</v>
      </c>
      <c r="B203" s="7" t="s">
        <v>34</v>
      </c>
      <c r="C203" s="7">
        <v>2</v>
      </c>
      <c r="D203" s="7" t="s">
        <v>6</v>
      </c>
      <c r="E203" s="7" t="s">
        <v>4</v>
      </c>
      <c r="F203" s="7" t="s">
        <v>253</v>
      </c>
      <c r="G203" s="7" t="s">
        <v>270</v>
      </c>
      <c r="H203" s="8">
        <v>6.14</v>
      </c>
      <c r="I203" s="8">
        <v>39.53</v>
      </c>
      <c r="J203" s="8">
        <v>0.56000000000000005</v>
      </c>
      <c r="K203" s="8">
        <v>1.1499999999999999</v>
      </c>
      <c r="L203" s="8">
        <v>2.34</v>
      </c>
      <c r="M203" s="8">
        <v>3.49</v>
      </c>
      <c r="N203" s="8">
        <v>2.0299999999999998</v>
      </c>
    </row>
    <row r="204" spans="1:14" x14ac:dyDescent="0.25">
      <c r="A204" s="7">
        <v>2</v>
      </c>
      <c r="B204" s="7" t="s">
        <v>44</v>
      </c>
      <c r="C204" s="7">
        <v>4</v>
      </c>
      <c r="D204" s="7" t="s">
        <v>6</v>
      </c>
      <c r="E204" s="7" t="s">
        <v>4</v>
      </c>
      <c r="F204" s="7" t="s">
        <v>253</v>
      </c>
      <c r="G204" s="7" t="s">
        <v>270</v>
      </c>
      <c r="H204" s="8">
        <v>5.57</v>
      </c>
      <c r="I204" s="8">
        <v>119.4</v>
      </c>
      <c r="J204" s="8">
        <v>0.23</v>
      </c>
      <c r="K204" s="8">
        <v>6.79</v>
      </c>
      <c r="L204" s="8">
        <v>2.04</v>
      </c>
      <c r="M204" s="8">
        <v>8.83</v>
      </c>
      <c r="N204" s="8">
        <v>0.3</v>
      </c>
    </row>
    <row r="205" spans="1:14" x14ac:dyDescent="0.25">
      <c r="A205" s="7">
        <v>2</v>
      </c>
      <c r="B205" s="7" t="s">
        <v>50</v>
      </c>
      <c r="C205" s="7">
        <v>2</v>
      </c>
      <c r="D205" s="7" t="s">
        <v>6</v>
      </c>
      <c r="E205" s="7" t="s">
        <v>4</v>
      </c>
      <c r="F205" s="7" t="s">
        <v>253</v>
      </c>
      <c r="G205" s="7" t="s">
        <v>270</v>
      </c>
      <c r="H205" s="8">
        <v>6.26</v>
      </c>
      <c r="I205" s="8">
        <v>32.520000000000003</v>
      </c>
      <c r="J205" s="8">
        <v>0.63</v>
      </c>
      <c r="K205" s="8">
        <v>1.1399999999999999</v>
      </c>
      <c r="L205" s="8">
        <v>7.5</v>
      </c>
      <c r="M205" s="8">
        <v>8.64</v>
      </c>
      <c r="N205" s="8">
        <v>6.58</v>
      </c>
    </row>
    <row r="206" spans="1:14" x14ac:dyDescent="0.25">
      <c r="A206" s="7">
        <v>3</v>
      </c>
      <c r="B206" s="7" t="s">
        <v>60</v>
      </c>
      <c r="C206" s="7">
        <v>4</v>
      </c>
      <c r="D206" s="7" t="s">
        <v>6</v>
      </c>
      <c r="E206" s="7" t="s">
        <v>4</v>
      </c>
      <c r="F206" s="7" t="s">
        <v>253</v>
      </c>
      <c r="G206" s="7" t="s">
        <v>270</v>
      </c>
      <c r="H206" s="8">
        <v>5.51</v>
      </c>
      <c r="I206" s="8">
        <v>60.59</v>
      </c>
      <c r="J206" s="8">
        <v>0.39</v>
      </c>
      <c r="K206" s="8">
        <v>3.2</v>
      </c>
      <c r="L206" s="8">
        <v>5.41</v>
      </c>
      <c r="M206" s="8">
        <v>8.61</v>
      </c>
      <c r="N206" s="8">
        <v>1.69</v>
      </c>
    </row>
    <row r="207" spans="1:14" x14ac:dyDescent="0.25">
      <c r="A207" s="7">
        <v>3</v>
      </c>
      <c r="B207" s="7" t="s">
        <v>67</v>
      </c>
      <c r="C207" s="7">
        <v>2</v>
      </c>
      <c r="D207" s="7" t="s">
        <v>6</v>
      </c>
      <c r="E207" s="7" t="s">
        <v>4</v>
      </c>
      <c r="F207" s="7" t="s">
        <v>253</v>
      </c>
      <c r="G207" s="7" t="s">
        <v>270</v>
      </c>
      <c r="H207" s="8">
        <v>5.65</v>
      </c>
      <c r="I207" s="8">
        <v>59.16</v>
      </c>
      <c r="J207" s="8">
        <v>0.6</v>
      </c>
      <c r="K207" s="8">
        <v>1.06</v>
      </c>
      <c r="L207" s="8">
        <v>13.9</v>
      </c>
      <c r="M207" s="8">
        <v>14.96</v>
      </c>
      <c r="N207" s="8">
        <v>13.11</v>
      </c>
    </row>
    <row r="208" spans="1:14" x14ac:dyDescent="0.25">
      <c r="A208" s="7">
        <v>4</v>
      </c>
      <c r="B208" s="7" t="s">
        <v>88</v>
      </c>
      <c r="C208" s="7">
        <v>4</v>
      </c>
      <c r="D208" s="7" t="s">
        <v>6</v>
      </c>
      <c r="E208" s="7" t="s">
        <v>4</v>
      </c>
      <c r="F208" s="7" t="s">
        <v>253</v>
      </c>
      <c r="G208" s="7" t="s">
        <v>270</v>
      </c>
      <c r="H208" s="8">
        <v>5.2</v>
      </c>
      <c r="I208" s="8">
        <v>62.73</v>
      </c>
      <c r="J208" s="8">
        <v>0.28999999999999998</v>
      </c>
      <c r="K208" s="8">
        <v>1.46</v>
      </c>
      <c r="L208" s="8">
        <v>2.2599999999999998</v>
      </c>
      <c r="M208" s="8">
        <v>3.72</v>
      </c>
      <c r="N208" s="8">
        <v>1.55</v>
      </c>
    </row>
    <row r="209" spans="1:14" x14ac:dyDescent="0.25">
      <c r="A209" s="7">
        <v>4</v>
      </c>
      <c r="B209" s="7" t="s">
        <v>99</v>
      </c>
      <c r="C209" s="7">
        <v>2</v>
      </c>
      <c r="D209" s="7" t="s">
        <v>6</v>
      </c>
      <c r="E209" s="7" t="s">
        <v>4</v>
      </c>
      <c r="F209" s="7" t="s">
        <v>253</v>
      </c>
      <c r="G209" s="7" t="s">
        <v>270</v>
      </c>
      <c r="H209" s="8">
        <v>5.82</v>
      </c>
      <c r="I209" s="8">
        <v>35.04</v>
      </c>
      <c r="J209" s="8">
        <v>0.48</v>
      </c>
      <c r="K209" s="8">
        <v>1.21</v>
      </c>
      <c r="L209" s="8">
        <v>15.35</v>
      </c>
      <c r="M209" s="8">
        <v>16.559999999999999</v>
      </c>
      <c r="N209" s="8">
        <v>12.69</v>
      </c>
    </row>
    <row r="210" spans="1:14" x14ac:dyDescent="0.25">
      <c r="A210" s="7">
        <v>5</v>
      </c>
      <c r="B210" s="7" t="s">
        <v>108</v>
      </c>
      <c r="C210" s="7">
        <v>2</v>
      </c>
      <c r="D210" s="7" t="s">
        <v>6</v>
      </c>
      <c r="E210" s="7" t="s">
        <v>4</v>
      </c>
      <c r="F210" s="7" t="s">
        <v>253</v>
      </c>
      <c r="G210" s="7" t="s">
        <v>270</v>
      </c>
      <c r="H210" s="8">
        <v>6.22</v>
      </c>
      <c r="I210" s="8">
        <v>44.63</v>
      </c>
      <c r="J210" s="8">
        <v>0.59</v>
      </c>
      <c r="K210" s="8">
        <v>0.94</v>
      </c>
      <c r="L210" s="8">
        <v>2.5499999999999998</v>
      </c>
      <c r="M210" s="8">
        <v>3.49</v>
      </c>
      <c r="N210" s="8">
        <v>2.71</v>
      </c>
    </row>
    <row r="211" spans="1:14" x14ac:dyDescent="0.25">
      <c r="A211" s="7">
        <v>5</v>
      </c>
      <c r="B211" s="7" t="s">
        <v>115</v>
      </c>
      <c r="C211" s="7">
        <v>4</v>
      </c>
      <c r="D211" s="7" t="s">
        <v>6</v>
      </c>
      <c r="E211" s="7" t="s">
        <v>4</v>
      </c>
      <c r="F211" s="7" t="s">
        <v>253</v>
      </c>
      <c r="G211" s="7" t="s">
        <v>270</v>
      </c>
      <c r="H211" s="8">
        <v>6.1</v>
      </c>
      <c r="I211" s="8">
        <v>49.93</v>
      </c>
      <c r="J211" s="8">
        <v>0.36</v>
      </c>
      <c r="K211" s="8">
        <v>4.84</v>
      </c>
      <c r="L211" s="8">
        <v>4.75</v>
      </c>
      <c r="M211" s="8">
        <v>9.59</v>
      </c>
      <c r="N211" s="8">
        <v>0.98</v>
      </c>
    </row>
    <row r="212" spans="1:14" x14ac:dyDescent="0.25">
      <c r="A212" s="7">
        <v>6</v>
      </c>
      <c r="B212" s="7" t="s">
        <v>138</v>
      </c>
      <c r="C212" s="7">
        <v>2</v>
      </c>
      <c r="D212" s="7" t="s">
        <v>6</v>
      </c>
      <c r="E212" s="7" t="s">
        <v>4</v>
      </c>
      <c r="F212" s="7" t="s">
        <v>253</v>
      </c>
      <c r="G212" s="7" t="s">
        <v>270</v>
      </c>
      <c r="H212" s="8" t="s">
        <v>271</v>
      </c>
      <c r="I212" s="8" t="s">
        <v>271</v>
      </c>
      <c r="J212" s="8" t="s">
        <v>271</v>
      </c>
      <c r="K212" s="8">
        <v>0.94</v>
      </c>
      <c r="L212" s="8">
        <v>1.1599999999999999</v>
      </c>
      <c r="M212" s="8">
        <v>2.1</v>
      </c>
      <c r="N212" s="8">
        <v>1.23</v>
      </c>
    </row>
    <row r="213" spans="1:14" x14ac:dyDescent="0.25">
      <c r="A213" s="7">
        <v>6</v>
      </c>
      <c r="B213" s="7" t="s">
        <v>139</v>
      </c>
      <c r="C213" s="7">
        <v>4</v>
      </c>
      <c r="D213" s="7" t="s">
        <v>6</v>
      </c>
      <c r="E213" s="7" t="s">
        <v>4</v>
      </c>
      <c r="F213" s="7" t="s">
        <v>253</v>
      </c>
      <c r="G213" s="7" t="s">
        <v>270</v>
      </c>
      <c r="H213" s="8" t="s">
        <v>271</v>
      </c>
      <c r="I213" s="8" t="s">
        <v>271</v>
      </c>
      <c r="J213" s="8" t="s">
        <v>271</v>
      </c>
      <c r="K213" s="8">
        <v>3.55</v>
      </c>
      <c r="L213" s="8">
        <v>1.1100000000000001</v>
      </c>
      <c r="M213" s="8">
        <v>4.66</v>
      </c>
      <c r="N213" s="8">
        <v>0.31</v>
      </c>
    </row>
    <row r="214" spans="1:14" x14ac:dyDescent="0.25">
      <c r="A214" s="7">
        <v>7</v>
      </c>
      <c r="B214" s="7" t="s">
        <v>157</v>
      </c>
      <c r="C214" s="7">
        <v>4</v>
      </c>
      <c r="D214" s="7" t="s">
        <v>6</v>
      </c>
      <c r="E214" s="7" t="s">
        <v>4</v>
      </c>
      <c r="F214" s="7" t="s">
        <v>253</v>
      </c>
      <c r="G214" s="7" t="s">
        <v>270</v>
      </c>
      <c r="H214" s="8" t="s">
        <v>271</v>
      </c>
      <c r="I214" s="8" t="s">
        <v>271</v>
      </c>
      <c r="J214" s="8" t="s">
        <v>271</v>
      </c>
      <c r="K214" s="8">
        <v>3.7</v>
      </c>
      <c r="L214" s="8">
        <v>4.92</v>
      </c>
      <c r="M214" s="8">
        <v>8.6199999999999992</v>
      </c>
      <c r="N214" s="8">
        <v>1.33</v>
      </c>
    </row>
    <row r="215" spans="1:14" x14ac:dyDescent="0.25">
      <c r="A215" s="7">
        <v>7</v>
      </c>
      <c r="B215" s="7" t="s">
        <v>168</v>
      </c>
      <c r="C215" s="7">
        <v>2</v>
      </c>
      <c r="D215" s="7" t="s">
        <v>6</v>
      </c>
      <c r="E215" s="7" t="s">
        <v>4</v>
      </c>
      <c r="F215" s="7" t="s">
        <v>253</v>
      </c>
      <c r="G215" s="7" t="s">
        <v>270</v>
      </c>
      <c r="H215" s="8" t="s">
        <v>271</v>
      </c>
      <c r="I215" s="8" t="s">
        <v>271</v>
      </c>
      <c r="J215" s="8" t="s">
        <v>271</v>
      </c>
      <c r="K215" s="8">
        <v>0.85</v>
      </c>
      <c r="L215" s="8">
        <v>0.94</v>
      </c>
      <c r="M215" s="8">
        <v>1.79</v>
      </c>
      <c r="N215" s="8">
        <v>1.1100000000000001</v>
      </c>
    </row>
    <row r="216" spans="1:14" x14ac:dyDescent="0.25">
      <c r="A216" s="7">
        <v>8</v>
      </c>
      <c r="B216" s="7" t="s">
        <v>186</v>
      </c>
      <c r="C216" s="7">
        <v>4</v>
      </c>
      <c r="D216" s="7" t="s">
        <v>6</v>
      </c>
      <c r="E216" s="7" t="s">
        <v>4</v>
      </c>
      <c r="F216" s="7" t="s">
        <v>253</v>
      </c>
      <c r="G216" s="7" t="s">
        <v>270</v>
      </c>
      <c r="H216" s="8" t="s">
        <v>271</v>
      </c>
      <c r="I216" s="8" t="s">
        <v>271</v>
      </c>
      <c r="J216" s="8" t="s">
        <v>271</v>
      </c>
      <c r="K216" s="8">
        <v>4.46</v>
      </c>
      <c r="L216" s="8">
        <v>6.42</v>
      </c>
      <c r="M216" s="8">
        <v>10.88</v>
      </c>
      <c r="N216" s="8">
        <v>1.44</v>
      </c>
    </row>
    <row r="217" spans="1:14" x14ac:dyDescent="0.25">
      <c r="A217" s="7">
        <v>8</v>
      </c>
      <c r="B217" s="7" t="s">
        <v>197</v>
      </c>
      <c r="C217" s="7">
        <v>2</v>
      </c>
      <c r="D217" s="7" t="s">
        <v>6</v>
      </c>
      <c r="E217" s="7" t="s">
        <v>4</v>
      </c>
      <c r="F217" s="7" t="s">
        <v>253</v>
      </c>
      <c r="G217" s="7" t="s">
        <v>270</v>
      </c>
      <c r="H217" s="8" t="s">
        <v>271</v>
      </c>
      <c r="I217" s="8" t="s">
        <v>271</v>
      </c>
      <c r="J217" s="8" t="s">
        <v>271</v>
      </c>
      <c r="K217" s="8">
        <v>0.77</v>
      </c>
      <c r="L217" s="8">
        <v>1.19</v>
      </c>
      <c r="M217" s="8">
        <v>1.96</v>
      </c>
      <c r="N217" s="8">
        <v>1.55</v>
      </c>
    </row>
    <row r="218" spans="1:14" x14ac:dyDescent="0.25">
      <c r="A218" s="7">
        <v>9</v>
      </c>
      <c r="B218" s="7" t="s">
        <v>216</v>
      </c>
      <c r="C218" s="7">
        <v>2</v>
      </c>
      <c r="D218" s="7" t="s">
        <v>6</v>
      </c>
      <c r="E218" s="7" t="s">
        <v>4</v>
      </c>
      <c r="F218" s="7" t="s">
        <v>253</v>
      </c>
      <c r="G218" s="7" t="s">
        <v>270</v>
      </c>
      <c r="H218" s="8" t="s">
        <v>271</v>
      </c>
      <c r="I218" s="8" t="s">
        <v>271</v>
      </c>
      <c r="J218" s="8" t="s">
        <v>271</v>
      </c>
      <c r="K218" s="8">
        <v>0.66</v>
      </c>
      <c r="L218" s="8">
        <v>1.56</v>
      </c>
      <c r="M218" s="8">
        <v>2.2200000000000002</v>
      </c>
      <c r="N218" s="8">
        <v>2.36</v>
      </c>
    </row>
    <row r="219" spans="1:14" x14ac:dyDescent="0.25">
      <c r="A219" s="7">
        <v>9</v>
      </c>
      <c r="B219" s="7" t="s">
        <v>223</v>
      </c>
      <c r="C219" s="7">
        <v>4</v>
      </c>
      <c r="D219" s="7" t="s">
        <v>6</v>
      </c>
      <c r="E219" s="7" t="s">
        <v>4</v>
      </c>
      <c r="F219" s="7" t="s">
        <v>253</v>
      </c>
      <c r="G219" s="7" t="s">
        <v>270</v>
      </c>
      <c r="H219" s="8" t="s">
        <v>271</v>
      </c>
      <c r="I219" s="8" t="s">
        <v>271</v>
      </c>
      <c r="J219" s="8" t="s">
        <v>271</v>
      </c>
      <c r="K219" s="8">
        <v>4.37</v>
      </c>
      <c r="L219" s="8">
        <v>6.06</v>
      </c>
      <c r="M219" s="8">
        <v>10.43</v>
      </c>
      <c r="N219" s="8">
        <v>1.39</v>
      </c>
    </row>
    <row r="220" spans="1:14" x14ac:dyDescent="0.25">
      <c r="A220" s="7">
        <v>10</v>
      </c>
      <c r="B220" s="7" t="s">
        <v>231</v>
      </c>
      <c r="C220" s="7">
        <v>4</v>
      </c>
      <c r="D220" s="7" t="s">
        <v>6</v>
      </c>
      <c r="E220" s="7" t="s">
        <v>4</v>
      </c>
      <c r="F220" s="7" t="s">
        <v>253</v>
      </c>
      <c r="G220" s="7" t="s">
        <v>270</v>
      </c>
      <c r="H220" s="8" t="s">
        <v>271</v>
      </c>
      <c r="I220" s="8" t="s">
        <v>271</v>
      </c>
      <c r="J220" s="8" t="s">
        <v>271</v>
      </c>
      <c r="K220" s="8">
        <v>4.51</v>
      </c>
      <c r="L220" s="8">
        <v>6.44</v>
      </c>
      <c r="M220" s="8">
        <v>10.95</v>
      </c>
      <c r="N220" s="8">
        <v>1.43</v>
      </c>
    </row>
    <row r="221" spans="1:14" x14ac:dyDescent="0.25">
      <c r="A221" s="7">
        <v>10</v>
      </c>
      <c r="B221" s="7" t="s">
        <v>237</v>
      </c>
      <c r="C221" s="7">
        <v>2</v>
      </c>
      <c r="D221" s="7" t="s">
        <v>6</v>
      </c>
      <c r="E221" s="7" t="s">
        <v>4</v>
      </c>
      <c r="F221" s="7" t="s">
        <v>253</v>
      </c>
      <c r="G221" s="7" t="s">
        <v>270</v>
      </c>
      <c r="H221" s="8" t="s">
        <v>271</v>
      </c>
      <c r="I221" s="8" t="s">
        <v>271</v>
      </c>
      <c r="J221" s="8" t="s">
        <v>271</v>
      </c>
      <c r="K221" s="8">
        <v>0.57999999999999996</v>
      </c>
      <c r="L221" s="8">
        <v>0.13</v>
      </c>
      <c r="M221" s="8">
        <v>0.71</v>
      </c>
      <c r="N221" s="8">
        <v>0.22</v>
      </c>
    </row>
    <row r="222" spans="1:14" x14ac:dyDescent="0.25">
      <c r="A222" s="7">
        <v>1</v>
      </c>
      <c r="B222" s="7" t="s">
        <v>11</v>
      </c>
      <c r="C222" s="7">
        <v>4</v>
      </c>
      <c r="D222" s="7" t="s">
        <v>6</v>
      </c>
      <c r="E222" s="7" t="s">
        <v>4</v>
      </c>
      <c r="F222" s="7" t="s">
        <v>5</v>
      </c>
      <c r="G222" s="7" t="s">
        <v>267</v>
      </c>
      <c r="H222" s="8">
        <v>5.2</v>
      </c>
      <c r="I222" s="8">
        <v>77.349999999999994</v>
      </c>
      <c r="J222" s="8">
        <v>0.36</v>
      </c>
      <c r="K222" s="8">
        <v>3.22</v>
      </c>
      <c r="L222" s="8">
        <v>7</v>
      </c>
      <c r="M222" s="8">
        <v>10.220000000000001</v>
      </c>
      <c r="N222" s="8">
        <v>2.17</v>
      </c>
    </row>
    <row r="223" spans="1:14" x14ac:dyDescent="0.25">
      <c r="A223" s="7">
        <v>1</v>
      </c>
      <c r="B223" s="7" t="s">
        <v>32</v>
      </c>
      <c r="C223" s="7">
        <v>2</v>
      </c>
      <c r="D223" s="7" t="s">
        <v>6</v>
      </c>
      <c r="E223" s="7" t="s">
        <v>4</v>
      </c>
      <c r="F223" s="7" t="s">
        <v>5</v>
      </c>
      <c r="G223" s="7" t="s">
        <v>267</v>
      </c>
      <c r="H223" s="8">
        <v>6.01</v>
      </c>
      <c r="I223" s="8">
        <v>43.93</v>
      </c>
      <c r="J223" s="8">
        <v>0.67</v>
      </c>
      <c r="K223" s="8">
        <v>0.83</v>
      </c>
      <c r="L223" s="8">
        <v>2.8</v>
      </c>
      <c r="M223" s="8">
        <v>3.63</v>
      </c>
      <c r="N223" s="8">
        <v>3.37</v>
      </c>
    </row>
    <row r="224" spans="1:14" x14ac:dyDescent="0.25">
      <c r="A224" s="7">
        <v>2</v>
      </c>
      <c r="B224" s="7" t="s">
        <v>35</v>
      </c>
      <c r="C224" s="7">
        <v>2</v>
      </c>
      <c r="D224" s="7" t="s">
        <v>6</v>
      </c>
      <c r="E224" s="7" t="s">
        <v>4</v>
      </c>
      <c r="F224" s="7" t="s">
        <v>5</v>
      </c>
      <c r="G224" s="7" t="s">
        <v>267</v>
      </c>
      <c r="H224" s="8">
        <v>6.21</v>
      </c>
      <c r="I224" s="8">
        <v>35.47</v>
      </c>
      <c r="J224" s="8">
        <v>0.39</v>
      </c>
      <c r="K224" s="8">
        <v>1.03</v>
      </c>
      <c r="L224" s="8">
        <v>2.29</v>
      </c>
      <c r="M224" s="8">
        <v>3.32</v>
      </c>
      <c r="N224" s="8">
        <v>2.2200000000000002</v>
      </c>
    </row>
    <row r="225" spans="1:14" x14ac:dyDescent="0.25">
      <c r="A225" s="7">
        <v>2</v>
      </c>
      <c r="B225" s="7" t="s">
        <v>40</v>
      </c>
      <c r="C225" s="7">
        <v>4</v>
      </c>
      <c r="D225" s="7" t="s">
        <v>6</v>
      </c>
      <c r="E225" s="7" t="s">
        <v>4</v>
      </c>
      <c r="F225" s="7" t="s">
        <v>5</v>
      </c>
      <c r="G225" s="7" t="s">
        <v>267</v>
      </c>
      <c r="H225" s="8">
        <v>6.45</v>
      </c>
      <c r="I225" s="8">
        <v>96.18</v>
      </c>
      <c r="J225" s="8">
        <v>0.28000000000000003</v>
      </c>
      <c r="K225" s="8">
        <v>3.85</v>
      </c>
      <c r="L225" s="8">
        <v>2.92</v>
      </c>
      <c r="M225" s="8">
        <v>6.77</v>
      </c>
      <c r="N225" s="8">
        <v>0.76</v>
      </c>
    </row>
    <row r="226" spans="1:14" x14ac:dyDescent="0.25">
      <c r="A226" s="7">
        <v>3</v>
      </c>
      <c r="B226" s="7" t="s">
        <v>69</v>
      </c>
      <c r="C226" s="7">
        <v>2</v>
      </c>
      <c r="D226" s="7" t="s">
        <v>6</v>
      </c>
      <c r="E226" s="7" t="s">
        <v>4</v>
      </c>
      <c r="F226" s="7" t="s">
        <v>5</v>
      </c>
      <c r="G226" s="7" t="s">
        <v>267</v>
      </c>
      <c r="H226" s="8">
        <v>5.89</v>
      </c>
      <c r="I226" s="8">
        <v>36.36</v>
      </c>
      <c r="J226" s="8">
        <v>0.6</v>
      </c>
      <c r="K226" s="8">
        <v>0.88</v>
      </c>
      <c r="L226" s="8">
        <v>5.93</v>
      </c>
      <c r="M226" s="8">
        <v>6.81</v>
      </c>
      <c r="N226" s="8">
        <v>6.74</v>
      </c>
    </row>
    <row r="227" spans="1:14" x14ac:dyDescent="0.25">
      <c r="A227" s="7">
        <v>3</v>
      </c>
      <c r="B227" s="7" t="s">
        <v>74</v>
      </c>
      <c r="C227" s="7">
        <v>4</v>
      </c>
      <c r="D227" s="7" t="s">
        <v>6</v>
      </c>
      <c r="E227" s="7" t="s">
        <v>4</v>
      </c>
      <c r="F227" s="7" t="s">
        <v>5</v>
      </c>
      <c r="G227" s="7" t="s">
        <v>267</v>
      </c>
      <c r="H227" s="8">
        <v>6.91</v>
      </c>
      <c r="I227" s="8">
        <v>32.93</v>
      </c>
      <c r="J227" s="8">
        <v>0.56000000000000005</v>
      </c>
      <c r="K227" s="8">
        <v>1.66</v>
      </c>
      <c r="L227" s="8">
        <v>3.43</v>
      </c>
      <c r="M227" s="8">
        <v>5.09</v>
      </c>
      <c r="N227" s="8">
        <v>2.0699999999999998</v>
      </c>
    </row>
    <row r="228" spans="1:14" x14ac:dyDescent="0.25">
      <c r="A228" s="7">
        <v>4</v>
      </c>
      <c r="B228" s="7" t="s">
        <v>94</v>
      </c>
      <c r="C228" s="7">
        <v>2</v>
      </c>
      <c r="D228" s="7" t="s">
        <v>6</v>
      </c>
      <c r="E228" s="7" t="s">
        <v>4</v>
      </c>
      <c r="F228" s="7" t="s">
        <v>5</v>
      </c>
      <c r="G228" s="7" t="s">
        <v>267</v>
      </c>
      <c r="H228" s="8">
        <v>6.03</v>
      </c>
      <c r="I228" s="8">
        <v>59.91</v>
      </c>
      <c r="J228" s="8">
        <v>0.7</v>
      </c>
      <c r="K228" s="8">
        <v>1.1399999999999999</v>
      </c>
      <c r="L228" s="8">
        <v>3.08</v>
      </c>
      <c r="M228" s="8">
        <v>4.22</v>
      </c>
      <c r="N228" s="8">
        <v>2.7</v>
      </c>
    </row>
    <row r="229" spans="1:14" x14ac:dyDescent="0.25">
      <c r="A229" s="7">
        <v>4</v>
      </c>
      <c r="B229" s="7" t="s">
        <v>102</v>
      </c>
      <c r="C229" s="7">
        <v>4</v>
      </c>
      <c r="D229" s="7" t="s">
        <v>6</v>
      </c>
      <c r="E229" s="7" t="s">
        <v>4</v>
      </c>
      <c r="F229" s="7" t="s">
        <v>5</v>
      </c>
      <c r="G229" s="7" t="s">
        <v>267</v>
      </c>
      <c r="H229" s="8">
        <v>6.04</v>
      </c>
      <c r="I229" s="8">
        <v>45.94</v>
      </c>
      <c r="J229" s="8">
        <v>0.2</v>
      </c>
      <c r="K229" s="8">
        <v>8.3000000000000007</v>
      </c>
      <c r="L229" s="8">
        <v>22.58</v>
      </c>
      <c r="M229" s="8">
        <v>30.88</v>
      </c>
      <c r="N229" s="8">
        <v>2.72</v>
      </c>
    </row>
    <row r="230" spans="1:14" x14ac:dyDescent="0.25">
      <c r="A230" s="7">
        <v>5</v>
      </c>
      <c r="B230" s="7" t="s">
        <v>116</v>
      </c>
      <c r="C230" s="7">
        <v>2</v>
      </c>
      <c r="D230" s="7" t="s">
        <v>6</v>
      </c>
      <c r="E230" s="7" t="s">
        <v>4</v>
      </c>
      <c r="F230" s="7" t="s">
        <v>5</v>
      </c>
      <c r="G230" s="7" t="s">
        <v>267</v>
      </c>
      <c r="H230" s="8">
        <v>6.59</v>
      </c>
      <c r="I230" s="8">
        <v>34.479999999999997</v>
      </c>
      <c r="J230" s="8">
        <v>0.53</v>
      </c>
      <c r="K230" s="8">
        <v>1.17</v>
      </c>
      <c r="L230" s="8">
        <v>2.21</v>
      </c>
      <c r="M230" s="8">
        <v>3.38</v>
      </c>
      <c r="N230" s="8">
        <v>1.89</v>
      </c>
    </row>
    <row r="231" spans="1:14" x14ac:dyDescent="0.25">
      <c r="A231" s="7">
        <v>5</v>
      </c>
      <c r="B231" s="7" t="s">
        <v>119</v>
      </c>
      <c r="C231" s="7">
        <v>4</v>
      </c>
      <c r="D231" s="7" t="s">
        <v>6</v>
      </c>
      <c r="E231" s="7" t="s">
        <v>4</v>
      </c>
      <c r="F231" s="7" t="s">
        <v>5</v>
      </c>
      <c r="G231" s="7" t="s">
        <v>267</v>
      </c>
      <c r="H231" s="8">
        <v>6.83</v>
      </c>
      <c r="I231" s="8">
        <v>40.81</v>
      </c>
      <c r="J231" s="8">
        <v>0.27</v>
      </c>
      <c r="K231" s="8">
        <v>3.73</v>
      </c>
      <c r="L231" s="8">
        <v>4.41</v>
      </c>
      <c r="M231" s="8">
        <v>8.14</v>
      </c>
      <c r="N231" s="8">
        <v>1.18</v>
      </c>
    </row>
    <row r="232" spans="1:14" x14ac:dyDescent="0.25">
      <c r="A232" s="7">
        <v>6</v>
      </c>
      <c r="B232" s="7" t="s">
        <v>142</v>
      </c>
      <c r="C232" s="7">
        <v>2</v>
      </c>
      <c r="D232" s="7" t="s">
        <v>6</v>
      </c>
      <c r="E232" s="7" t="s">
        <v>4</v>
      </c>
      <c r="F232" s="7" t="s">
        <v>5</v>
      </c>
      <c r="G232" s="7" t="s">
        <v>267</v>
      </c>
      <c r="H232" s="8" t="s">
        <v>271</v>
      </c>
      <c r="I232" s="8" t="s">
        <v>271</v>
      </c>
      <c r="J232" s="8" t="s">
        <v>271</v>
      </c>
      <c r="K232" s="8">
        <v>0.92</v>
      </c>
      <c r="L232" s="8">
        <v>0.91</v>
      </c>
      <c r="M232" s="8">
        <v>1.83</v>
      </c>
      <c r="N232" s="8">
        <v>0.99</v>
      </c>
    </row>
    <row r="233" spans="1:14" x14ac:dyDescent="0.25">
      <c r="A233" s="7">
        <v>6</v>
      </c>
      <c r="B233" s="7" t="s">
        <v>151</v>
      </c>
      <c r="C233" s="7">
        <v>4</v>
      </c>
      <c r="D233" s="7" t="s">
        <v>6</v>
      </c>
      <c r="E233" s="7" t="s">
        <v>4</v>
      </c>
      <c r="F233" s="7" t="s">
        <v>5</v>
      </c>
      <c r="G233" s="7" t="s">
        <v>267</v>
      </c>
      <c r="H233" s="8" t="s">
        <v>271</v>
      </c>
      <c r="I233" s="8" t="s">
        <v>271</v>
      </c>
      <c r="J233" s="8" t="s">
        <v>271</v>
      </c>
      <c r="K233" s="8">
        <v>3.63</v>
      </c>
      <c r="L233" s="8">
        <v>4.0199999999999996</v>
      </c>
      <c r="M233" s="8">
        <v>7.65</v>
      </c>
      <c r="N233" s="8">
        <v>1.1100000000000001</v>
      </c>
    </row>
    <row r="234" spans="1:14" x14ac:dyDescent="0.25">
      <c r="A234" s="7">
        <v>7</v>
      </c>
      <c r="B234" s="7" t="s">
        <v>169</v>
      </c>
      <c r="C234" s="7">
        <v>2</v>
      </c>
      <c r="D234" s="7" t="s">
        <v>6</v>
      </c>
      <c r="E234" s="7" t="s">
        <v>4</v>
      </c>
      <c r="F234" s="7" t="s">
        <v>5</v>
      </c>
      <c r="G234" s="7" t="s">
        <v>267</v>
      </c>
      <c r="H234" s="8" t="s">
        <v>271</v>
      </c>
      <c r="I234" s="8" t="s">
        <v>271</v>
      </c>
      <c r="J234" s="8" t="s">
        <v>271</v>
      </c>
      <c r="K234" s="8">
        <v>0.78</v>
      </c>
      <c r="L234" s="8">
        <v>0.86</v>
      </c>
      <c r="M234" s="8">
        <v>1.64</v>
      </c>
      <c r="N234" s="8">
        <v>1.1000000000000001</v>
      </c>
    </row>
    <row r="235" spans="1:14" x14ac:dyDescent="0.25">
      <c r="A235" s="7">
        <v>7</v>
      </c>
      <c r="B235" s="7" t="s">
        <v>170</v>
      </c>
      <c r="C235" s="7">
        <v>4</v>
      </c>
      <c r="D235" s="7" t="s">
        <v>6</v>
      </c>
      <c r="E235" s="7" t="s">
        <v>4</v>
      </c>
      <c r="F235" s="7" t="s">
        <v>5</v>
      </c>
      <c r="G235" s="7" t="s">
        <v>267</v>
      </c>
      <c r="H235" s="8" t="s">
        <v>271</v>
      </c>
      <c r="I235" s="8" t="s">
        <v>271</v>
      </c>
      <c r="J235" s="8" t="s">
        <v>271</v>
      </c>
      <c r="K235" s="8">
        <v>4.62</v>
      </c>
      <c r="L235" s="8">
        <v>2.66</v>
      </c>
      <c r="M235" s="8">
        <v>7.28</v>
      </c>
      <c r="N235" s="8">
        <v>0.57999999999999996</v>
      </c>
    </row>
    <row r="236" spans="1:14" x14ac:dyDescent="0.25">
      <c r="A236" s="7">
        <v>8</v>
      </c>
      <c r="B236" s="7" t="s">
        <v>188</v>
      </c>
      <c r="C236" s="7">
        <v>4</v>
      </c>
      <c r="D236" s="7" t="s">
        <v>6</v>
      </c>
      <c r="E236" s="7" t="s">
        <v>4</v>
      </c>
      <c r="F236" s="7" t="s">
        <v>5</v>
      </c>
      <c r="G236" s="7" t="s">
        <v>267</v>
      </c>
      <c r="H236" s="8" t="s">
        <v>271</v>
      </c>
      <c r="I236" s="8" t="s">
        <v>271</v>
      </c>
      <c r="J236" s="8" t="s">
        <v>271</v>
      </c>
      <c r="K236" s="8">
        <v>4.22</v>
      </c>
      <c r="L236" s="8">
        <v>1.37</v>
      </c>
      <c r="M236" s="8">
        <v>5.59</v>
      </c>
      <c r="N236" s="8">
        <v>0.32</v>
      </c>
    </row>
    <row r="237" spans="1:14" x14ac:dyDescent="0.25">
      <c r="A237" s="7">
        <v>8</v>
      </c>
      <c r="B237" s="7" t="s">
        <v>202</v>
      </c>
      <c r="C237" s="7">
        <v>2</v>
      </c>
      <c r="D237" s="7" t="s">
        <v>6</v>
      </c>
      <c r="E237" s="7" t="s">
        <v>4</v>
      </c>
      <c r="F237" s="7" t="s">
        <v>5</v>
      </c>
      <c r="G237" s="7" t="s">
        <v>267</v>
      </c>
      <c r="H237" s="8" t="s">
        <v>271</v>
      </c>
      <c r="I237" s="8" t="s">
        <v>271</v>
      </c>
      <c r="J237" s="8" t="s">
        <v>271</v>
      </c>
      <c r="K237" s="8">
        <v>0.95</v>
      </c>
      <c r="L237" s="8">
        <v>1.27</v>
      </c>
      <c r="M237" s="8">
        <v>2.2200000000000002</v>
      </c>
      <c r="N237" s="8">
        <v>1.34</v>
      </c>
    </row>
    <row r="238" spans="1:14" x14ac:dyDescent="0.25">
      <c r="A238" s="7">
        <v>9</v>
      </c>
      <c r="B238" s="7" t="s">
        <v>212</v>
      </c>
      <c r="C238" s="7">
        <v>4</v>
      </c>
      <c r="D238" s="7" t="s">
        <v>6</v>
      </c>
      <c r="E238" s="7" t="s">
        <v>4</v>
      </c>
      <c r="F238" s="7" t="s">
        <v>5</v>
      </c>
      <c r="G238" s="7" t="s">
        <v>267</v>
      </c>
      <c r="H238" s="8" t="s">
        <v>271</v>
      </c>
      <c r="I238" s="8" t="s">
        <v>271</v>
      </c>
      <c r="J238" s="8" t="s">
        <v>271</v>
      </c>
      <c r="K238" s="8">
        <v>5.13</v>
      </c>
      <c r="L238" s="8">
        <v>5.03</v>
      </c>
      <c r="M238" s="8">
        <v>10.16</v>
      </c>
      <c r="N238" s="8">
        <v>0.98</v>
      </c>
    </row>
    <row r="239" spans="1:14" x14ac:dyDescent="0.25">
      <c r="A239" s="7">
        <v>9</v>
      </c>
      <c r="B239" s="7" t="s">
        <v>217</v>
      </c>
      <c r="C239" s="7">
        <v>2</v>
      </c>
      <c r="D239" s="7" t="s">
        <v>6</v>
      </c>
      <c r="E239" s="7" t="s">
        <v>4</v>
      </c>
      <c r="F239" s="7" t="s">
        <v>5</v>
      </c>
      <c r="G239" s="7" t="s">
        <v>267</v>
      </c>
      <c r="H239" s="8" t="s">
        <v>271</v>
      </c>
      <c r="I239" s="8" t="s">
        <v>271</v>
      </c>
      <c r="J239" s="8" t="s">
        <v>271</v>
      </c>
      <c r="K239" s="8">
        <v>0.76</v>
      </c>
      <c r="L239" s="8">
        <v>1.04</v>
      </c>
      <c r="M239" s="8">
        <v>1.8</v>
      </c>
      <c r="N239" s="8">
        <v>1.37</v>
      </c>
    </row>
    <row r="240" spans="1:14" x14ac:dyDescent="0.25">
      <c r="A240" s="7">
        <v>10</v>
      </c>
      <c r="B240" s="7" t="s">
        <v>228</v>
      </c>
      <c r="C240" s="7">
        <v>2</v>
      </c>
      <c r="D240" s="7" t="s">
        <v>6</v>
      </c>
      <c r="E240" s="7" t="s">
        <v>4</v>
      </c>
      <c r="F240" s="7" t="s">
        <v>5</v>
      </c>
      <c r="G240" s="7" t="s">
        <v>267</v>
      </c>
      <c r="H240" s="8" t="s">
        <v>271</v>
      </c>
      <c r="I240" s="8" t="s">
        <v>271</v>
      </c>
      <c r="J240" s="8" t="s">
        <v>271</v>
      </c>
      <c r="K240" s="8">
        <v>1.04</v>
      </c>
      <c r="L240" s="8">
        <v>4.58</v>
      </c>
      <c r="M240" s="8">
        <v>5.62</v>
      </c>
      <c r="N240" s="8">
        <v>4.4000000000000004</v>
      </c>
    </row>
    <row r="241" spans="1:14" x14ac:dyDescent="0.25">
      <c r="A241" s="7">
        <v>10</v>
      </c>
      <c r="B241" s="7" t="s">
        <v>238</v>
      </c>
      <c r="C241" s="7">
        <v>4</v>
      </c>
      <c r="D241" s="7" t="s">
        <v>6</v>
      </c>
      <c r="E241" s="7" t="s">
        <v>4</v>
      </c>
      <c r="F241" s="7" t="s">
        <v>5</v>
      </c>
      <c r="G241" s="7" t="s">
        <v>267</v>
      </c>
      <c r="H241" s="8" t="s">
        <v>271</v>
      </c>
      <c r="I241" s="8" t="s">
        <v>271</v>
      </c>
      <c r="J241" s="8" t="s">
        <v>271</v>
      </c>
      <c r="K241" s="8">
        <v>4.13</v>
      </c>
      <c r="L241" s="8">
        <v>1.97</v>
      </c>
      <c r="M241" s="8">
        <v>6.1</v>
      </c>
      <c r="N241" s="8">
        <v>0.48</v>
      </c>
    </row>
  </sheetData>
  <sortState xmlns:xlrd2="http://schemas.microsoft.com/office/spreadsheetml/2017/richdata2" ref="A2:N241">
    <sortCondition ref="D2:D241"/>
    <sortCondition ref="E2:E241"/>
    <sortCondition ref="F2:F24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KT</dc:creator>
  <cp:lastModifiedBy>KT</cp:lastModifiedBy>
  <dcterms:created xsi:type="dcterms:W3CDTF">2024-10-28T00:29:32Z</dcterms:created>
  <dcterms:modified xsi:type="dcterms:W3CDTF">2025-06-26T12:33:28Z</dcterms:modified>
</cp:coreProperties>
</file>