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le/Desktop/"/>
    </mc:Choice>
  </mc:AlternateContent>
  <xr:revisionPtr revIDLastSave="0" documentId="13_ncr:1_{C5CC926B-E15D-2F43-A434-81C78FA8E6BF}" xr6:coauthVersionLast="47" xr6:coauthVersionMax="47" xr10:uidLastSave="{00000000-0000-0000-0000-000000000000}"/>
  <bookViews>
    <workbookView xWindow="2340" yWindow="1040" windowWidth="42860" windowHeight="20480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EK122" i="10" s="1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EK44" i="10"/>
  <c r="DX44" i="10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DB45" i="10" l="1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X84" i="10" s="1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159" i="10" l="1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N296" i="10"/>
  <c r="G297" i="10"/>
  <c r="I297" i="10"/>
  <c r="N297" i="10"/>
  <c r="G298" i="10"/>
  <c r="H298" i="10"/>
  <c r="N298" i="10"/>
  <c r="F299" i="10"/>
  <c r="I299" i="10"/>
  <c r="F300" i="10"/>
  <c r="H300" i="10"/>
  <c r="F301" i="10"/>
  <c r="G301" i="10"/>
  <c r="E302" i="10"/>
  <c r="I302" i="10"/>
  <c r="M302" i="10"/>
  <c r="E303" i="10"/>
  <c r="F303" i="10"/>
  <c r="G303" i="10"/>
  <c r="H303" i="10"/>
  <c r="E304" i="10"/>
  <c r="F304" i="10"/>
  <c r="G304" i="10"/>
  <c r="E305" i="10"/>
  <c r="F305" i="10"/>
  <c r="D306" i="10"/>
  <c r="I306" i="10"/>
  <c r="L306" i="10"/>
  <c r="D307" i="10"/>
  <c r="H307" i="10"/>
  <c r="M307" i="10"/>
  <c r="D308" i="10"/>
  <c r="G308" i="10"/>
  <c r="M308" i="10"/>
  <c r="D309" i="10"/>
  <c r="F309" i="10"/>
  <c r="D310" i="10"/>
  <c r="E310" i="10"/>
  <c r="M310" i="10"/>
  <c r="D296" i="10" l="1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C306" i="10" s="1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C303" i="10" s="1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297" i="10" l="1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B37" i="10" s="1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110" i="10" l="1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BB86" i="10" s="1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CI151" i="10" s="1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L168" i="10" s="1"/>
  <c r="CB167" i="10"/>
  <c r="CK167" i="10" s="1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L110" i="10"/>
  <c r="CF110" i="10"/>
  <c r="CI110" i="10"/>
  <c r="CE110" i="10"/>
  <c r="CJ110" i="10"/>
  <c r="CG110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AZ233" i="10" l="1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BB58" i="10" s="1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J167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BC86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CI167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BB182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R96" i="10"/>
  <c r="DO206" i="10"/>
  <c r="CK65" i="10"/>
  <c r="CI228" i="10"/>
  <c r="CL126" i="10"/>
  <c r="BC184" i="10"/>
  <c r="CK219" i="10"/>
  <c r="AZ58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U96" i="10"/>
  <c r="DP206" i="10"/>
  <c r="AV61" i="10"/>
  <c r="CI65" i="10"/>
  <c r="CK105" i="10"/>
  <c r="CL228" i="10"/>
  <c r="CE153" i="10"/>
  <c r="AV187" i="10"/>
  <c r="BC230" i="10"/>
  <c r="CD168" i="10"/>
  <c r="DN37" i="10"/>
  <c r="AV58" i="10"/>
  <c r="DM183" i="10"/>
  <c r="DR43" i="10"/>
  <c r="CD71" i="10"/>
  <c r="CF168" i="10"/>
  <c r="DU92" i="10"/>
  <c r="CF222" i="10"/>
  <c r="CL222" i="10" s="1"/>
  <c r="AW142" i="10"/>
  <c r="DP77" i="10"/>
  <c r="DP76" i="10"/>
  <c r="CJ151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CK168" i="10"/>
  <c r="CI168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DS96" i="10"/>
  <c r="DT9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CJ168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CK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CL151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S86" i="10"/>
  <c r="DM86" i="10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BA86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AZ86" i="10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DT86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CK209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DU86" i="10" s="1"/>
  <c r="CK122" i="10"/>
  <c r="AW191" i="10"/>
  <c r="DU216" i="10"/>
  <c r="DR188" i="10"/>
  <c r="CD226" i="10"/>
  <c r="CL164" i="10"/>
  <c r="CI209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BC182" i="10"/>
  <c r="AW182" i="10"/>
  <c r="AZ182" i="10" s="1"/>
  <c r="CD216" i="10"/>
  <c r="CK216" i="10"/>
  <c r="DR218" i="10"/>
  <c r="DM218" i="10"/>
  <c r="AX232" i="10"/>
  <c r="BB232" i="10" s="1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BA232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CL167" i="10"/>
  <c r="DR82" i="10"/>
  <c r="DU230" i="10"/>
  <c r="CE203" i="10"/>
  <c r="DU189" i="10"/>
  <c r="DO53" i="10"/>
  <c r="CD61" i="10"/>
  <c r="CI166" i="10"/>
  <c r="CD76" i="10"/>
  <c r="CK200" i="10"/>
  <c r="CJ172" i="10"/>
  <c r="BA182" i="10"/>
  <c r="CE216" i="10"/>
  <c r="DT218" i="10"/>
  <c r="AV232" i="10"/>
  <c r="AU198" i="10"/>
  <c r="BB217" i="10"/>
  <c r="DP223" i="10"/>
  <c r="AW127" i="10"/>
  <c r="AZ127" i="10" s="1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T70" i="10"/>
  <c r="DM70" i="10"/>
  <c r="DU70" i="10"/>
  <c r="DS70" i="10"/>
  <c r="DO70" i="10"/>
  <c r="DR70" i="10"/>
  <c r="DM146" i="10"/>
  <c r="DO146" i="10"/>
  <c r="DU146" i="10"/>
  <c r="DN146" i="10"/>
  <c r="DP146" i="10"/>
  <c r="DT146" i="10"/>
  <c r="DR146" i="10"/>
  <c r="DS146" i="10"/>
  <c r="CE96" i="10"/>
  <c r="CG96" i="10"/>
  <c r="CL96" i="10"/>
  <c r="CI96" i="10"/>
  <c r="CK96" i="10"/>
  <c r="CD96" i="10"/>
  <c r="CF96" i="10"/>
  <c r="CJ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L233" i="10"/>
  <c r="CK233" i="10"/>
  <c r="CG233" i="10"/>
  <c r="CJ233" i="10"/>
  <c r="CI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BC167" i="10"/>
  <c r="BA167" i="10"/>
  <c r="AX167" i="10"/>
  <c r="AV167" i="10"/>
  <c r="AZ167" i="10"/>
  <c r="BB167" i="10"/>
  <c r="AU167" i="10"/>
  <c r="AW167" i="10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U177" i="10"/>
  <c r="DS177" i="10"/>
  <c r="DR177" i="10"/>
  <c r="DM177" i="10"/>
  <c r="DO177" i="10"/>
  <c r="DT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Z96" i="10"/>
  <c r="BA96" i="10"/>
  <c r="BC96" i="10"/>
  <c r="AV96" i="10"/>
  <c r="AX96" i="10"/>
  <c r="BB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I208" i="10"/>
  <c r="CK208" i="10"/>
  <c r="CD208" i="10"/>
  <c r="CF208" i="10"/>
  <c r="CJ208" i="10"/>
  <c r="CL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BB70" i="10"/>
  <c r="BA70" i="10"/>
  <c r="AZ70" i="10"/>
  <c r="BC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I220" i="10"/>
  <c r="CD220" i="10"/>
  <c r="CF220" i="10"/>
  <c r="CJ220" i="10"/>
  <c r="CL220" i="10"/>
  <c r="CK220" i="10"/>
  <c r="CE220" i="10"/>
  <c r="CG220" i="10"/>
  <c r="BA150" i="10"/>
  <c r="BC150" i="10"/>
  <c r="AV150" i="10"/>
  <c r="AX150" i="10"/>
  <c r="BB150" i="10"/>
  <c r="AW150" i="10"/>
  <c r="AU150" i="10"/>
  <c r="AZ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T151" i="10"/>
  <c r="DN151" i="10"/>
  <c r="DP151" i="10"/>
  <c r="DU151" i="10"/>
  <c r="DO151" i="10"/>
  <c r="DR151" i="10"/>
  <c r="DM151" i="10"/>
  <c r="DS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D108" i="10"/>
  <c r="CI108" i="10"/>
  <c r="CJ108" i="10"/>
  <c r="CL108" i="10"/>
  <c r="CE108" i="10"/>
  <c r="CG108" i="10"/>
  <c r="CK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E44" i="10"/>
  <c r="CF44" i="10"/>
  <c r="CI44" i="10"/>
  <c r="CK44" i="10"/>
  <c r="CJ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K70" i="10"/>
  <c r="CG70" i="10"/>
  <c r="CL70" i="10"/>
  <c r="CJ70" i="10"/>
  <c r="CE70" i="10"/>
  <c r="CF70" i="10"/>
  <c r="CI70" i="10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S167" i="10"/>
  <c r="DP167" i="10"/>
  <c r="DN167" i="10"/>
  <c r="DU167" i="10"/>
  <c r="DT167" i="10"/>
  <c r="DR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S127" i="10"/>
  <c r="DU127" i="10"/>
  <c r="DN127" i="10"/>
  <c r="DR127" i="10"/>
  <c r="DP127" i="10"/>
  <c r="DO127" i="10"/>
  <c r="DM127" i="10"/>
  <c r="DT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CJ16" i="10"/>
  <c r="DN11" i="10"/>
  <c r="AV6" i="10"/>
  <c r="AV26" i="10"/>
  <c r="CL1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I16" i="10"/>
  <c r="CE16" i="10"/>
  <c r="CF26" i="10"/>
  <c r="CJ26" i="10"/>
  <c r="BC21" i="10"/>
  <c r="BB21" i="10"/>
  <c r="CI36" i="10"/>
  <c r="CD36" i="10"/>
  <c r="AZ35" i="10"/>
  <c r="AX35" i="10"/>
  <c r="CD16" i="10"/>
  <c r="CF16" i="10"/>
  <c r="CG26" i="10"/>
  <c r="CE26" i="10"/>
  <c r="AZ21" i="10"/>
  <c r="AV21" i="10"/>
  <c r="CJ36" i="10"/>
  <c r="AW35" i="10"/>
  <c r="CK16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BB16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DR27" i="10"/>
  <c r="DT27" i="10"/>
  <c r="DS27" i="10"/>
  <c r="DU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Z28" i="10" s="1"/>
  <c r="AV28" i="10"/>
  <c r="BC28" i="10" s="1"/>
  <c r="BB28" i="10"/>
  <c r="BA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CL3" i="10" l="1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H160" i="10" s="1"/>
  <c r="BB168" i="10"/>
  <c r="BC168" i="10"/>
  <c r="BJ159" i="10" s="1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DZ82" i="10" s="1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Q199" i="10" s="1"/>
  <c r="CJ192" i="10"/>
  <c r="CJ232" i="10"/>
  <c r="CL192" i="10"/>
  <c r="CI192" i="10"/>
  <c r="AZ232" i="10"/>
  <c r="BC232" i="10"/>
  <c r="BB151" i="10"/>
  <c r="AZ151" i="10"/>
  <c r="BC151" i="10"/>
  <c r="AZ124" i="10"/>
  <c r="CL45" i="10"/>
  <c r="CS43" i="10" s="1"/>
  <c r="CK45" i="10"/>
  <c r="BC124" i="10"/>
  <c r="BB124" i="10"/>
  <c r="BA124" i="10"/>
  <c r="CJ45" i="10"/>
  <c r="CI45" i="10"/>
  <c r="CQ44" i="10" s="1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EB120" i="10"/>
  <c r="EB121" i="10"/>
  <c r="EB122" i="10"/>
  <c r="EB123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EB83" i="10"/>
  <c r="EB84" i="10"/>
  <c r="EB81" i="10"/>
  <c r="EB82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0" i="10"/>
  <c r="EA161" i="10"/>
  <c r="EA162" i="10"/>
  <c r="EA159" i="10"/>
  <c r="BK161" i="10"/>
  <c r="BK162" i="10"/>
  <c r="BL159" i="10"/>
  <c r="BK159" i="10"/>
  <c r="BL161" i="10"/>
  <c r="BL160" i="10"/>
  <c r="BK160" i="10"/>
  <c r="BL162" i="10"/>
  <c r="EA121" i="10"/>
  <c r="EA120" i="10"/>
  <c r="EA122" i="10"/>
  <c r="EA123" i="10"/>
  <c r="DY121" i="10"/>
  <c r="DY123" i="10"/>
  <c r="DZ121" i="10"/>
  <c r="DZ120" i="10"/>
  <c r="DZ123" i="10"/>
  <c r="DY120" i="10"/>
  <c r="DZ122" i="10"/>
  <c r="DY122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DZ160" i="10"/>
  <c r="DZ162" i="10"/>
  <c r="DY159" i="10"/>
  <c r="DY162" i="10"/>
  <c r="DY161" i="10"/>
  <c r="DZ159" i="10"/>
  <c r="DZ161" i="10"/>
  <c r="DY160" i="10"/>
  <c r="EB160" i="10"/>
  <c r="EB159" i="10"/>
  <c r="EB161" i="10"/>
  <c r="EB162" i="10"/>
  <c r="ED43" i="10"/>
  <c r="BK83" i="10"/>
  <c r="BK84" i="10"/>
  <c r="BK81" i="10"/>
  <c r="BL82" i="10"/>
  <c r="BK82" i="10"/>
  <c r="BL81" i="10"/>
  <c r="BL83" i="10"/>
  <c r="BL84" i="10"/>
  <c r="EA81" i="10"/>
  <c r="EA82" i="10"/>
  <c r="EA84" i="10"/>
  <c r="EA83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CR43" i="10" l="1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N160" i="10" s="1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BT159" i="10" s="1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F84" i="10" s="1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EF83" i="10" s="1"/>
  <c r="DY81" i="10"/>
  <c r="EG81" i="10" s="1"/>
  <c r="DZ81" i="10"/>
  <c r="EF81" i="10" s="1"/>
  <c r="DZ3" i="10"/>
  <c r="DZ5" i="10"/>
  <c r="CS161" i="10"/>
  <c r="BJ81" i="10"/>
  <c r="BJ122" i="10"/>
  <c r="CS82" i="10"/>
  <c r="CR123" i="10"/>
  <c r="CR83" i="10"/>
  <c r="CS123" i="10"/>
  <c r="CP81" i="10"/>
  <c r="CY81" i="10" s="1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F3" i="10" s="1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CW159" i="10" s="1"/>
  <c r="BJ121" i="10"/>
  <c r="CP161" i="10"/>
  <c r="CZ161" i="10" s="1"/>
  <c r="BJ83" i="10"/>
  <c r="CR201" i="10"/>
  <c r="CW201" i="10" s="1"/>
  <c r="CV81" i="10"/>
  <c r="CP198" i="10"/>
  <c r="CZ198" i="10" s="1"/>
  <c r="CR200" i="10"/>
  <c r="CW200" i="10" s="1"/>
  <c r="CR198" i="10"/>
  <c r="CP201" i="10"/>
  <c r="CZ201" i="10" s="1"/>
  <c r="CP200" i="10"/>
  <c r="CZ200" i="10" s="1"/>
  <c r="CR199" i="10"/>
  <c r="CW199" i="10" s="1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W43" i="10" s="1"/>
  <c r="CP45" i="10"/>
  <c r="DA45" i="10" s="1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R83" i="10" s="1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EF161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EF123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L121" i="10"/>
  <c r="EJ121" i="10"/>
  <c r="EH121" i="10"/>
  <c r="EI121" i="10"/>
  <c r="EG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L159" i="10"/>
  <c r="EH159" i="10"/>
  <c r="EI159" i="10"/>
  <c r="EJ159" i="10"/>
  <c r="EG159" i="10"/>
  <c r="EL123" i="10"/>
  <c r="EI123" i="10"/>
  <c r="EJ123" i="10"/>
  <c r="EH123" i="10"/>
  <c r="EG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L161" i="10"/>
  <c r="EH161" i="10"/>
  <c r="EI161" i="10"/>
  <c r="EG161" i="10"/>
  <c r="EJ161" i="10"/>
  <c r="EF160" i="10"/>
  <c r="CV123" i="10"/>
  <c r="EF82" i="10"/>
  <c r="EL122" i="10"/>
  <c r="EH122" i="10"/>
  <c r="EJ122" i="10"/>
  <c r="EG122" i="10"/>
  <c r="EI122" i="10"/>
  <c r="EF120" i="10"/>
  <c r="AD160" i="10"/>
  <c r="AD167" i="10" s="1"/>
  <c r="EE159" i="10"/>
  <c r="CV44" i="10"/>
  <c r="EE120" i="10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G160" i="10"/>
  <c r="EI160" i="10"/>
  <c r="EH160" i="10"/>
  <c r="EL160" i="10"/>
  <c r="EJ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EF6" i="10" l="1"/>
  <c r="BN198" i="10"/>
  <c r="BP42" i="10"/>
  <c r="BN161" i="10"/>
  <c r="CW160" i="10"/>
  <c r="CW120" i="10"/>
  <c r="BO159" i="10"/>
  <c r="BN201" i="10"/>
  <c r="BQ159" i="10"/>
  <c r="BP159" i="10"/>
  <c r="BN162" i="10"/>
  <c r="BR159" i="10"/>
  <c r="BN199" i="10"/>
  <c r="BN159" i="10"/>
  <c r="BO162" i="10" s="1"/>
  <c r="BQ161" i="10"/>
  <c r="BP161" i="10"/>
  <c r="BO161" i="10"/>
  <c r="BR161" i="10" s="1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H45" i="10"/>
  <c r="EJ81" i="10"/>
  <c r="CW84" i="10"/>
  <c r="EI43" i="10"/>
  <c r="CW123" i="10"/>
  <c r="EI45" i="10"/>
  <c r="EL81" i="10"/>
  <c r="BN84" i="10"/>
  <c r="EH81" i="10"/>
  <c r="EF44" i="10"/>
  <c r="EF42" i="10"/>
  <c r="EF45" i="10"/>
  <c r="EH43" i="10"/>
  <c r="CZ81" i="10"/>
  <c r="DA81" i="10"/>
  <c r="EG42" i="10"/>
  <c r="EG44" i="10"/>
  <c r="DC81" i="10"/>
  <c r="EH44" i="10"/>
  <c r="EH42" i="10"/>
  <c r="EJ42" i="10" s="1"/>
  <c r="CW83" i="10"/>
  <c r="CX81" i="10"/>
  <c r="EF4" i="10"/>
  <c r="EG4" i="10" s="1"/>
  <c r="EJ4" i="10" s="1"/>
  <c r="EG84" i="10"/>
  <c r="EH83" i="10"/>
  <c r="EG83" i="10"/>
  <c r="EH84" i="10"/>
  <c r="CW82" i="10"/>
  <c r="EI6" i="10"/>
  <c r="BN43" i="10"/>
  <c r="EI4" i="10"/>
  <c r="CW121" i="10"/>
  <c r="CW81" i="10"/>
  <c r="BN45" i="10"/>
  <c r="CW122" i="10"/>
  <c r="CY122" i="10"/>
  <c r="CY160" i="10"/>
  <c r="CZ122" i="10"/>
  <c r="BN42" i="10"/>
  <c r="CY82" i="10"/>
  <c r="CW45" i="10"/>
  <c r="CW161" i="10"/>
  <c r="EH3" i="10"/>
  <c r="CY83" i="10"/>
  <c r="CZ123" i="10"/>
  <c r="EG5" i="10"/>
  <c r="CY45" i="10"/>
  <c r="CY123" i="10"/>
  <c r="EH5" i="10"/>
  <c r="CY84" i="10"/>
  <c r="DC201" i="10"/>
  <c r="DA201" i="10"/>
  <c r="CY120" i="10"/>
  <c r="CW42" i="10"/>
  <c r="CY201" i="10"/>
  <c r="CX121" i="10"/>
  <c r="CY121" i="10"/>
  <c r="CW162" i="10"/>
  <c r="CX45" i="10"/>
  <c r="CZ45" i="10"/>
  <c r="DC45" i="10"/>
  <c r="BN121" i="10"/>
  <c r="CW198" i="10"/>
  <c r="CX200" i="10" s="1"/>
  <c r="CX201" i="10"/>
  <c r="CY161" i="10"/>
  <c r="DC42" i="10"/>
  <c r="CY42" i="10"/>
  <c r="BQ201" i="10"/>
  <c r="BP199" i="10"/>
  <c r="BQ123" i="10"/>
  <c r="BR201" i="10"/>
  <c r="BO201" i="10"/>
  <c r="BP201" i="10"/>
  <c r="BN82" i="10"/>
  <c r="BP43" i="10"/>
  <c r="CX199" i="10"/>
  <c r="CY200" i="10"/>
  <c r="BP198" i="10"/>
  <c r="BN120" i="10"/>
  <c r="CY198" i="10"/>
  <c r="CX42" i="10"/>
  <c r="CX198" i="10"/>
  <c r="CY199" i="10"/>
  <c r="DA42" i="10"/>
  <c r="BP200" i="10"/>
  <c r="BQ200" i="10"/>
  <c r="CX159" i="10"/>
  <c r="BO198" i="10"/>
  <c r="BN83" i="10"/>
  <c r="BP122" i="10"/>
  <c r="CX162" i="10"/>
  <c r="CY159" i="10"/>
  <c r="BN81" i="10"/>
  <c r="BO42" i="10"/>
  <c r="CY162" i="10"/>
  <c r="BN123" i="10"/>
  <c r="BP45" i="10"/>
  <c r="BN122" i="10"/>
  <c r="BP121" i="10"/>
  <c r="CY44" i="10"/>
  <c r="BP120" i="10"/>
  <c r="CX43" i="10"/>
  <c r="CX44" i="10"/>
  <c r="BQ42" i="10"/>
  <c r="BR42" i="10" s="1"/>
  <c r="CY43" i="10"/>
  <c r="DA43" i="10" s="1"/>
  <c r="BP83" i="10"/>
  <c r="BP44" i="10"/>
  <c r="BP84" i="10"/>
  <c r="BP81" i="10"/>
  <c r="BP82" i="10"/>
  <c r="BQ83" i="10"/>
  <c r="BO83" i="10"/>
  <c r="BT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21" i="10"/>
  <c r="DW161" i="10"/>
  <c r="DW199" i="10"/>
  <c r="DW160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DW162" i="10"/>
  <c r="DW120" i="10"/>
  <c r="AC120" i="10"/>
  <c r="AC127" i="10" s="1"/>
  <c r="DW122" i="10"/>
  <c r="DW123" i="10"/>
  <c r="DW159" i="10"/>
  <c r="AC45" i="10"/>
  <c r="AC52" i="10" s="1"/>
  <c r="AC44" i="10"/>
  <c r="AC51" i="10" s="1"/>
  <c r="BN6" i="10"/>
  <c r="BN4" i="10"/>
  <c r="BP6" i="10"/>
  <c r="BQ6" i="10"/>
  <c r="BN3" i="10"/>
  <c r="BO3" i="10" s="1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BO44" i="10" l="1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BO160" i="10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EG3" i="10"/>
  <c r="EJ3" i="10" s="1"/>
  <c r="CX123" i="10"/>
  <c r="DA123" i="10" s="1"/>
  <c r="BO123" i="10"/>
  <c r="BR123" i="10" s="1"/>
  <c r="BR160" i="10"/>
  <c r="BT161" i="10" s="1"/>
  <c r="BR162" i="10"/>
  <c r="BO5" i="10"/>
  <c r="BR5" i="10" s="1"/>
  <c r="EG6" i="10"/>
  <c r="EJ6" i="10" s="1"/>
  <c r="EG45" i="10"/>
  <c r="EJ45" i="10" s="1"/>
  <c r="EG43" i="10"/>
  <c r="EJ43" i="10" s="1"/>
  <c r="BR44" i="10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CX82" i="10"/>
  <c r="EJ44" i="10"/>
  <c r="EL44" i="10" s="1"/>
  <c r="AB82" i="10"/>
  <c r="AB89" i="10" s="1"/>
  <c r="AE82" i="10" s="1"/>
  <c r="EJ83" i="10"/>
  <c r="EL42" i="10"/>
  <c r="EJ84" i="10"/>
  <c r="BO82" i="10"/>
  <c r="BR82" i="10" s="1"/>
  <c r="AB43" i="10"/>
  <c r="AB50" i="10" s="1"/>
  <c r="AE43" i="10" s="1"/>
  <c r="BO43" i="10"/>
  <c r="BR43" i="10" s="1"/>
  <c r="BT42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C84" i="10" s="1"/>
  <c r="DA82" i="10"/>
  <c r="DA83" i="10"/>
  <c r="DA120" i="10"/>
  <c r="EJ5" i="10"/>
  <c r="EL5" i="10" s="1"/>
  <c r="DA121" i="10"/>
  <c r="DA199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O122" i="10"/>
  <c r="BR122" i="10" s="1"/>
  <c r="DA198" i="10"/>
  <c r="BO84" i="10"/>
  <c r="BR84" i="10" s="1"/>
  <c r="DA162" i="10"/>
  <c r="DA159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BT198" i="10"/>
  <c r="DA44" i="10"/>
  <c r="DC43" i="10" s="1"/>
  <c r="CX5" i="10"/>
  <c r="DA5" i="10" s="1"/>
  <c r="DX167" i="10"/>
  <c r="DX168" i="10"/>
  <c r="DX166" i="10"/>
  <c r="DX165" i="10"/>
  <c r="DX126" i="10"/>
  <c r="DX128" i="10"/>
  <c r="DX127" i="10"/>
  <c r="DX129" i="10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BR3" i="10"/>
  <c r="BT3" i="10" s="1"/>
  <c r="BT44" i="10" l="1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CN44" i="10" s="1"/>
  <c r="BT121" i="10"/>
  <c r="BT120" i="10"/>
  <c r="BT122" i="10"/>
  <c r="BT84" i="10"/>
  <c r="BT81" i="10"/>
  <c r="DZ129" i="10"/>
  <c r="DZ204" i="10"/>
  <c r="DZ126" i="10"/>
  <c r="DZ167" i="10"/>
  <c r="DZ165" i="10"/>
  <c r="DZ207" i="10"/>
  <c r="DZ205" i="10"/>
  <c r="DZ127" i="10"/>
  <c r="DZ166" i="10"/>
  <c r="DZ206" i="10"/>
  <c r="DZ128" i="10"/>
  <c r="DZ168" i="10"/>
  <c r="DC4" i="10"/>
  <c r="DC5" i="10"/>
  <c r="BT4" i="10"/>
  <c r="DC6" i="10"/>
  <c r="BT5" i="10"/>
  <c r="CN200" i="10" l="1"/>
  <c r="CN199" i="10"/>
  <c r="CN198" i="10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O204" i="10"/>
  <c r="CN45" i="10"/>
  <c r="BE123" i="10"/>
  <c r="BE84" i="10"/>
  <c r="BE121" i="10"/>
  <c r="BE122" i="10"/>
  <c r="BE83" i="10"/>
  <c r="BE81" i="10"/>
  <c r="BE82" i="10"/>
  <c r="EA128" i="10"/>
  <c r="EA168" i="10"/>
  <c r="EA206" i="10"/>
  <c r="EA205" i="10"/>
  <c r="EA204" i="10"/>
  <c r="EA166" i="10"/>
  <c r="EA167" i="10"/>
  <c r="BE4" i="10"/>
  <c r="EA127" i="10"/>
  <c r="EA126" i="10"/>
  <c r="EA165" i="10"/>
  <c r="EA129" i="10"/>
  <c r="EA207" i="10"/>
  <c r="CN4" i="10"/>
  <c r="CN5" i="10"/>
  <c r="CN6" i="10"/>
  <c r="CN3" i="10"/>
  <c r="BE3" i="10"/>
  <c r="BE6" i="10"/>
  <c r="CO206" i="10" l="1"/>
  <c r="CO207" i="10"/>
  <c r="CO205" i="10"/>
  <c r="CQ204" i="10" s="1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CQ205" i="10"/>
  <c r="CQ206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CQ207" i="10" l="1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CR206" i="10"/>
  <c r="CR205" i="10"/>
  <c r="CR204" i="10"/>
  <c r="CR207" i="10"/>
  <c r="BH89" i="10"/>
  <c r="BH88" i="10"/>
  <c r="BH12" i="10"/>
  <c r="BH11" i="10"/>
  <c r="BH9" i="10"/>
  <c r="CQ10" i="10"/>
  <c r="BH10" i="10"/>
  <c r="CQ11" i="10"/>
  <c r="CQ12" i="10"/>
  <c r="CQ9" i="10"/>
  <c r="BI204" i="10" l="1"/>
  <c r="EA51" i="10"/>
  <c r="BI206" i="10"/>
  <c r="AF200" i="10" s="1"/>
  <c r="AF207" i="10" s="1"/>
  <c r="AK207" i="10" s="1"/>
  <c r="BI205" i="10"/>
  <c r="AF199" i="10" s="1"/>
  <c r="AF206" i="10" s="1"/>
  <c r="AK206" i="10" s="1"/>
  <c r="BI207" i="10"/>
  <c r="AF201" i="10" s="1"/>
  <c r="AF208" i="10" s="1"/>
  <c r="AK208" i="10" s="1"/>
  <c r="EA50" i="10"/>
  <c r="EA49" i="10"/>
  <c r="EA48" i="10"/>
  <c r="BI166" i="10"/>
  <c r="AF159" i="10" s="1"/>
  <c r="AF166" i="10" s="1"/>
  <c r="AK166" i="10" s="1"/>
  <c r="BI165" i="10"/>
  <c r="BI167" i="10"/>
  <c r="AF162" i="10" s="1"/>
  <c r="AF169" i="10" s="1"/>
  <c r="AK169" i="10" s="1"/>
  <c r="BI168" i="10"/>
  <c r="EA88" i="10"/>
  <c r="BI49" i="10"/>
  <c r="AF42" i="10" s="1"/>
  <c r="AF49" i="10" s="1"/>
  <c r="AK49" i="10" s="1"/>
  <c r="EA87" i="10"/>
  <c r="BI51" i="10"/>
  <c r="AF43" i="10" s="1"/>
  <c r="AF50" i="10" s="1"/>
  <c r="AK50" i="10" s="1"/>
  <c r="BI50" i="10"/>
  <c r="BI48" i="10"/>
  <c r="EA89" i="10"/>
  <c r="EA90" i="10"/>
  <c r="EA11" i="10"/>
  <c r="AF44" i="10"/>
  <c r="AF51" i="10" s="1"/>
  <c r="AK51" i="10" s="1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AF161" i="10" s="1"/>
  <c r="AF168" i="10" s="1"/>
  <c r="AK168" i="10" s="1"/>
  <c r="CR129" i="10"/>
  <c r="CR127" i="10"/>
  <c r="CR166" i="10"/>
  <c r="BI127" i="10"/>
  <c r="BI126" i="10"/>
  <c r="BI129" i="10"/>
  <c r="CR167" i="10"/>
  <c r="CR168" i="10"/>
  <c r="BI128" i="10"/>
  <c r="AF198" i="10"/>
  <c r="AF205" i="10" s="1"/>
  <c r="AK205" i="10" s="1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45" i="10" l="1"/>
  <c r="AF52" i="10" s="1"/>
  <c r="AK52" i="10" s="1"/>
  <c r="P43" i="10" s="1"/>
  <c r="AF5" i="10"/>
  <c r="AF12" i="10" s="1"/>
  <c r="AK12" i="10" s="1"/>
  <c r="AF121" i="10"/>
  <c r="AF128" i="10" s="1"/>
  <c r="AK128" i="10" s="1"/>
  <c r="AF160" i="10"/>
  <c r="AF167" i="10" s="1"/>
  <c r="AK167" i="10" s="1"/>
  <c r="P160" i="10" s="1"/>
  <c r="P199" i="10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1" i="10"/>
  <c r="P200" i="10"/>
  <c r="P198" i="10"/>
  <c r="P44" i="10" l="1"/>
  <c r="P45" i="10"/>
  <c r="P42" i="10"/>
  <c r="X53" i="10" s="1"/>
  <c r="W21" i="1" s="1"/>
  <c r="P162" i="10"/>
  <c r="P159" i="10"/>
  <c r="W168" i="10" s="1"/>
  <c r="V37" i="1" s="1"/>
  <c r="P161" i="10"/>
  <c r="P122" i="10"/>
  <c r="P121" i="10"/>
  <c r="P120" i="10"/>
  <c r="P123" i="10"/>
  <c r="P82" i="10"/>
  <c r="P3" i="10"/>
  <c r="P84" i="10"/>
  <c r="P6" i="10"/>
  <c r="P4" i="10"/>
  <c r="P5" i="10"/>
  <c r="P81" i="10"/>
  <c r="T50" i="10"/>
  <c r="R18" i="1" s="1"/>
  <c r="U51" i="10"/>
  <c r="S19" i="1" s="1"/>
  <c r="X51" i="10"/>
  <c r="W19" i="1" s="1"/>
  <c r="T51" i="10"/>
  <c r="R19" i="1" s="1"/>
  <c r="S51" i="10"/>
  <c r="Q19" i="1" s="1"/>
  <c r="P83" i="10"/>
  <c r="X209" i="10"/>
  <c r="W45" i="1" s="1"/>
  <c r="U207" i="10"/>
  <c r="S43" i="1" s="1"/>
  <c r="T207" i="10"/>
  <c r="R43" i="1" s="1"/>
  <c r="S208" i="10"/>
  <c r="Q44" i="1" s="1"/>
  <c r="T206" i="10"/>
  <c r="R42" i="1" s="1"/>
  <c r="X207" i="10"/>
  <c r="W43" i="1" s="1"/>
  <c r="V206" i="10"/>
  <c r="T42" i="1" s="1"/>
  <c r="Y207" i="10"/>
  <c r="X43" i="1" s="1"/>
  <c r="S207" i="10"/>
  <c r="Q43" i="1" s="1"/>
  <c r="V208" i="10"/>
  <c r="T44" i="1" s="1"/>
  <c r="U208" i="10"/>
  <c r="S44" i="1" s="1"/>
  <c r="W207" i="10"/>
  <c r="V43" i="1" s="1"/>
  <c r="X206" i="10"/>
  <c r="W42" i="1" s="1"/>
  <c r="Y206" i="10"/>
  <c r="X42" i="1" s="1"/>
  <c r="Q209" i="10"/>
  <c r="O45" i="1" s="1"/>
  <c r="W206" i="10"/>
  <c r="V42" i="1" s="1"/>
  <c r="Q208" i="10"/>
  <c r="O44" i="1" s="1"/>
  <c r="Q207" i="10"/>
  <c r="O43" i="1" s="1"/>
  <c r="Y209" i="10"/>
  <c r="X45" i="1" s="1"/>
  <c r="R206" i="10"/>
  <c r="P42" i="1" s="1"/>
  <c r="T209" i="10"/>
  <c r="R45" i="1" s="1"/>
  <c r="R209" i="10"/>
  <c r="P45" i="1" s="1"/>
  <c r="S206" i="10"/>
  <c r="Q42" i="1" s="1"/>
  <c r="X208" i="10"/>
  <c r="W44" i="1" s="1"/>
  <c r="V207" i="10"/>
  <c r="T43" i="1" s="1"/>
  <c r="R207" i="10"/>
  <c r="P43" i="1" s="1"/>
  <c r="U209" i="10"/>
  <c r="S45" i="1" s="1"/>
  <c r="V209" i="10"/>
  <c r="T45" i="1" s="1"/>
  <c r="W208" i="10"/>
  <c r="V44" i="1" s="1"/>
  <c r="U206" i="10"/>
  <c r="S42" i="1" s="1"/>
  <c r="Y208" i="10"/>
  <c r="X44" i="1" s="1"/>
  <c r="W209" i="10"/>
  <c r="V45" i="1" s="1"/>
  <c r="R208" i="10"/>
  <c r="P44" i="1" s="1"/>
  <c r="S209" i="10"/>
  <c r="Q45" i="1" s="1"/>
  <c r="T208" i="10"/>
  <c r="R44" i="1" s="1"/>
  <c r="Q206" i="10"/>
  <c r="O42" i="1" s="1"/>
  <c r="U50" i="10" l="1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O38" i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/>
  <c r="T242" i="10" s="1"/>
  <c r="R238" i="10"/>
  <c r="U238" i="10" l="1"/>
  <c r="W238" i="10"/>
  <c r="X238" i="10" s="1"/>
  <c r="T238" i="10"/>
  <c r="S238" i="10"/>
  <c r="O20" i="1"/>
  <c r="S240" i="10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V242" i="10"/>
  <c r="R242" i="10"/>
  <c r="S242" i="10"/>
  <c r="Y242" i="10" s="1"/>
  <c r="U242" i="10"/>
  <c r="W242" i="10"/>
  <c r="Y240" i="10"/>
  <c r="U237" i="10"/>
  <c r="S237" i="10"/>
  <c r="V237" i="10"/>
  <c r="T237" i="10"/>
  <c r="R237" i="10"/>
  <c r="W237" i="10"/>
  <c r="AE242" i="10"/>
  <c r="AE251" i="10" s="1"/>
  <c r="AE237" i="10"/>
  <c r="AE246" i="10" s="1"/>
  <c r="AE240" i="10"/>
  <c r="AE249" i="10" s="1"/>
  <c r="AE241" i="10"/>
  <c r="AE250" i="10" s="1"/>
  <c r="AE238" i="10"/>
  <c r="AE247" i="10" s="1"/>
  <c r="AE239" i="10"/>
  <c r="AE248" i="10" s="1"/>
  <c r="Y238" i="10" l="1"/>
  <c r="X240" i="10"/>
  <c r="Y241" i="10"/>
  <c r="X241" i="10"/>
  <c r="X242" i="10"/>
  <c r="X239" i="10"/>
  <c r="Y239" i="10"/>
  <c r="Y237" i="10"/>
  <c r="AD240" i="10"/>
  <c r="AD249" i="10" s="1"/>
  <c r="AD238" i="10"/>
  <c r="AD247" i="10" s="1"/>
  <c r="AD239" i="10"/>
  <c r="AD248" i="10" s="1"/>
  <c r="AD237" i="10"/>
  <c r="AD246" i="10" s="1"/>
  <c r="AD241" i="10"/>
  <c r="AD250" i="10" s="1"/>
  <c r="AD242" i="10"/>
  <c r="AD251" i="10" s="1"/>
  <c r="X237" i="10"/>
  <c r="AC237" i="10"/>
  <c r="AC246" i="10" s="1"/>
  <c r="AC239" i="10"/>
  <c r="AC248" i="10" s="1"/>
  <c r="AC242" i="10"/>
  <c r="AC251" i="10" s="1"/>
  <c r="AC240" i="10"/>
  <c r="AC249" i="10" s="1"/>
  <c r="AC241" i="10"/>
  <c r="AC250" i="10" s="1"/>
  <c r="AC238" i="10"/>
  <c r="AC247" i="10" s="1"/>
  <c r="AB239" i="10" l="1"/>
  <c r="AB248" i="10" s="1"/>
  <c r="AB237" i="10"/>
  <c r="AB246" i="10" s="1"/>
  <c r="AB238" i="10"/>
  <c r="AB247" i="10" s="1"/>
  <c r="AB240" i="10"/>
  <c r="AB249" i="10" s="1"/>
  <c r="AB241" i="10"/>
  <c r="AB250" i="10" s="1"/>
  <c r="AB242" i="10"/>
  <c r="AB251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F251" i="10" l="1"/>
  <c r="AF247" i="10"/>
  <c r="AF250" i="10"/>
  <c r="AF246" i="10"/>
  <c r="AF248" i="10"/>
  <c r="AF249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<sst xmlns="http://schemas.openxmlformats.org/spreadsheetml/2006/main" count="1638" uniqueCount="140">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</sst>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:mm;@"/>
    <numFmt numFmtId="165" formatCode="&quot;#&quot;\ #,##0;\-&quot;kr&quot;\ #,##0"/>
    <numFmt numFmtId="166" formatCode="[$-414]d/\ mmm\.;@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0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2" fillId="0" borderId="0" xfId="0" applyFont="1" applyFill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Fill="1" applyBorder="1"/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18" fillId="2" borderId="18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right"/>
    </xf>
    <xf numFmtId="0" fontId="30" fillId="2" borderId="19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left"/>
    </xf>
    <xf numFmtId="0" fontId="30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166" fontId="30" fillId="2" borderId="19" xfId="0" applyNumberFormat="1" applyFont="1" applyFill="1" applyBorder="1" applyAlignment="1">
      <alignment horizontal="center"/>
    </xf>
    <xf numFmtId="164" fontId="30" fillId="2" borderId="19" xfId="0" applyNumberFormat="1" applyFont="1" applyFill="1" applyBorder="1" applyAlignment="1">
      <alignment horizontal="center"/>
    </xf>
    <xf numFmtId="49" fontId="32" fillId="3" borderId="19" xfId="0" applyNumberFormat="1" applyFont="1" applyFill="1" applyBorder="1" applyAlignment="1">
      <alignment horizontal="center"/>
    </xf>
    <xf numFmtId="0" fontId="30" fillId="2" borderId="20" xfId="0" applyFont="1" applyFill="1" applyBorder="1" applyAlignment="1">
      <alignment horizontal="center"/>
    </xf>
    <xf numFmtId="166" fontId="30" fillId="2" borderId="0" xfId="0" applyNumberFormat="1" applyFont="1" applyFill="1" applyBorder="1" applyAlignment="1">
      <alignment horizontal="center"/>
    </xf>
    <xf numFmtId="164" fontId="30" fillId="2" borderId="0" xfId="0" applyNumberFormat="1" applyFont="1" applyFill="1" applyBorder="1" applyAlignment="1">
      <alignment horizontal="center"/>
    </xf>
    <xf numFmtId="49" fontId="32" fillId="3" borderId="0" xfId="0" applyNumberFormat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166" fontId="30" fillId="2" borderId="1" xfId="0" applyNumberFormat="1" applyFont="1" applyFill="1" applyBorder="1" applyAlignment="1">
      <alignment horizontal="center"/>
    </xf>
    <xf numFmtId="164" fontId="30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right"/>
    </xf>
    <xf numFmtId="0" fontId="30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49" fontId="32" fillId="3" borderId="1" xfId="0" applyNumberFormat="1" applyFont="1" applyFill="1" applyBorder="1" applyAlignment="1">
      <alignment horizontal="center"/>
    </xf>
    <xf numFmtId="0" fontId="30" fillId="2" borderId="24" xfId="0" applyFont="1" applyFill="1" applyBorder="1" applyAlignment="1">
      <alignment horizontal="center"/>
    </xf>
    <xf numFmtId="0" fontId="22" fillId="5" borderId="2" xfId="0" applyFont="1" applyFill="1" applyBorder="1"/>
    <xf numFmtId="0" fontId="22" fillId="5" borderId="5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4" fillId="6" borderId="2" xfId="0" applyFont="1" applyFill="1" applyBorder="1" applyAlignment="1">
      <alignment horizontal="left"/>
    </xf>
    <xf numFmtId="0" fontId="24" fillId="6" borderId="7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14" fillId="6" borderId="7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 vertical="top" wrapText="1"/>
    </xf>
    <xf numFmtId="0" fontId="10" fillId="6" borderId="7" xfId="0" applyFont="1" applyFill="1" applyBorder="1" applyAlignment="1">
      <alignment horizontal="left" vertical="top" wrapText="1"/>
    </xf>
    <xf numFmtId="0" fontId="26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9" fillId="6" borderId="0" xfId="0" applyFont="1" applyFill="1" applyBorder="1"/>
    <xf numFmtId="0" fontId="10" fillId="6" borderId="0" xfId="0" applyFont="1" applyFill="1" applyBorder="1" applyAlignment="1">
      <alignment horizontal="left" vertical="top" wrapText="1"/>
    </xf>
    <xf numFmtId="0" fontId="15" fillId="6" borderId="0" xfId="0" applyFont="1" applyFill="1" applyBorder="1" applyAlignment="1">
      <alignment vertical="top"/>
    </xf>
    <xf numFmtId="0" fontId="15" fillId="6" borderId="0" xfId="0" applyFont="1" applyFill="1" applyBorder="1" applyAlignment="1">
      <alignment vertical="top" wrapText="1"/>
    </xf>
    <xf numFmtId="0" fontId="15" fillId="6" borderId="7" xfId="0" applyFont="1" applyFill="1" applyBorder="1" applyAlignment="1">
      <alignment vertical="top" wrapText="1"/>
    </xf>
    <xf numFmtId="0" fontId="15" fillId="6" borderId="0" xfId="0" applyFont="1" applyFill="1" applyBorder="1" applyAlignment="1">
      <alignment horizontal="left" vertical="top"/>
    </xf>
    <xf numFmtId="0" fontId="15" fillId="6" borderId="7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2" xfId="0" applyFont="1" applyFill="1" applyBorder="1"/>
    <xf numFmtId="0" fontId="10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5" fillId="6" borderId="0" xfId="0" applyFont="1" applyFill="1" applyBorder="1"/>
    <xf numFmtId="0" fontId="15" fillId="6" borderId="0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0" fillId="6" borderId="12" xfId="0" applyNumberFormat="1" applyFont="1" applyFill="1" applyBorder="1" applyAlignment="1">
      <alignment horizontal="left"/>
    </xf>
    <xf numFmtId="0" fontId="10" fillId="6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0" fillId="6" borderId="5" xfId="0" applyFont="1" applyFill="1" applyBorder="1"/>
    <xf numFmtId="0" fontId="10" fillId="6" borderId="16" xfId="0" applyFont="1" applyFill="1" applyBorder="1"/>
    <xf numFmtId="0" fontId="10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27" fillId="6" borderId="0" xfId="0" applyFont="1" applyFill="1" applyBorder="1" applyAlignment="1">
      <alignment horizontal="left" vertical="top"/>
    </xf>
    <xf numFmtId="0" fontId="14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6" fillId="6" borderId="2" xfId="0" applyFont="1" applyFill="1" applyBorder="1" applyAlignment="1">
      <alignment horizontal="left" vertical="top"/>
    </xf>
    <xf numFmtId="0" fontId="16" fillId="6" borderId="0" xfId="0" applyFont="1" applyFill="1" applyBorder="1" applyAlignment="1">
      <alignment horizontal="left" vertical="top"/>
    </xf>
    <xf numFmtId="0" fontId="16" fillId="6" borderId="7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17" fillId="6" borderId="0" xfId="0" applyFont="1" applyFill="1" applyBorder="1" applyAlignment="1">
      <alignment horizontal="right"/>
    </xf>
    <xf numFmtId="165" fontId="0" fillId="6" borderId="5" xfId="0" applyNumberFormat="1" applyFont="1" applyFill="1" applyBorder="1" applyAlignment="1">
      <alignment horizontal="center"/>
    </xf>
    <xf numFmtId="165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165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5" fontId="1" fillId="9" borderId="0" xfId="0" applyNumberFormat="1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right"/>
    </xf>
    <xf numFmtId="165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5" fontId="1" fillId="9" borderId="26" xfId="0" applyNumberFormat="1" applyFont="1" applyFill="1" applyBorder="1" applyAlignment="1">
      <alignment horizontal="left"/>
    </xf>
    <xf numFmtId="0" fontId="1" fillId="9" borderId="26" xfId="0" applyFont="1" applyFill="1" applyBorder="1" applyAlignment="1">
      <alignment horizontal="left"/>
    </xf>
    <xf numFmtId="0" fontId="1" fillId="9" borderId="26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 vertical="top" wrapText="1"/>
    </xf>
    <xf numFmtId="0" fontId="14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6" fillId="10" borderId="0" xfId="0" applyFont="1" applyFill="1" applyBorder="1" applyAlignment="1">
      <alignment horizontal="center"/>
    </xf>
    <xf numFmtId="49" fontId="36" fillId="10" borderId="0" xfId="0" applyNumberFormat="1" applyFont="1" applyFill="1" applyBorder="1" applyAlignment="1">
      <alignment horizontal="center"/>
    </xf>
    <xf numFmtId="49" fontId="36" fillId="10" borderId="0" xfId="0" applyNumberFormat="1" applyFont="1" applyFill="1" applyBorder="1" applyAlignment="1">
      <alignment horizontal="right"/>
    </xf>
    <xf numFmtId="49" fontId="36" fillId="10" borderId="0" xfId="0" applyNumberFormat="1" applyFont="1" applyFill="1" applyBorder="1" applyAlignment="1">
      <alignment horizontal="left"/>
    </xf>
    <xf numFmtId="0" fontId="8" fillId="10" borderId="0" xfId="0" applyFont="1" applyFill="1" applyBorder="1" applyAlignment="1">
      <alignment vertical="center"/>
    </xf>
    <xf numFmtId="0" fontId="34" fillId="10" borderId="0" xfId="0" applyFont="1" applyFill="1" applyBorder="1"/>
    <xf numFmtId="0" fontId="37" fillId="10" borderId="0" xfId="0" applyFont="1" applyFill="1" applyBorder="1"/>
    <xf numFmtId="0" fontId="8" fillId="10" borderId="0" xfId="0" applyFont="1" applyFill="1" applyBorder="1"/>
    <xf numFmtId="0" fontId="34" fillId="10" borderId="0" xfId="0" applyFont="1" applyFill="1" applyBorder="1" applyAlignment="1">
      <alignment horizontal="left"/>
    </xf>
    <xf numFmtId="0" fontId="36" fillId="10" borderId="0" xfId="0" applyFont="1" applyFill="1" applyBorder="1"/>
    <xf numFmtId="0" fontId="38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1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 vertical="center"/>
    </xf>
    <xf numFmtId="0" fontId="31" fillId="5" borderId="17" xfId="0" applyNumberFormat="1" applyFont="1" applyFill="1" applyBorder="1" applyAlignment="1" applyProtection="1">
      <alignment horizontal="center"/>
      <protection locked="0"/>
    </xf>
    <xf numFmtId="0" fontId="22" fillId="5" borderId="7" xfId="0" applyFont="1" applyFill="1" applyBorder="1" applyProtection="1">
      <protection locked="0"/>
    </xf>
    <xf numFmtId="0" fontId="22" fillId="5" borderId="6" xfId="0" applyFont="1" applyFill="1" applyBorder="1" applyProtection="1">
      <protection locked="0"/>
    </xf>
    <xf numFmtId="0" fontId="19" fillId="6" borderId="12" xfId="0" applyFont="1" applyFill="1" applyBorder="1" applyAlignment="1" applyProtection="1">
      <alignment horizontal="left" vertical="top" wrapText="1"/>
      <protection locked="0"/>
    </xf>
    <xf numFmtId="0" fontId="19" fillId="6" borderId="12" xfId="0" applyFont="1" applyFill="1" applyBorder="1" applyAlignment="1" applyProtection="1">
      <alignment horizontal="center"/>
      <protection locked="0"/>
    </xf>
    <xf numFmtId="0" fontId="22" fillId="5" borderId="8" xfId="0" applyFont="1" applyFill="1" applyBorder="1" applyProtection="1">
      <protection locked="0"/>
    </xf>
    <xf numFmtId="0" fontId="22" fillId="5" borderId="11" xfId="0" applyFont="1" applyFill="1" applyBorder="1" applyProtection="1">
      <protection locked="0"/>
    </xf>
    <xf numFmtId="0" fontId="22" fillId="5" borderId="14" xfId="0" applyFont="1" applyFill="1" applyBorder="1" applyProtection="1">
      <protection locked="0"/>
    </xf>
    <xf numFmtId="0" fontId="22" fillId="5" borderId="13" xfId="0" applyFont="1" applyFill="1" applyBorder="1" applyProtection="1"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12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 applyProtection="1">
      <alignment horizontal="center" vertical="center"/>
      <protection locked="0"/>
    </xf>
    <xf numFmtId="0" fontId="23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6" fillId="0" borderId="0" xfId="0" applyFont="1" applyFill="1" applyAlignment="1">
      <alignment horizontal="center" vertical="top" wrapText="1"/>
    </xf>
    <xf numFmtId="0" fontId="26" fillId="6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top" wrapText="1"/>
    </xf>
    <xf numFmtId="0" fontId="33" fillId="5" borderId="4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zoomScale="80" zoomScaleNormal="80" workbookViewId="0">
      <selection activeCell="AC16" sqref="AC16"/>
    </sheetView>
  </sheetViews>
  <sheetFormatPr baseColWidth="10" defaultColWidth="11.5" defaultRowHeight="15"/>
  <cols>
    <col min="1" max="1" width="3.5" style="5" customWidth="1"/>
    <col min="2" max="2" width="4.5" style="6" customWidth="1"/>
    <col min="3" max="3" width="8.33203125" style="6" bestFit="1" customWidth="1"/>
    <col min="4" max="4" width="8.5" style="6" customWidth="1"/>
    <col min="5" max="5" width="20.6640625" style="6" customWidth="1"/>
    <col min="6" max="6" width="2.5" style="6" customWidth="1"/>
    <col min="7" max="7" width="20.6640625" style="6" customWidth="1"/>
    <col min="8" max="8" width="3.5" style="7" customWidth="1"/>
    <col min="9" max="9" width="2.1640625" style="7" customWidth="1"/>
    <col min="10" max="10" width="3.5" style="7" customWidth="1"/>
    <col min="11" max="11" width="6.5" style="7" customWidth="1"/>
    <col min="12" max="12" width="7.6640625" style="6" customWidth="1"/>
    <col min="13" max="13" width="2.6640625" style="6" customWidth="1"/>
    <col min="14" max="14" width="11.5" style="6" customWidth="1"/>
    <col min="15" max="15" width="18.5" style="6" customWidth="1"/>
    <col min="16" max="16" width="5.6640625" style="6" customWidth="1"/>
    <col min="17" max="19" width="4.33203125" style="6" customWidth="1"/>
    <col min="20" max="20" width="3.1640625" style="6" customWidth="1"/>
    <col min="21" max="21" width="0.83203125" style="6" customWidth="1"/>
    <col min="22" max="22" width="3.164062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5" style="6" customWidth="1"/>
    <col min="37" max="37" width="20.6640625" style="6" customWidth="1"/>
    <col min="38" max="38" width="17.5" style="6" customWidth="1"/>
    <col min="39" max="39" width="2.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5" style="6"/>
  </cols>
  <sheetData>
    <row r="1" spans="1:49" ht="49.5" customHeight="1">
      <c r="B1" s="25" t="s">
        <v>112</v>
      </c>
      <c r="C1" s="8"/>
      <c r="D1" s="8"/>
      <c r="E1" s="8"/>
      <c r="U1" s="183"/>
      <c r="V1" s="183"/>
      <c r="W1" s="183"/>
      <c r="X1" s="183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20" customHeight="1">
      <c r="B2" s="27" t="s">
        <v>113</v>
      </c>
      <c r="C2" s="26"/>
      <c r="D2" s="177"/>
      <c r="E2" s="178"/>
      <c r="F2" s="178"/>
      <c r="G2" s="178"/>
      <c r="H2" s="178"/>
      <c r="I2" s="178"/>
      <c r="J2" s="178"/>
      <c r="K2" s="179"/>
      <c r="M2" s="182" t="s">
        <v>138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H2" s="182" t="s">
        <v>139</v>
      </c>
      <c r="AI2" s="182"/>
      <c r="AJ2" s="182"/>
      <c r="AK2" s="182"/>
      <c r="AL2" s="182"/>
      <c r="AM2" s="182"/>
    </row>
    <row r="3" spans="1:49" ht="15.75" customHeight="1">
      <c r="N3" s="148"/>
      <c r="AE3" s="9"/>
    </row>
    <row r="4" spans="1:49" s="1" customFormat="1" ht="1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85" t="s">
        <v>27</v>
      </c>
      <c r="AC5" s="185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0" t="s">
        <v>116</v>
      </c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03"/>
      <c r="Z7" s="104"/>
      <c r="AB7" s="14" t="s">
        <v>36</v>
      </c>
      <c r="AE7" s="9"/>
      <c r="AH7" s="64"/>
      <c r="AI7" s="184" t="s">
        <v>44</v>
      </c>
      <c r="AJ7" s="184"/>
      <c r="AK7" s="184"/>
      <c r="AL7" s="184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06"/>
      <c r="Z8" s="107"/>
      <c r="AB8" s="31" t="s">
        <v>32</v>
      </c>
      <c r="AC8" s="31"/>
      <c r="AE8" s="9"/>
      <c r="AH8" s="67"/>
      <c r="AI8" s="184"/>
      <c r="AJ8" s="184"/>
      <c r="AK8" s="184"/>
      <c r="AL8" s="184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6" thickBot="1">
      <c r="A9" s="19"/>
      <c r="M9" s="108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/>
      <c r="I10" s="44" t="s">
        <v>111</v>
      </c>
      <c r="J10" s="168"/>
      <c r="K10" s="45" t="str">
        <f>IF(COUNT(H10:J10)=2,IF(H10&gt;J10,"H",IF(H10&lt;J10,"B","U")),"")</f>
        <v/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86" t="s">
        <v>10</v>
      </c>
      <c r="AC10" s="187"/>
      <c r="AE10" s="9"/>
      <c r="AH10" s="67"/>
      <c r="AI10" s="184" t="s">
        <v>115</v>
      </c>
      <c r="AJ10" s="184"/>
      <c r="AK10" s="184"/>
      <c r="AL10" s="184"/>
      <c r="AM10" s="68"/>
      <c r="AO10" s="173"/>
      <c r="AQ10" s="173"/>
      <c r="AS10" s="173"/>
      <c r="AU10" s="176"/>
      <c r="AW10" s="173"/>
    </row>
    <row r="11" spans="1:49" ht="16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/>
      <c r="I11" s="48" t="s">
        <v>111</v>
      </c>
      <c r="J11" s="168"/>
      <c r="K11" s="49" t="str">
        <f t="shared" ref="K11:K45" si="0">IF(COUNT(H11:J11)=2,IF(H11&gt;J11,"H",IF(H11&lt;J11,"B","U")),"")</f>
        <v/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/>
      <c r="AD11" s="9"/>
      <c r="AE11" s="9"/>
      <c r="AF11" s="9"/>
      <c r="AG11" s="9"/>
      <c r="AH11" s="67"/>
      <c r="AI11" s="184"/>
      <c r="AJ11" s="184"/>
      <c r="AK11" s="184"/>
      <c r="AL11" s="184"/>
      <c r="AM11" s="68"/>
      <c r="AO11" s="174"/>
      <c r="AQ11" s="174"/>
      <c r="AS11" s="175"/>
      <c r="AW11" s="175"/>
    </row>
    <row r="12" spans="1:49" ht="16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/>
      <c r="I12" s="48" t="s">
        <v>111</v>
      </c>
      <c r="J12" s="168"/>
      <c r="K12" s="49" t="str">
        <f t="shared" si="0"/>
        <v/>
      </c>
      <c r="M12" s="117"/>
      <c r="N12" s="136">
        <v>1</v>
      </c>
      <c r="O12" s="137" t="str">
        <f>'Ark1'!Q11</f>
        <v>Italia</v>
      </c>
      <c r="P12" s="138">
        <f>'Ark1'!R11</f>
        <v>0</v>
      </c>
      <c r="Q12" s="138">
        <f>'Ark1'!S11</f>
        <v>0</v>
      </c>
      <c r="R12" s="138">
        <f>'Ark1'!T11</f>
        <v>0</v>
      </c>
      <c r="S12" s="138">
        <f>'Ark1'!U11</f>
        <v>0</v>
      </c>
      <c r="T12" s="139">
        <f>'Ark1'!V11</f>
        <v>0</v>
      </c>
      <c r="U12" s="138" t="s">
        <v>2</v>
      </c>
      <c r="V12" s="137">
        <f>'Ark1'!W11</f>
        <v>0</v>
      </c>
      <c r="W12" s="138">
        <f>'Ark1'!X11</f>
        <v>0</v>
      </c>
      <c r="X12" s="138">
        <f>'Ark1'!Y11</f>
        <v>0</v>
      </c>
      <c r="Y12" s="71"/>
      <c r="Z12" s="72"/>
      <c r="AB12" s="57" t="s">
        <v>12</v>
      </c>
      <c r="AC12" s="169"/>
      <c r="AD12" s="9"/>
      <c r="AE12" s="20" t="str">
        <f t="shared" ref="AE12:AE19" si="1">IF(AI25=0,"Fyll ut del 2!",IF(AK25=0,"Fyll ut del 2!",AI25))</f>
        <v/>
      </c>
      <c r="AF12" s="20" t="str">
        <f t="shared" ref="AF12:AF19" si="2">IF(AK25=0,"",AK25)</f>
        <v/>
      </c>
      <c r="AG12" s="9"/>
      <c r="AH12" s="67"/>
      <c r="AI12" s="184"/>
      <c r="AJ12" s="184"/>
      <c r="AK12" s="184"/>
      <c r="AL12" s="184"/>
      <c r="AM12" s="68"/>
      <c r="AO12" s="174"/>
      <c r="AQ12" s="174"/>
    </row>
    <row r="13" spans="1:49" ht="16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/>
      <c r="I13" s="48" t="s">
        <v>111</v>
      </c>
      <c r="J13" s="168"/>
      <c r="K13" s="49" t="str">
        <f t="shared" si="0"/>
        <v/>
      </c>
      <c r="M13" s="117"/>
      <c r="N13" s="144">
        <v>2</v>
      </c>
      <c r="O13" s="145" t="str">
        <f>'Ark1'!Q12</f>
        <v>Sveits</v>
      </c>
      <c r="P13" s="146">
        <f>'Ark1'!R12</f>
        <v>0</v>
      </c>
      <c r="Q13" s="146">
        <f>'Ark1'!S12</f>
        <v>0</v>
      </c>
      <c r="R13" s="146">
        <f>'Ark1'!T12</f>
        <v>0</v>
      </c>
      <c r="S13" s="146">
        <f>'Ark1'!U12</f>
        <v>0</v>
      </c>
      <c r="T13" s="147">
        <f>'Ark1'!V12</f>
        <v>0</v>
      </c>
      <c r="U13" s="146" t="s">
        <v>2</v>
      </c>
      <c r="V13" s="145">
        <f>'Ark1'!W12</f>
        <v>0</v>
      </c>
      <c r="W13" s="146">
        <f>'Ark1'!X12</f>
        <v>0</v>
      </c>
      <c r="X13" s="146">
        <f>'Ark1'!Y12</f>
        <v>0</v>
      </c>
      <c r="Y13" s="71"/>
      <c r="Z13" s="72"/>
      <c r="AB13" s="57" t="s">
        <v>13</v>
      </c>
      <c r="AC13" s="169"/>
      <c r="AD13" s="9"/>
      <c r="AE13" s="20" t="str">
        <f t="shared" si="1"/>
        <v/>
      </c>
      <c r="AF13" s="20" t="str">
        <f t="shared" si="2"/>
        <v/>
      </c>
      <c r="AG13" s="9"/>
      <c r="AH13" s="70"/>
      <c r="AI13" s="71"/>
      <c r="AJ13" s="71"/>
      <c r="AK13" s="71"/>
      <c r="AL13" s="71"/>
      <c r="AM13" s="72"/>
      <c r="AO13" s="174"/>
      <c r="AQ13" s="175"/>
    </row>
    <row r="14" spans="1:49" ht="16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/>
      <c r="I14" s="48" t="s">
        <v>111</v>
      </c>
      <c r="J14" s="168"/>
      <c r="K14" s="49" t="str">
        <f t="shared" si="0"/>
        <v/>
      </c>
      <c r="M14" s="117"/>
      <c r="N14" s="132">
        <v>3</v>
      </c>
      <c r="O14" s="133" t="str">
        <f>'Ark1'!Q13</f>
        <v>Tyrkia</v>
      </c>
      <c r="P14" s="134">
        <f>'Ark1'!R13</f>
        <v>0</v>
      </c>
      <c r="Q14" s="134">
        <f>'Ark1'!S13</f>
        <v>0</v>
      </c>
      <c r="R14" s="134">
        <f>'Ark1'!T13</f>
        <v>0</v>
      </c>
      <c r="S14" s="134">
        <f>'Ark1'!U13</f>
        <v>0</v>
      </c>
      <c r="T14" s="135">
        <f>'Ark1'!V13</f>
        <v>0</v>
      </c>
      <c r="U14" s="134" t="s">
        <v>2</v>
      </c>
      <c r="V14" s="133">
        <f>'Ark1'!W13</f>
        <v>0</v>
      </c>
      <c r="W14" s="134">
        <f>'Ark1'!X13</f>
        <v>0</v>
      </c>
      <c r="X14" s="134">
        <f>'Ark1'!Y13</f>
        <v>0</v>
      </c>
      <c r="Y14" s="71"/>
      <c r="Z14" s="72"/>
      <c r="AB14" s="58" t="s">
        <v>14</v>
      </c>
      <c r="AC14" s="170"/>
      <c r="AD14" s="9"/>
      <c r="AE14" s="20" t="str">
        <f t="shared" si="1"/>
        <v/>
      </c>
      <c r="AF14" s="20" t="str">
        <f t="shared" si="2"/>
        <v/>
      </c>
      <c r="AG14" s="9"/>
      <c r="AH14" s="70"/>
      <c r="AI14" s="151"/>
      <c r="AJ14" s="151"/>
      <c r="AK14" s="151"/>
      <c r="AL14" s="151"/>
      <c r="AM14" s="68"/>
      <c r="AO14" s="174"/>
    </row>
    <row r="15" spans="1:49" ht="16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/>
      <c r="I15" s="48" t="s">
        <v>111</v>
      </c>
      <c r="J15" s="168"/>
      <c r="K15" s="49" t="str">
        <f t="shared" si="0"/>
        <v/>
      </c>
      <c r="M15" s="117"/>
      <c r="N15" s="118">
        <v>4</v>
      </c>
      <c r="O15" s="119" t="str">
        <f>'Ark1'!Q14</f>
        <v>Wales</v>
      </c>
      <c r="P15" s="71">
        <f>'Ark1'!R14</f>
        <v>0</v>
      </c>
      <c r="Q15" s="71">
        <f>'Ark1'!S14</f>
        <v>0</v>
      </c>
      <c r="R15" s="71">
        <f>'Ark1'!T14</f>
        <v>0</v>
      </c>
      <c r="S15" s="71">
        <f>'Ark1'!U14</f>
        <v>0</v>
      </c>
      <c r="T15" s="120">
        <f>'Ark1'!V14</f>
        <v>0</v>
      </c>
      <c r="U15" s="71" t="s">
        <v>2</v>
      </c>
      <c r="V15" s="119">
        <f>'Ark1'!W14</f>
        <v>0</v>
      </c>
      <c r="W15" s="71">
        <f>'Ark1'!X14</f>
        <v>0</v>
      </c>
      <c r="X15" s="71">
        <f>'Ark1'!Y14</f>
        <v>0</v>
      </c>
      <c r="Y15" s="71"/>
      <c r="Z15" s="72"/>
      <c r="AB15" s="186" t="s">
        <v>15</v>
      </c>
      <c r="AC15" s="187"/>
      <c r="AD15" s="9"/>
      <c r="AE15" s="20" t="str">
        <f t="shared" si="1"/>
        <v/>
      </c>
      <c r="AF15" s="20" t="str">
        <f t="shared" si="2"/>
        <v/>
      </c>
      <c r="AH15" s="70"/>
      <c r="AI15" s="73" t="s">
        <v>109</v>
      </c>
      <c r="AJ15" s="74"/>
      <c r="AK15" s="74"/>
      <c r="AL15" s="74"/>
      <c r="AM15" s="77"/>
      <c r="AO15" s="174"/>
    </row>
    <row r="16" spans="1:49" ht="16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/>
      <c r="I16" s="48" t="s">
        <v>111</v>
      </c>
      <c r="J16" s="168"/>
      <c r="K16" s="49" t="str">
        <f t="shared" si="0"/>
        <v/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/>
      <c r="AD16" s="9"/>
      <c r="AE16" s="20" t="str">
        <f t="shared" si="1"/>
        <v/>
      </c>
      <c r="AF16" s="20" t="str">
        <f t="shared" si="2"/>
        <v/>
      </c>
      <c r="AG16" s="9"/>
      <c r="AH16" s="70"/>
      <c r="AI16" s="75" t="s">
        <v>110</v>
      </c>
      <c r="AJ16" s="76"/>
      <c r="AK16" s="76"/>
      <c r="AL16" s="76"/>
      <c r="AM16" s="68"/>
      <c r="AO16" s="174"/>
    </row>
    <row r="17" spans="2:41" ht="16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/>
      <c r="I17" s="48" t="s">
        <v>111</v>
      </c>
      <c r="J17" s="168"/>
      <c r="K17" s="49" t="str">
        <f t="shared" si="0"/>
        <v/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/>
      <c r="AE17" s="20" t="str">
        <f t="shared" si="1"/>
        <v/>
      </c>
      <c r="AF17" s="20" t="str">
        <f t="shared" si="2"/>
        <v/>
      </c>
      <c r="AG17" s="9"/>
      <c r="AH17" s="70"/>
      <c r="AI17" s="171"/>
      <c r="AJ17" s="74"/>
      <c r="AK17" s="74"/>
      <c r="AL17" s="74"/>
      <c r="AM17" s="68"/>
      <c r="AO17" s="175"/>
    </row>
    <row r="18" spans="2:41" ht="16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/>
      <c r="I18" s="48" t="s">
        <v>111</v>
      </c>
      <c r="J18" s="168"/>
      <c r="K18" s="49" t="str">
        <f t="shared" si="0"/>
        <v/>
      </c>
      <c r="M18" s="117"/>
      <c r="N18" s="136">
        <v>1</v>
      </c>
      <c r="O18" s="137" t="str">
        <f>'Ark1'!Q50</f>
        <v>Belgia</v>
      </c>
      <c r="P18" s="138">
        <f>'Ark1'!R50</f>
        <v>0</v>
      </c>
      <c r="Q18" s="138">
        <f>'Ark1'!S50</f>
        <v>0</v>
      </c>
      <c r="R18" s="138">
        <f>'Ark1'!T50</f>
        <v>0</v>
      </c>
      <c r="S18" s="138">
        <f>'Ark1'!U50</f>
        <v>0</v>
      </c>
      <c r="T18" s="139">
        <f>'Ark1'!V50</f>
        <v>0</v>
      </c>
      <c r="U18" s="138" t="s">
        <v>2</v>
      </c>
      <c r="V18" s="137">
        <f>'Ark1'!W50</f>
        <v>0</v>
      </c>
      <c r="W18" s="138">
        <f>'Ark1'!X50</f>
        <v>0</v>
      </c>
      <c r="X18" s="138">
        <f>'Ark1'!Y50</f>
        <v>0</v>
      </c>
      <c r="Y18" s="71"/>
      <c r="Z18" s="72"/>
      <c r="AB18" s="57" t="s">
        <v>13</v>
      </c>
      <c r="AC18" s="169"/>
      <c r="AE18" s="20" t="str">
        <f t="shared" si="1"/>
        <v/>
      </c>
      <c r="AF18" s="20" t="str">
        <f t="shared" si="2"/>
        <v/>
      </c>
      <c r="AH18" s="70"/>
      <c r="AI18" s="171"/>
      <c r="AJ18" s="74"/>
      <c r="AK18" s="74"/>
      <c r="AL18" s="74"/>
      <c r="AM18" s="68"/>
    </row>
    <row r="19" spans="2:41" ht="16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/>
      <c r="I19" s="48" t="s">
        <v>111</v>
      </c>
      <c r="J19" s="168"/>
      <c r="K19" s="49" t="str">
        <f t="shared" si="0"/>
        <v/>
      </c>
      <c r="M19" s="117"/>
      <c r="N19" s="144">
        <v>2</v>
      </c>
      <c r="O19" s="145" t="str">
        <f>'Ark1'!Q51</f>
        <v>Danmark</v>
      </c>
      <c r="P19" s="146">
        <f>'Ark1'!R51</f>
        <v>0</v>
      </c>
      <c r="Q19" s="146">
        <f>'Ark1'!S51</f>
        <v>0</v>
      </c>
      <c r="R19" s="146">
        <f>'Ark1'!T51</f>
        <v>0</v>
      </c>
      <c r="S19" s="146">
        <f>'Ark1'!U51</f>
        <v>0</v>
      </c>
      <c r="T19" s="147">
        <f>'Ark1'!V51</f>
        <v>0</v>
      </c>
      <c r="U19" s="146" t="s">
        <v>2</v>
      </c>
      <c r="V19" s="145">
        <f>'Ark1'!W51</f>
        <v>0</v>
      </c>
      <c r="W19" s="146">
        <f>'Ark1'!X51</f>
        <v>0</v>
      </c>
      <c r="X19" s="146">
        <f>'Ark1'!Y51</f>
        <v>0</v>
      </c>
      <c r="Y19" s="71"/>
      <c r="Z19" s="72"/>
      <c r="AB19" s="58" t="s">
        <v>14</v>
      </c>
      <c r="AC19" s="170"/>
      <c r="AD19" s="9"/>
      <c r="AE19" s="20" t="str">
        <f t="shared" si="1"/>
        <v/>
      </c>
      <c r="AF19" s="20" t="str">
        <f t="shared" si="2"/>
        <v/>
      </c>
      <c r="AG19" s="9"/>
      <c r="AH19" s="70"/>
      <c r="AI19" s="171"/>
      <c r="AJ19" s="74"/>
      <c r="AK19" s="74"/>
      <c r="AL19" s="74"/>
      <c r="AM19" s="79"/>
      <c r="AN19" s="9"/>
    </row>
    <row r="20" spans="2:41" ht="16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/>
      <c r="I20" s="48" t="s">
        <v>111</v>
      </c>
      <c r="J20" s="168"/>
      <c r="K20" s="49" t="str">
        <f t="shared" si="0"/>
        <v/>
      </c>
      <c r="M20" s="117"/>
      <c r="N20" s="132">
        <v>3</v>
      </c>
      <c r="O20" s="133" t="str">
        <f>'Ark1'!Q52</f>
        <v>Finland</v>
      </c>
      <c r="P20" s="134">
        <f>'Ark1'!R52</f>
        <v>0</v>
      </c>
      <c r="Q20" s="134">
        <f>'Ark1'!S52</f>
        <v>0</v>
      </c>
      <c r="R20" s="134">
        <f>'Ark1'!T52</f>
        <v>0</v>
      </c>
      <c r="S20" s="134">
        <f>'Ark1'!U52</f>
        <v>0</v>
      </c>
      <c r="T20" s="135">
        <f>'Ark1'!V52</f>
        <v>0</v>
      </c>
      <c r="U20" s="134" t="s">
        <v>2</v>
      </c>
      <c r="V20" s="133">
        <f>'Ark1'!W52</f>
        <v>0</v>
      </c>
      <c r="W20" s="134">
        <f>'Ark1'!X52</f>
        <v>0</v>
      </c>
      <c r="X20" s="134">
        <f>'Ark1'!Y52</f>
        <v>0</v>
      </c>
      <c r="Y20" s="71"/>
      <c r="Z20" s="72"/>
      <c r="AB20" s="186" t="s">
        <v>16</v>
      </c>
      <c r="AC20" s="187"/>
      <c r="AD20" s="9"/>
      <c r="AE20" s="9"/>
      <c r="AF20" s="9"/>
      <c r="AG20" s="9"/>
      <c r="AH20" s="70"/>
      <c r="AI20" s="171"/>
      <c r="AJ20" s="78"/>
      <c r="AK20" s="78"/>
      <c r="AL20" s="78"/>
      <c r="AM20" s="72"/>
      <c r="AN20" s="9"/>
    </row>
    <row r="21" spans="2:41" ht="16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/>
      <c r="I21" s="48" t="s">
        <v>111</v>
      </c>
      <c r="J21" s="168"/>
      <c r="K21" s="49" t="str">
        <f t="shared" si="0"/>
        <v/>
      </c>
      <c r="M21" s="117"/>
      <c r="N21" s="118">
        <v>4</v>
      </c>
      <c r="O21" s="119" t="str">
        <f>'Ark1'!Q53</f>
        <v>Russland</v>
      </c>
      <c r="P21" s="71">
        <f>'Ark1'!R53</f>
        <v>0</v>
      </c>
      <c r="Q21" s="71">
        <f>'Ark1'!S53</f>
        <v>0</v>
      </c>
      <c r="R21" s="71">
        <f>'Ark1'!T53</f>
        <v>0</v>
      </c>
      <c r="S21" s="71">
        <f>'Ark1'!U53</f>
        <v>0</v>
      </c>
      <c r="T21" s="120">
        <f>'Ark1'!V53</f>
        <v>0</v>
      </c>
      <c r="U21" s="71" t="s">
        <v>2</v>
      </c>
      <c r="V21" s="119">
        <f>'Ark1'!W53</f>
        <v>0</v>
      </c>
      <c r="W21" s="71">
        <f>'Ark1'!X53</f>
        <v>0</v>
      </c>
      <c r="X21" s="71">
        <f>'Ark1'!Y53</f>
        <v>0</v>
      </c>
      <c r="Y21" s="71"/>
      <c r="Z21" s="72"/>
      <c r="AB21" s="57" t="s">
        <v>11</v>
      </c>
      <c r="AC21" s="169"/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/>
      <c r="I22" s="48" t="s">
        <v>111</v>
      </c>
      <c r="J22" s="168"/>
      <c r="K22" s="49" t="str">
        <f t="shared" si="0"/>
        <v/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/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/>
      <c r="I23" s="48" t="s">
        <v>111</v>
      </c>
      <c r="J23" s="168"/>
      <c r="K23" s="49" t="str">
        <f t="shared" si="0"/>
        <v/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/>
      <c r="AD23" s="9"/>
      <c r="AE23" s="20" t="str">
        <f>IF(AI36=0,"Fyll ut 1/8-delsfinaler!",IF(AK36=0,"Fyll ut 1/8-delsfinaler!",AI36))</f>
        <v/>
      </c>
      <c r="AF23" s="20" t="str">
        <f>IF(AK36=0,"",AK36)</f>
        <v/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/>
      <c r="I24" s="48" t="s">
        <v>111</v>
      </c>
      <c r="J24" s="168"/>
      <c r="K24" s="49" t="str">
        <f t="shared" si="0"/>
        <v/>
      </c>
      <c r="M24" s="117"/>
      <c r="N24" s="136">
        <v>1</v>
      </c>
      <c r="O24" s="137" t="str">
        <f>'Ark1'!Q89</f>
        <v>Nederland</v>
      </c>
      <c r="P24" s="138">
        <f>'Ark1'!R89</f>
        <v>0</v>
      </c>
      <c r="Q24" s="138">
        <f>'Ark1'!S89</f>
        <v>0</v>
      </c>
      <c r="R24" s="138">
        <f>'Ark1'!T89</f>
        <v>0</v>
      </c>
      <c r="S24" s="138">
        <f>'Ark1'!U89</f>
        <v>0</v>
      </c>
      <c r="T24" s="139">
        <f>'Ark1'!V89</f>
        <v>0</v>
      </c>
      <c r="U24" s="138" t="s">
        <v>2</v>
      </c>
      <c r="V24" s="137">
        <f>'Ark1'!W89</f>
        <v>0</v>
      </c>
      <c r="W24" s="138">
        <f>'Ark1'!X89</f>
        <v>0</v>
      </c>
      <c r="X24" s="138">
        <f>'Ark1'!Y89</f>
        <v>0</v>
      </c>
      <c r="Y24" s="71"/>
      <c r="Z24" s="72"/>
      <c r="AB24" s="58" t="s">
        <v>14</v>
      </c>
      <c r="AC24" s="170"/>
      <c r="AD24" s="9"/>
      <c r="AE24" s="20" t="str">
        <f>IF(AI37=0,"Fyll ut 1/8-delsfinaler!",IF(AK37=0,"Fyll ut 1/8-delsfinaler!",AI37))</f>
        <v/>
      </c>
      <c r="AF24" s="20" t="str">
        <f>IF(AK37=0,"",AK37)</f>
        <v/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/>
      <c r="I25" s="48" t="s">
        <v>111</v>
      </c>
      <c r="J25" s="168"/>
      <c r="K25" s="49" t="str">
        <f t="shared" si="0"/>
        <v/>
      </c>
      <c r="M25" s="117"/>
      <c r="N25" s="144">
        <v>2</v>
      </c>
      <c r="O25" s="145" t="str">
        <f>'Ark1'!Q90</f>
        <v>Nord-Makedonia</v>
      </c>
      <c r="P25" s="146">
        <f>'Ark1'!R90</f>
        <v>0</v>
      </c>
      <c r="Q25" s="146">
        <f>'Ark1'!S90</f>
        <v>0</v>
      </c>
      <c r="R25" s="146">
        <f>'Ark1'!T90</f>
        <v>0</v>
      </c>
      <c r="S25" s="146">
        <f>'Ark1'!U90</f>
        <v>0</v>
      </c>
      <c r="T25" s="147">
        <f>'Ark1'!V90</f>
        <v>0</v>
      </c>
      <c r="U25" s="146" t="s">
        <v>2</v>
      </c>
      <c r="V25" s="145">
        <f>'Ark1'!W90</f>
        <v>0</v>
      </c>
      <c r="W25" s="146">
        <f>'Ark1'!X90</f>
        <v>0</v>
      </c>
      <c r="X25" s="146">
        <f>'Ark1'!Y90</f>
        <v>0</v>
      </c>
      <c r="Y25" s="71"/>
      <c r="Z25" s="72"/>
      <c r="AB25" s="186" t="s">
        <v>17</v>
      </c>
      <c r="AC25" s="187"/>
      <c r="AD25" s="9"/>
      <c r="AE25" s="20" t="str">
        <f>IF(AI38=0,"Fyll ut 1/8-delsfinaler!",IF(AK38=0,"Fyll ut 1/8-delsfinaler!",AI38))</f>
        <v/>
      </c>
      <c r="AF25" s="20" t="str">
        <f>IF(AK38=0,"",AK38)</f>
        <v/>
      </c>
      <c r="AG25" s="9"/>
      <c r="AH25" s="83"/>
      <c r="AI25" s="90" t="str">
        <f>IF($AC$16=0,"",$AC$16)</f>
        <v/>
      </c>
      <c r="AJ25" s="91" t="s">
        <v>43</v>
      </c>
      <c r="AK25" s="90" t="str">
        <f>IFERROR('Ark1'!K313,"")</f>
        <v/>
      </c>
      <c r="AL25" s="172"/>
      <c r="AM25" s="86"/>
    </row>
    <row r="26" spans="2:41" ht="16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/>
      <c r="I26" s="48" t="s">
        <v>111</v>
      </c>
      <c r="J26" s="168"/>
      <c r="K26" s="49" t="str">
        <f t="shared" si="0"/>
        <v/>
      </c>
      <c r="M26" s="117"/>
      <c r="N26" s="132">
        <v>3</v>
      </c>
      <c r="O26" s="133" t="str">
        <f>'Ark1'!Q91</f>
        <v>Ukraina</v>
      </c>
      <c r="P26" s="134">
        <f>'Ark1'!R91</f>
        <v>0</v>
      </c>
      <c r="Q26" s="134">
        <f>'Ark1'!S91</f>
        <v>0</v>
      </c>
      <c r="R26" s="134">
        <f>'Ark1'!T91</f>
        <v>0</v>
      </c>
      <c r="S26" s="134">
        <f>'Ark1'!U91</f>
        <v>0</v>
      </c>
      <c r="T26" s="135">
        <f>'Ark1'!V91</f>
        <v>0</v>
      </c>
      <c r="U26" s="134" t="s">
        <v>2</v>
      </c>
      <c r="V26" s="133">
        <f>'Ark1'!W91</f>
        <v>0</v>
      </c>
      <c r="W26" s="134">
        <f>'Ark1'!X91</f>
        <v>0</v>
      </c>
      <c r="X26" s="134">
        <f>'Ark1'!Y91</f>
        <v>0</v>
      </c>
      <c r="Y26" s="71"/>
      <c r="Z26" s="72"/>
      <c r="AB26" s="57" t="s">
        <v>11</v>
      </c>
      <c r="AC26" s="169"/>
      <c r="AD26" s="9"/>
      <c r="AE26" s="20" t="str">
        <f>IF(AI39=0,"Fyll ut 1/8-delsfinaler!",IF(AK39=0,"Fyll ut 1/8-delsfinaler!",AI39))</f>
        <v/>
      </c>
      <c r="AF26" s="20" t="str">
        <f>IF(AK39=0,"",AK39)</f>
        <v/>
      </c>
      <c r="AG26" s="9"/>
      <c r="AH26" s="83"/>
      <c r="AI26" s="90" t="str">
        <f>IF($AC$11=0,"",$AC$11)</f>
        <v/>
      </c>
      <c r="AJ26" s="91" t="s">
        <v>43</v>
      </c>
      <c r="AK26" s="90" t="str">
        <f>IF($AC$22=0,"",$AC$22)</f>
        <v/>
      </c>
      <c r="AL26" s="172"/>
      <c r="AM26" s="86"/>
    </row>
    <row r="27" spans="2:41" ht="16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/>
      <c r="I27" s="48" t="s">
        <v>111</v>
      </c>
      <c r="J27" s="168"/>
      <c r="K27" s="49" t="str">
        <f t="shared" si="0"/>
        <v/>
      </c>
      <c r="M27" s="117"/>
      <c r="N27" s="118">
        <v>4</v>
      </c>
      <c r="O27" s="119" t="str">
        <f>'Ark1'!Q92</f>
        <v>Østerrike</v>
      </c>
      <c r="P27" s="71">
        <f>'Ark1'!R92</f>
        <v>0</v>
      </c>
      <c r="Q27" s="71">
        <f>'Ark1'!S92</f>
        <v>0</v>
      </c>
      <c r="R27" s="71">
        <f>'Ark1'!T92</f>
        <v>0</v>
      </c>
      <c r="S27" s="71">
        <f>'Ark1'!U92</f>
        <v>0</v>
      </c>
      <c r="T27" s="120">
        <f>'Ark1'!V92</f>
        <v>0</v>
      </c>
      <c r="U27" s="71" t="s">
        <v>2</v>
      </c>
      <c r="V27" s="119">
        <f>'Ark1'!W92</f>
        <v>0</v>
      </c>
      <c r="W27" s="71">
        <f>'Ark1'!X92</f>
        <v>0</v>
      </c>
      <c r="X27" s="71">
        <f>'Ark1'!Y92</f>
        <v>0</v>
      </c>
      <c r="Y27" s="71"/>
      <c r="Z27" s="72"/>
      <c r="AB27" s="57" t="s">
        <v>12</v>
      </c>
      <c r="AC27" s="169"/>
      <c r="AD27" s="9"/>
      <c r="AE27" s="9"/>
      <c r="AF27" s="9"/>
      <c r="AG27" s="9"/>
      <c r="AH27" s="83"/>
      <c r="AI27" s="90" t="str">
        <f>IF($AC$36=0,"",$AC$36)</f>
        <v/>
      </c>
      <c r="AJ27" s="91" t="s">
        <v>43</v>
      </c>
      <c r="AK27" s="92" t="str">
        <f>IFERROR('Ark1'!N313,"")</f>
        <v/>
      </c>
      <c r="AL27" s="172"/>
      <c r="AM27" s="86"/>
    </row>
    <row r="28" spans="2:41" ht="16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/>
      <c r="I28" s="48" t="s">
        <v>111</v>
      </c>
      <c r="J28" s="168"/>
      <c r="K28" s="49" t="str">
        <f t="shared" si="0"/>
        <v/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/>
      <c r="AD28" s="9"/>
      <c r="AE28" s="9"/>
      <c r="AF28" s="9"/>
      <c r="AG28" s="9"/>
      <c r="AH28" s="83"/>
      <c r="AI28" s="90" t="str">
        <f>IF($AC$27=0,"",$AC$27)</f>
        <v/>
      </c>
      <c r="AJ28" s="91" t="s">
        <v>43</v>
      </c>
      <c r="AK28" s="90" t="str">
        <f>IF($AC$32=0,"",$AC$32)</f>
        <v/>
      </c>
      <c r="AL28" s="172"/>
      <c r="AM28" s="86"/>
    </row>
    <row r="29" spans="2:41" ht="16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/>
      <c r="I29" s="48" t="s">
        <v>111</v>
      </c>
      <c r="J29" s="168"/>
      <c r="K29" s="49" t="str">
        <f t="shared" si="0"/>
        <v/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/>
      <c r="AD29" s="21"/>
      <c r="AE29" s="21"/>
      <c r="AF29" s="21"/>
      <c r="AG29" s="21"/>
      <c r="AH29" s="83"/>
      <c r="AI29" s="90" t="str">
        <f>IF($AC$31=0,"",$AC$31)</f>
        <v/>
      </c>
      <c r="AJ29" s="91" t="s">
        <v>43</v>
      </c>
      <c r="AK29" s="92" t="str">
        <f>IFERROR('Ark1'!M313,"")</f>
        <v/>
      </c>
      <c r="AL29" s="172"/>
      <c r="AM29" s="86"/>
    </row>
    <row r="30" spans="2:41" ht="16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/>
      <c r="I30" s="48" t="s">
        <v>111</v>
      </c>
      <c r="J30" s="168"/>
      <c r="K30" s="49" t="str">
        <f t="shared" si="0"/>
        <v/>
      </c>
      <c r="M30" s="117"/>
      <c r="N30" s="136">
        <v>1</v>
      </c>
      <c r="O30" s="137" t="str">
        <f>'Ark1'!Q128</f>
        <v>England</v>
      </c>
      <c r="P30" s="138">
        <f>'Ark1'!R128</f>
        <v>0</v>
      </c>
      <c r="Q30" s="138">
        <f>'Ark1'!S128</f>
        <v>0</v>
      </c>
      <c r="R30" s="138">
        <f>'Ark1'!T128</f>
        <v>0</v>
      </c>
      <c r="S30" s="138">
        <f>'Ark1'!U128</f>
        <v>0</v>
      </c>
      <c r="T30" s="139">
        <f>'Ark1'!V128</f>
        <v>0</v>
      </c>
      <c r="U30" s="138" t="s">
        <v>2</v>
      </c>
      <c r="V30" s="137">
        <f>'Ark1'!W128</f>
        <v>0</v>
      </c>
      <c r="W30" s="138">
        <f>'Ark1'!X128</f>
        <v>0</v>
      </c>
      <c r="X30" s="138">
        <f>'Ark1'!Y128</f>
        <v>0</v>
      </c>
      <c r="Y30" s="71"/>
      <c r="Z30" s="72"/>
      <c r="AB30" s="186" t="s">
        <v>18</v>
      </c>
      <c r="AC30" s="187"/>
      <c r="AD30" s="21"/>
      <c r="AE30" s="20" t="str">
        <f>IF(AI43=0,"Fyll ut kvartfinaler!",IF(AK43=0,"Fyll ut kvartfinaler!",AI43))</f>
        <v/>
      </c>
      <c r="AF30" s="20" t="str">
        <f>IF(AK43=0,"",AK43)</f>
        <v/>
      </c>
      <c r="AG30" s="21"/>
      <c r="AH30" s="83"/>
      <c r="AI30" s="90" t="str">
        <f>IF($AC$26=0,"",$AC$26)</f>
        <v/>
      </c>
      <c r="AJ30" s="91" t="s">
        <v>43</v>
      </c>
      <c r="AK30" s="90" t="str">
        <f>IF($AC$37=0,"",$AC$37)</f>
        <v/>
      </c>
      <c r="AL30" s="172"/>
      <c r="AM30" s="86"/>
    </row>
    <row r="31" spans="2:41" ht="16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/>
      <c r="I31" s="48" t="s">
        <v>111</v>
      </c>
      <c r="J31" s="168"/>
      <c r="K31" s="49" t="str">
        <f t="shared" si="0"/>
        <v/>
      </c>
      <c r="M31" s="117"/>
      <c r="N31" s="144">
        <v>2</v>
      </c>
      <c r="O31" s="145" t="str">
        <f>'Ark1'!Q129</f>
        <v>Kroatia</v>
      </c>
      <c r="P31" s="146">
        <f>'Ark1'!R129</f>
        <v>0</v>
      </c>
      <c r="Q31" s="146">
        <f>'Ark1'!S129</f>
        <v>0</v>
      </c>
      <c r="R31" s="146">
        <f>'Ark1'!T129</f>
        <v>0</v>
      </c>
      <c r="S31" s="146">
        <f>'Ark1'!U129</f>
        <v>0</v>
      </c>
      <c r="T31" s="147">
        <f>'Ark1'!V129</f>
        <v>0</v>
      </c>
      <c r="U31" s="146" t="s">
        <v>2</v>
      </c>
      <c r="V31" s="145">
        <f>'Ark1'!W129</f>
        <v>0</v>
      </c>
      <c r="W31" s="146">
        <f>'Ark1'!X129</f>
        <v>0</v>
      </c>
      <c r="X31" s="146">
        <f>'Ark1'!Y129</f>
        <v>0</v>
      </c>
      <c r="Y31" s="71"/>
      <c r="Z31" s="72"/>
      <c r="AB31" s="57" t="s">
        <v>11</v>
      </c>
      <c r="AC31" s="169"/>
      <c r="AD31" s="21"/>
      <c r="AE31" s="20" t="str">
        <f>IF(AI44=0,"Fyll ut kvartfinaler!",IF(AK44=0,"Fyll ut kvartfinaler!",AI44))</f>
        <v/>
      </c>
      <c r="AF31" s="20" t="str">
        <f>IF(AK44=0,"",AK44)</f>
        <v/>
      </c>
      <c r="AG31" s="21"/>
      <c r="AH31" s="83"/>
      <c r="AI31" s="90" t="str">
        <f>IF($AC$21=0,"",$AC$21)</f>
        <v/>
      </c>
      <c r="AJ31" s="91" t="s">
        <v>43</v>
      </c>
      <c r="AK31" s="92" t="str">
        <f>IFERROR('Ark1'!L313,"")</f>
        <v/>
      </c>
      <c r="AL31" s="172"/>
      <c r="AM31" s="86"/>
    </row>
    <row r="32" spans="2:41" ht="16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/>
      <c r="I32" s="48" t="s">
        <v>111</v>
      </c>
      <c r="J32" s="168"/>
      <c r="K32" s="49" t="str">
        <f t="shared" si="0"/>
        <v/>
      </c>
      <c r="M32" s="117"/>
      <c r="N32" s="132">
        <v>3</v>
      </c>
      <c r="O32" s="133" t="str">
        <f>'Ark1'!Q130</f>
        <v>Skottland</v>
      </c>
      <c r="P32" s="134">
        <f>'Ark1'!R130</f>
        <v>0</v>
      </c>
      <c r="Q32" s="134">
        <f>'Ark1'!S130</f>
        <v>0</v>
      </c>
      <c r="R32" s="134">
        <f>'Ark1'!T130</f>
        <v>0</v>
      </c>
      <c r="S32" s="134">
        <f>'Ark1'!U130</f>
        <v>0</v>
      </c>
      <c r="T32" s="135">
        <f>'Ark1'!V130</f>
        <v>0</v>
      </c>
      <c r="U32" s="134" t="s">
        <v>2</v>
      </c>
      <c r="V32" s="133">
        <f>'Ark1'!W130</f>
        <v>0</v>
      </c>
      <c r="W32" s="134">
        <f>'Ark1'!X130</f>
        <v>0</v>
      </c>
      <c r="X32" s="134">
        <f>'Ark1'!Y130</f>
        <v>0</v>
      </c>
      <c r="Y32" s="71"/>
      <c r="Z32" s="72"/>
      <c r="AB32" s="57" t="s">
        <v>12</v>
      </c>
      <c r="AC32" s="169"/>
      <c r="AD32" s="21"/>
      <c r="AE32" s="21"/>
      <c r="AF32" s="21"/>
      <c r="AG32" s="21"/>
      <c r="AH32" s="83"/>
      <c r="AI32" s="90" t="str">
        <f>IF($AC$12=0,"",$AC$12)</f>
        <v/>
      </c>
      <c r="AJ32" s="91" t="s">
        <v>43</v>
      </c>
      <c r="AK32" s="90" t="str">
        <f>IF($AC$17=0,"",$AC$17)</f>
        <v/>
      </c>
      <c r="AL32" s="172"/>
      <c r="AM32" s="86"/>
    </row>
    <row r="33" spans="2:39" ht="16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/>
      <c r="I33" s="48" t="s">
        <v>111</v>
      </c>
      <c r="J33" s="168"/>
      <c r="K33" s="49" t="str">
        <f t="shared" si="0"/>
        <v/>
      </c>
      <c r="M33" s="117"/>
      <c r="N33" s="118">
        <v>4</v>
      </c>
      <c r="O33" s="119" t="str">
        <f>'Ark1'!Q131</f>
        <v>Tsjekkia</v>
      </c>
      <c r="P33" s="71">
        <f>'Ark1'!R131</f>
        <v>0</v>
      </c>
      <c r="Q33" s="71">
        <f>'Ark1'!S131</f>
        <v>0</v>
      </c>
      <c r="R33" s="71">
        <f>'Ark1'!T131</f>
        <v>0</v>
      </c>
      <c r="S33" s="71">
        <f>'Ark1'!U131</f>
        <v>0</v>
      </c>
      <c r="T33" s="120">
        <f>'Ark1'!V131</f>
        <v>0</v>
      </c>
      <c r="U33" s="71" t="s">
        <v>2</v>
      </c>
      <c r="V33" s="119">
        <f>'Ark1'!W131</f>
        <v>0</v>
      </c>
      <c r="W33" s="71">
        <f>'Ark1'!X131</f>
        <v>0</v>
      </c>
      <c r="X33" s="71">
        <f>'Ark1'!Y131</f>
        <v>0</v>
      </c>
      <c r="Y33" s="71"/>
      <c r="Z33" s="72"/>
      <c r="AB33" s="57" t="s">
        <v>13</v>
      </c>
      <c r="AC33" s="169"/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/>
      <c r="I34" s="48" t="s">
        <v>111</v>
      </c>
      <c r="J34" s="168"/>
      <c r="K34" s="49" t="str">
        <f t="shared" si="0"/>
        <v/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70"/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/>
      <c r="I35" s="48" t="s">
        <v>111</v>
      </c>
      <c r="J35" s="168"/>
      <c r="K35" s="49" t="str">
        <f t="shared" si="0"/>
        <v/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86" t="s">
        <v>50</v>
      </c>
      <c r="AC35" s="187"/>
      <c r="AD35" s="21"/>
      <c r="AE35" s="20" t="str">
        <f>IF(AI48=0,"Fyll ut semifinaler!",IF(AK48=0,"Fyll ut semifinaler!",AI48))</f>
        <v/>
      </c>
      <c r="AF35" s="20" t="str">
        <f>IF(AK48=0,"",AK48)</f>
        <v/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/>
      <c r="I36" s="48" t="s">
        <v>111</v>
      </c>
      <c r="J36" s="168"/>
      <c r="K36" s="49" t="str">
        <f t="shared" si="0"/>
        <v/>
      </c>
      <c r="M36" s="117"/>
      <c r="N36" s="136">
        <v>1</v>
      </c>
      <c r="O36" s="137" t="str">
        <f>'Ark1'!Q167</f>
        <v>Polen</v>
      </c>
      <c r="P36" s="138">
        <f>'Ark1'!R167</f>
        <v>0</v>
      </c>
      <c r="Q36" s="138">
        <f>'Ark1'!S167</f>
        <v>0</v>
      </c>
      <c r="R36" s="138">
        <f>'Ark1'!T167</f>
        <v>0</v>
      </c>
      <c r="S36" s="138">
        <f>'Ark1'!U167</f>
        <v>0</v>
      </c>
      <c r="T36" s="139">
        <f>'Ark1'!V167</f>
        <v>0</v>
      </c>
      <c r="U36" s="138" t="s">
        <v>2</v>
      </c>
      <c r="V36" s="137">
        <f>'Ark1'!W167</f>
        <v>0</v>
      </c>
      <c r="W36" s="138">
        <f>'Ark1'!X167</f>
        <v>0</v>
      </c>
      <c r="X36" s="138">
        <f>'Ark1'!Y167</f>
        <v>0</v>
      </c>
      <c r="Y36" s="71"/>
      <c r="Z36" s="72"/>
      <c r="AB36" s="57" t="s">
        <v>11</v>
      </c>
      <c r="AC36" s="169"/>
      <c r="AD36" s="21"/>
      <c r="AE36" s="21"/>
      <c r="AF36" s="21"/>
      <c r="AG36" s="21"/>
      <c r="AH36" s="83"/>
      <c r="AI36" s="92" t="str">
        <f>IF($AL$25=0,"",$AL$25)</f>
        <v/>
      </c>
      <c r="AJ36" s="91" t="s">
        <v>43</v>
      </c>
      <c r="AK36" s="92" t="str">
        <f>IF($AL$26=0,"",$AL$26)</f>
        <v/>
      </c>
      <c r="AL36" s="172"/>
      <c r="AM36" s="86"/>
    </row>
    <row r="37" spans="2:39" ht="16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/>
      <c r="I37" s="48" t="s">
        <v>111</v>
      </c>
      <c r="J37" s="168"/>
      <c r="K37" s="49" t="str">
        <f t="shared" si="0"/>
        <v/>
      </c>
      <c r="M37" s="117"/>
      <c r="N37" s="144">
        <v>2</v>
      </c>
      <c r="O37" s="145" t="str">
        <f>'Ark1'!Q168</f>
        <v>Slovakia</v>
      </c>
      <c r="P37" s="146">
        <f>'Ark1'!R168</f>
        <v>0</v>
      </c>
      <c r="Q37" s="146">
        <f>'Ark1'!S168</f>
        <v>0</v>
      </c>
      <c r="R37" s="146">
        <f>'Ark1'!T168</f>
        <v>0</v>
      </c>
      <c r="S37" s="146">
        <f>'Ark1'!U168</f>
        <v>0</v>
      </c>
      <c r="T37" s="147">
        <f>'Ark1'!V168</f>
        <v>0</v>
      </c>
      <c r="U37" s="146" t="s">
        <v>2</v>
      </c>
      <c r="V37" s="145">
        <f>'Ark1'!W168</f>
        <v>0</v>
      </c>
      <c r="W37" s="146">
        <f>'Ark1'!X168</f>
        <v>0</v>
      </c>
      <c r="X37" s="146">
        <f>'Ark1'!Y168</f>
        <v>0</v>
      </c>
      <c r="Y37" s="71"/>
      <c r="Z37" s="72"/>
      <c r="AB37" s="57" t="s">
        <v>12</v>
      </c>
      <c r="AC37" s="169"/>
      <c r="AD37" s="21"/>
      <c r="AE37" s="21"/>
      <c r="AF37" s="21"/>
      <c r="AG37" s="21"/>
      <c r="AH37" s="83"/>
      <c r="AI37" s="92" t="str">
        <f>IF($AL$27=0,"",$AL$27)</f>
        <v/>
      </c>
      <c r="AJ37" s="91" t="s">
        <v>43</v>
      </c>
      <c r="AK37" s="92" t="str">
        <f>IF($AL$28=0,"",$AL$28)</f>
        <v/>
      </c>
      <c r="AL37" s="172"/>
      <c r="AM37" s="86"/>
    </row>
    <row r="38" spans="2:39" ht="16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/>
      <c r="I38" s="48" t="s">
        <v>111</v>
      </c>
      <c r="J38" s="168"/>
      <c r="K38" s="49" t="str">
        <f t="shared" si="0"/>
        <v/>
      </c>
      <c r="M38" s="117"/>
      <c r="N38" s="132">
        <v>3</v>
      </c>
      <c r="O38" s="133" t="str">
        <f>'Ark1'!Q169</f>
        <v>Spania</v>
      </c>
      <c r="P38" s="134">
        <f>'Ark1'!R169</f>
        <v>0</v>
      </c>
      <c r="Q38" s="134">
        <f>'Ark1'!S169</f>
        <v>0</v>
      </c>
      <c r="R38" s="134">
        <f>'Ark1'!T169</f>
        <v>0</v>
      </c>
      <c r="S38" s="134">
        <f>'Ark1'!U169</f>
        <v>0</v>
      </c>
      <c r="T38" s="135">
        <f>'Ark1'!V169</f>
        <v>0</v>
      </c>
      <c r="U38" s="134" t="s">
        <v>2</v>
      </c>
      <c r="V38" s="133">
        <f>'Ark1'!W169</f>
        <v>0</v>
      </c>
      <c r="W38" s="134">
        <f>'Ark1'!X169</f>
        <v>0</v>
      </c>
      <c r="X38" s="134">
        <f>'Ark1'!Y169</f>
        <v>0</v>
      </c>
      <c r="Y38" s="71"/>
      <c r="Z38" s="72"/>
      <c r="AB38" s="57" t="s">
        <v>13</v>
      </c>
      <c r="AC38" s="169"/>
      <c r="AD38" s="21"/>
      <c r="AE38" s="21"/>
      <c r="AF38" s="21"/>
      <c r="AG38" s="21"/>
      <c r="AH38" s="83"/>
      <c r="AI38" s="92" t="str">
        <f>IF($AL$29=0,"",$AL$29)</f>
        <v/>
      </c>
      <c r="AJ38" s="91" t="s">
        <v>43</v>
      </c>
      <c r="AK38" s="92" t="str">
        <f>IF($AL$30=0,"",$AL$30)</f>
        <v/>
      </c>
      <c r="AL38" s="172"/>
      <c r="AM38" s="86"/>
    </row>
    <row r="39" spans="2:39" ht="16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/>
      <c r="I39" s="48" t="s">
        <v>111</v>
      </c>
      <c r="J39" s="168"/>
      <c r="K39" s="49" t="str">
        <f t="shared" si="0"/>
        <v/>
      </c>
      <c r="M39" s="117"/>
      <c r="N39" s="118">
        <v>4</v>
      </c>
      <c r="O39" s="119" t="str">
        <f>'Ark1'!Q170</f>
        <v>Sverige</v>
      </c>
      <c r="P39" s="71">
        <f>'Ark1'!R170</f>
        <v>0</v>
      </c>
      <c r="Q39" s="71">
        <f>'Ark1'!S170</f>
        <v>0</v>
      </c>
      <c r="R39" s="71">
        <f>'Ark1'!T170</f>
        <v>0</v>
      </c>
      <c r="S39" s="71">
        <f>'Ark1'!U170</f>
        <v>0</v>
      </c>
      <c r="T39" s="120">
        <f>'Ark1'!V170</f>
        <v>0</v>
      </c>
      <c r="U39" s="71" t="s">
        <v>2</v>
      </c>
      <c r="V39" s="119">
        <f>'Ark1'!W170</f>
        <v>0</v>
      </c>
      <c r="W39" s="71">
        <f>'Ark1'!X170</f>
        <v>0</v>
      </c>
      <c r="X39" s="71">
        <f>'Ark1'!Y170</f>
        <v>0</v>
      </c>
      <c r="Y39" s="71"/>
      <c r="Z39" s="72"/>
      <c r="AB39" s="58" t="s">
        <v>14</v>
      </c>
      <c r="AC39" s="170"/>
      <c r="AD39" s="21"/>
      <c r="AE39" s="21"/>
      <c r="AF39" s="21"/>
      <c r="AG39" s="21"/>
      <c r="AH39" s="83"/>
      <c r="AI39" s="92" t="str">
        <f>IF($AL$31=0,"",$AL$31)</f>
        <v/>
      </c>
      <c r="AJ39" s="91" t="s">
        <v>43</v>
      </c>
      <c r="AK39" s="92" t="str">
        <f>IF($AL$32=0,"",$AL$32)</f>
        <v/>
      </c>
      <c r="AL39" s="172"/>
      <c r="AM39" s="86"/>
    </row>
    <row r="40" spans="2:39" ht="16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/>
      <c r="I40" s="48" t="s">
        <v>111</v>
      </c>
      <c r="J40" s="168"/>
      <c r="K40" s="49" t="str">
        <f t="shared" si="0"/>
        <v/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/>
      <c r="I41" s="48" t="s">
        <v>111</v>
      </c>
      <c r="J41" s="168"/>
      <c r="K41" s="49" t="str">
        <f t="shared" si="0"/>
        <v/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/>
      <c r="I42" s="48" t="s">
        <v>111</v>
      </c>
      <c r="J42" s="168"/>
      <c r="K42" s="49" t="str">
        <f t="shared" si="0"/>
        <v/>
      </c>
      <c r="M42" s="117"/>
      <c r="N42" s="136">
        <v>1</v>
      </c>
      <c r="O42" s="137" t="str">
        <f>'Ark1'!Q206</f>
        <v>Frankrike</v>
      </c>
      <c r="P42" s="138">
        <f>'Ark1'!R206</f>
        <v>0</v>
      </c>
      <c r="Q42" s="138">
        <f>'Ark1'!S206</f>
        <v>0</v>
      </c>
      <c r="R42" s="138">
        <f>'Ark1'!T206</f>
        <v>0</v>
      </c>
      <c r="S42" s="138">
        <f>'Ark1'!U206</f>
        <v>0</v>
      </c>
      <c r="T42" s="139">
        <f>'Ark1'!V206</f>
        <v>0</v>
      </c>
      <c r="U42" s="138" t="s">
        <v>2</v>
      </c>
      <c r="V42" s="137">
        <f>'Ark1'!W206</f>
        <v>0</v>
      </c>
      <c r="W42" s="138">
        <f>'Ark1'!X206</f>
        <v>0</v>
      </c>
      <c r="X42" s="138">
        <f>'Ark1'!Y206</f>
        <v>0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/>
      <c r="I43" s="48" t="s">
        <v>111</v>
      </c>
      <c r="J43" s="168"/>
      <c r="K43" s="49" t="str">
        <f t="shared" si="0"/>
        <v/>
      </c>
      <c r="M43" s="117"/>
      <c r="N43" s="144">
        <v>2</v>
      </c>
      <c r="O43" s="145" t="str">
        <f>'Ark1'!Q207</f>
        <v>Portugal</v>
      </c>
      <c r="P43" s="146">
        <f>'Ark1'!R207</f>
        <v>0</v>
      </c>
      <c r="Q43" s="146">
        <f>'Ark1'!S207</f>
        <v>0</v>
      </c>
      <c r="R43" s="146">
        <f>'Ark1'!T207</f>
        <v>0</v>
      </c>
      <c r="S43" s="146">
        <f>'Ark1'!U207</f>
        <v>0</v>
      </c>
      <c r="T43" s="147">
        <f>'Ark1'!V207</f>
        <v>0</v>
      </c>
      <c r="U43" s="146" t="s">
        <v>2</v>
      </c>
      <c r="V43" s="145">
        <f>'Ark1'!W207</f>
        <v>0</v>
      </c>
      <c r="W43" s="146">
        <f>'Ark1'!X207</f>
        <v>0</v>
      </c>
      <c r="X43" s="146">
        <f>'Ark1'!Y207</f>
        <v>0</v>
      </c>
      <c r="Y43" s="71"/>
      <c r="Z43" s="72"/>
      <c r="AH43" s="83"/>
      <c r="AI43" s="92" t="str">
        <f>IF($AL$36=0,"",$AL$36)</f>
        <v/>
      </c>
      <c r="AJ43" s="91" t="s">
        <v>43</v>
      </c>
      <c r="AK43" s="92" t="str">
        <f>IF($AL$37=0,"",$AL$37)</f>
        <v/>
      </c>
      <c r="AL43" s="172"/>
      <c r="AM43" s="86"/>
    </row>
    <row r="44" spans="2:39" ht="16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/>
      <c r="I44" s="48" t="s">
        <v>111</v>
      </c>
      <c r="J44" s="168"/>
      <c r="K44" s="49" t="str">
        <f t="shared" si="0"/>
        <v/>
      </c>
      <c r="M44" s="117"/>
      <c r="N44" s="132">
        <v>3</v>
      </c>
      <c r="O44" s="133" t="str">
        <f>'Ark1'!Q208</f>
        <v>Tyskland</v>
      </c>
      <c r="P44" s="134">
        <f>'Ark1'!R208</f>
        <v>0</v>
      </c>
      <c r="Q44" s="134">
        <f>'Ark1'!S208</f>
        <v>0</v>
      </c>
      <c r="R44" s="134">
        <f>'Ark1'!T208</f>
        <v>0</v>
      </c>
      <c r="S44" s="134">
        <f>'Ark1'!U208</f>
        <v>0</v>
      </c>
      <c r="T44" s="135">
        <f>'Ark1'!V208</f>
        <v>0</v>
      </c>
      <c r="U44" s="134" t="s">
        <v>2</v>
      </c>
      <c r="V44" s="133">
        <f>'Ark1'!W208</f>
        <v>0</v>
      </c>
      <c r="W44" s="134">
        <f>'Ark1'!X208</f>
        <v>0</v>
      </c>
      <c r="X44" s="134">
        <f>'Ark1'!Y208</f>
        <v>0</v>
      </c>
      <c r="Y44" s="71"/>
      <c r="Z44" s="72"/>
      <c r="AH44" s="83"/>
      <c r="AI44" s="92" t="str">
        <f>IF($AL$38=0,"",$AL$38)</f>
        <v/>
      </c>
      <c r="AJ44" s="91" t="s">
        <v>43</v>
      </c>
      <c r="AK44" s="92" t="str">
        <f>IF($AL$39=0,"",$AL$39)</f>
        <v/>
      </c>
      <c r="AL44" s="172"/>
      <c r="AM44" s="86"/>
    </row>
    <row r="45" spans="2:39" ht="16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/>
      <c r="I45" s="55" t="s">
        <v>111</v>
      </c>
      <c r="J45" s="168"/>
      <c r="K45" s="56" t="str">
        <f t="shared" si="0"/>
        <v/>
      </c>
      <c r="M45" s="117"/>
      <c r="N45" s="118">
        <v>4</v>
      </c>
      <c r="O45" s="119" t="str">
        <f>'Ark1'!Q209</f>
        <v>Ungarn</v>
      </c>
      <c r="P45" s="71">
        <f>'Ark1'!R209</f>
        <v>0</v>
      </c>
      <c r="Q45" s="71">
        <f>'Ark1'!S209</f>
        <v>0</v>
      </c>
      <c r="R45" s="71">
        <f>'Ark1'!T209</f>
        <v>0</v>
      </c>
      <c r="S45" s="71">
        <f>'Ark1'!U209</f>
        <v>0</v>
      </c>
      <c r="T45" s="120">
        <f>'Ark1'!V209</f>
        <v>0</v>
      </c>
      <c r="U45" s="71" t="s">
        <v>2</v>
      </c>
      <c r="V45" s="119">
        <f>'Ark1'!W209</f>
        <v>0</v>
      </c>
      <c r="W45" s="71">
        <f>'Ark1'!X209</f>
        <v>0</v>
      </c>
      <c r="X45" s="71">
        <f>'Ark1'!Y209</f>
        <v>0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/>
      </c>
      <c r="AJ48" s="91" t="s">
        <v>43</v>
      </c>
      <c r="AK48" s="92" t="str">
        <f>IF($AL$44=0,"",$AL$44)</f>
        <v/>
      </c>
      <c r="AL48" s="172"/>
      <c r="AM48" s="86"/>
    </row>
    <row r="49" spans="13:39">
      <c r="M49" s="117"/>
      <c r="N49" s="128">
        <v>1</v>
      </c>
      <c r="O49" s="129" t="str">
        <f>'Ark1'!Q247</f>
        <v>Finland</v>
      </c>
      <c r="P49" s="130">
        <f>'Ark1'!R247</f>
        <v>0</v>
      </c>
      <c r="Q49" s="130">
        <f>'Ark1'!S247</f>
        <v>0</v>
      </c>
      <c r="R49" s="130">
        <f>'Ark1'!T247</f>
        <v>0</v>
      </c>
      <c r="S49" s="130">
        <f>'Ark1'!U247</f>
        <v>0</v>
      </c>
      <c r="T49" s="131">
        <f>'Ark1'!V247</f>
        <v>0</v>
      </c>
      <c r="U49" s="130" t="s">
        <v>2</v>
      </c>
      <c r="V49" s="129">
        <f>'Ark1'!W247</f>
        <v>0</v>
      </c>
      <c r="W49" s="130">
        <f>'Ark1'!X247</f>
        <v>0</v>
      </c>
      <c r="X49" s="130">
        <f>'Ark1'!Y247</f>
        <v>0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Skottland</v>
      </c>
      <c r="P50" s="130">
        <f>'Ark1'!R248</f>
        <v>0</v>
      </c>
      <c r="Q50" s="130">
        <f>'Ark1'!S248</f>
        <v>0</v>
      </c>
      <c r="R50" s="130">
        <f>'Ark1'!T248</f>
        <v>0</v>
      </c>
      <c r="S50" s="130">
        <f>'Ark1'!U248</f>
        <v>0</v>
      </c>
      <c r="T50" s="131">
        <f>'Ark1'!V248</f>
        <v>0</v>
      </c>
      <c r="U50" s="130" t="s">
        <v>2</v>
      </c>
      <c r="V50" s="129">
        <f>'Ark1'!W248</f>
        <v>0</v>
      </c>
      <c r="W50" s="130">
        <f>'Ark1'!X248</f>
        <v>0</v>
      </c>
      <c r="X50" s="130">
        <f>'Ark1'!Y248</f>
        <v>0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Spania</v>
      </c>
      <c r="P51" s="130">
        <f>'Ark1'!R249</f>
        <v>0</v>
      </c>
      <c r="Q51" s="130">
        <f>'Ark1'!S249</f>
        <v>0</v>
      </c>
      <c r="R51" s="130">
        <f>'Ark1'!T249</f>
        <v>0</v>
      </c>
      <c r="S51" s="130">
        <f>'Ark1'!U249</f>
        <v>0</v>
      </c>
      <c r="T51" s="131">
        <f>'Ark1'!V249</f>
        <v>0</v>
      </c>
      <c r="U51" s="130" t="s">
        <v>2</v>
      </c>
      <c r="V51" s="129">
        <f>'Ark1'!W249</f>
        <v>0</v>
      </c>
      <c r="W51" s="130">
        <f>'Ark1'!X249</f>
        <v>0</v>
      </c>
      <c r="X51" s="130">
        <f>'Ark1'!Y249</f>
        <v>0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Tyrkia</v>
      </c>
      <c r="P52" s="130">
        <f>'Ark1'!R250</f>
        <v>0</v>
      </c>
      <c r="Q52" s="130">
        <f>'Ark1'!S250</f>
        <v>0</v>
      </c>
      <c r="R52" s="130">
        <f>'Ark1'!T250</f>
        <v>0</v>
      </c>
      <c r="S52" s="130">
        <f>'Ark1'!U250</f>
        <v>0</v>
      </c>
      <c r="T52" s="131">
        <f>'Ark1'!V250</f>
        <v>0</v>
      </c>
      <c r="U52" s="130" t="s">
        <v>2</v>
      </c>
      <c r="V52" s="129">
        <f>'Ark1'!W250</f>
        <v>0</v>
      </c>
      <c r="W52" s="130">
        <f>'Ark1'!X250</f>
        <v>0</v>
      </c>
      <c r="X52" s="130">
        <f>'Ark1'!Y250</f>
        <v>0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Tyskland</v>
      </c>
      <c r="P53" s="142">
        <f>'Ark1'!R251</f>
        <v>0</v>
      </c>
      <c r="Q53" s="142">
        <f>'Ark1'!S251</f>
        <v>0</v>
      </c>
      <c r="R53" s="142">
        <f>'Ark1'!T251</f>
        <v>0</v>
      </c>
      <c r="S53" s="142">
        <f>'Ark1'!U251</f>
        <v>0</v>
      </c>
      <c r="T53" s="143">
        <f>'Ark1'!V251</f>
        <v>0</v>
      </c>
      <c r="U53" s="142" t="s">
        <v>2</v>
      </c>
      <c r="V53" s="141">
        <f>'Ark1'!W251</f>
        <v>0</v>
      </c>
      <c r="W53" s="142">
        <f>'Ark1'!X251</f>
        <v>0</v>
      </c>
      <c r="X53" s="142">
        <f>'Ark1'!Y251</f>
        <v>0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Ukraina</v>
      </c>
      <c r="P54" s="71">
        <f>'Ark1'!R252</f>
        <v>0</v>
      </c>
      <c r="Q54" s="71">
        <f>'Ark1'!S252</f>
        <v>0</v>
      </c>
      <c r="R54" s="71">
        <f>'Ark1'!T252</f>
        <v>0</v>
      </c>
      <c r="S54" s="71">
        <f>'Ark1'!U252</f>
        <v>0</v>
      </c>
      <c r="T54" s="120">
        <f>'Ark1'!V252</f>
        <v>0</v>
      </c>
      <c r="U54" s="71" t="s">
        <v>2</v>
      </c>
      <c r="V54" s="119">
        <f>'Ark1'!W252</f>
        <v>0</v>
      </c>
      <c r="W54" s="71">
        <f>'Ark1'!X252</f>
        <v>0</v>
      </c>
      <c r="X54" s="71">
        <f>'Ark1'!Y252</f>
        <v>0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AB35:AC35"/>
    <mergeCell ref="AB20:AC20"/>
    <mergeCell ref="AB25:AC25"/>
    <mergeCell ref="AB30:AC30"/>
    <mergeCell ref="AI10:AL12"/>
    <mergeCell ref="AB10:AC10"/>
    <mergeCell ref="AB15:AC15"/>
    <mergeCell ref="D2:K2"/>
    <mergeCell ref="N7:X9"/>
    <mergeCell ref="M2:Z2"/>
    <mergeCell ref="AH2:AM2"/>
    <mergeCell ref="U1:X1"/>
    <mergeCell ref="AI7:AL8"/>
    <mergeCell ref="AB5:AC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2F55F10B-38D8-4228-BBE2-398BBE8037A2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D0A-8F8D-4DFF-8B25-792054E7609A}">
  <sheetPr>
    <tabColor theme="0" tint="-0.34998626667073579"/>
  </sheetPr>
  <dimension ref="B2:EL313"/>
  <sheetViews>
    <sheetView showGridLines="0" zoomScale="85" zoomScaleNormal="85" workbookViewId="0"/>
  </sheetViews>
  <sheetFormatPr baseColWidth="10" defaultColWidth="11.5" defaultRowHeight="13"/>
  <cols>
    <col min="1" max="16384" width="11.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0</v>
      </c>
      <c r="F3" s="162" t="s">
        <v>2</v>
      </c>
      <c r="G3" s="162">
        <f>Utfylles!$J$10</f>
        <v>0</v>
      </c>
      <c r="H3" s="162"/>
      <c r="I3" s="162" t="str">
        <f>Utfylles!$K$10</f>
        <v/>
      </c>
      <c r="K3" s="162" t="str">
        <f t="shared" ref="K3:K38" si="0">IF(I3="H",B3,IF(I3="B",D3,""))</f>
        <v/>
      </c>
      <c r="L3" s="162" t="str">
        <f t="shared" ref="L3:L38" si="1">IF(I3="U",B3,"")</f>
        <v/>
      </c>
      <c r="M3" s="162" t="str">
        <f t="shared" ref="M3:M38" si="2">IF(I3="U",D3,"")</f>
        <v/>
      </c>
      <c r="N3" s="162" t="str">
        <f t="shared" ref="N3:N38" si="3">IF(I3="B",B3,IF(I3="H",D3,""))</f>
        <v/>
      </c>
      <c r="P3" s="163">
        <f>_xlfn.RANK.EQ(AK10,AK10:AK13,1)</f>
        <v>4</v>
      </c>
      <c r="Q3" s="166" t="str">
        <f>'Ark2'!B5</f>
        <v>Wales</v>
      </c>
      <c r="R3" s="164">
        <f>COUNTIF(K3:N38,Q3)</f>
        <v>0</v>
      </c>
      <c r="S3" s="164">
        <f>COUNTIF(K3:K38,Q3)</f>
        <v>0</v>
      </c>
      <c r="T3" s="164">
        <f>COUNTIF(L3:M38,Q3)</f>
        <v>0</v>
      </c>
      <c r="U3" s="164">
        <f>COUNTIF(N3:N38,Q3)</f>
        <v>0</v>
      </c>
      <c r="V3" s="164">
        <f>SUMIFS(E3:E38,B3:B38,Q3)+SUMIFS(G3:G38,D3:D38,Q3)</f>
        <v>0</v>
      </c>
      <c r="W3" s="164">
        <f>SUMIFS(G3:G38,B3:B38,Q3)+SUMIFS(E3:E38,D3:D38,Q3)</f>
        <v>0</v>
      </c>
      <c r="X3" s="164">
        <f>V3-W3</f>
        <v>0</v>
      </c>
      <c r="Y3" s="162">
        <f>S3*3+T3*1</f>
        <v>0</v>
      </c>
      <c r="Z3" s="162"/>
      <c r="AA3" s="162">
        <f>_xlfn.RANK.EQ(Y3,Y3:Y6,0)</f>
        <v>1</v>
      </c>
      <c r="AB3" s="162">
        <f>IF(COUNTIF(AA3:AA6,AA3)=1,0,IF(AA3=1,_xlfn.RANK.EQ(BN3,BN3:BN6,0),IF(AA3=2,_xlfn.RANK.EQ(CW3,CW3:CW6,0),IF(AA3=3,_xlfn.RANK.EQ(EF3,EF3:EF6,0)))))</f>
        <v>1</v>
      </c>
      <c r="AC3" s="162">
        <f>IF(COUNTIF(AA3:AA6,AA3)=1,0,IF(AA3=1,_xlfn.RANK.EQ(BM3,BM3:BM6,0),IF(AA3=2,_xlfn.RANK.EQ(CV3,CV3:CV6,0),IF(AA3=3,_xlfn.RANK.EQ(EE3,EE3:EE6,0)))))</f>
        <v>1</v>
      </c>
      <c r="AD3" s="162">
        <f>IF(COUNTIF(AA3:AA6,AA3)=1,0,IF(AA3=1,_xlfn.RANK.EQ(BK3,BK3:BK6,0),IF(AA3=2,_xlfn.RANK.EQ(CT3,CT3:CT6,0),IF(AA3=3,_xlfn.RANK.EQ(EC3,EC3:EC6,0)))))</f>
        <v>1</v>
      </c>
      <c r="AE3" s="164">
        <f>SUM(AA10:AD10)</f>
        <v>1.111</v>
      </c>
      <c r="AF3" s="162">
        <f>IF(COUNTIF(AE3:AE6,AE3)=3,1,IF(COUNTIF(AA3:AA6,AA3)=1,0,IF(COUNTIF(AE3:AE6,AE3)=1,0,IF(AA3=1,VLOOKUP(Q3,BF9:BI12,4,FALSE),IF(AA3=2,VLOOKUP(Q3,CO9:CR12,4,FALSE),IF(AA3=3,VLOOKUP(Q3,DX9:EA12,4,FALSE)))))))</f>
        <v>1</v>
      </c>
      <c r="AG3" s="162">
        <f>_xlfn.RANK.EQ(X3,X3:X6,)</f>
        <v>1</v>
      </c>
      <c r="AH3" s="162">
        <f>_xlfn.RANK.EQ(V3,V3:V6,0)</f>
        <v>1</v>
      </c>
      <c r="AI3" s="162">
        <f>_xlfn.RANK.EQ(S3,S3:S6,0)</f>
        <v>1</v>
      </c>
      <c r="AJ3" s="163">
        <f>(COUNTIF(Q3:Q6,"&lt;"&amp;Q3)+1)</f>
        <v>4</v>
      </c>
      <c r="AK3" s="162"/>
      <c r="AM3" s="163" t="str">
        <f>IF(AA3=AM2,Q3)</f>
        <v>Wales</v>
      </c>
      <c r="AO3" s="162">
        <f>COUNTIF(AM3:AM6,K3)</f>
        <v>0</v>
      </c>
      <c r="AP3" s="162">
        <f>COUNTIF(AM3:AM6,L3)</f>
        <v>0</v>
      </c>
      <c r="AQ3" s="162">
        <f>COUNTIF(AM3:AM6,M3)</f>
        <v>0</v>
      </c>
      <c r="AR3" s="162">
        <f>COUNTIF(AM3:AM6,N3)</f>
        <v>0</v>
      </c>
      <c r="AS3" s="162">
        <f>SUM(AO3:AR3)</f>
        <v>0</v>
      </c>
      <c r="AU3" s="162" t="str">
        <f t="shared" ref="AU3:AU38" si="4">IF(AS3=2,B3,"")</f>
        <v/>
      </c>
      <c r="AV3" s="162" t="str">
        <f t="shared" ref="AV3:AV38" si="5">IF(AS3=2,D3,"")</f>
        <v/>
      </c>
      <c r="AW3" s="162" t="str">
        <f t="shared" ref="AW3:AW38" si="6">IF(AS3=2,E3,"")</f>
        <v/>
      </c>
      <c r="AX3" s="162" t="str">
        <f t="shared" ref="AX3:AX38" si="7">IF(AS3=2,G3,"")</f>
        <v/>
      </c>
      <c r="AZ3" s="162" t="str">
        <f>IF(AS3=2,IF(AW3&gt;AX3,AU3,IF(AX3&gt;AW3,AV3,"")),"")</f>
        <v/>
      </c>
      <c r="BA3" s="162" t="str">
        <f>IF(AS3=2,IF(AW3=AX3,AU3,""),"")</f>
        <v/>
      </c>
      <c r="BB3" s="162" t="str">
        <f>IF(AS3=2,IF(AW3=AX3,AV3,""),"")</f>
        <v/>
      </c>
      <c r="BC3" s="162" t="str">
        <f>IF(AS3=2,IF(AW3&gt;AX3,AV3,IF(AX3&gt;AW3,AU3,"")),"")</f>
        <v/>
      </c>
      <c r="BE3" s="162">
        <f>_xlfn.RANK.EQ(BT3,BT3:BT6,1)</f>
        <v>4</v>
      </c>
      <c r="BF3" s="166" t="str">
        <f>Q3</f>
        <v>Wales</v>
      </c>
      <c r="BG3" s="164">
        <f>COUNTIF(AZ3:BC38,BF3)</f>
        <v>0</v>
      </c>
      <c r="BH3" s="164">
        <f>COUNTIF(AZ3:AZ38,BF3)</f>
        <v>0</v>
      </c>
      <c r="BI3" s="164">
        <f>COUNTIF(BA3:BB38,BF3)</f>
        <v>0</v>
      </c>
      <c r="BJ3" s="164">
        <f>COUNTIF(BC3:BC38,BF3)</f>
        <v>0</v>
      </c>
      <c r="BK3" s="164">
        <f>SUMIFS(AW3:AW38,AU3:AU38,BF3)+SUMIFS(AX3:AX38,AV3:AV38,BF3)</f>
        <v>0</v>
      </c>
      <c r="BL3" s="164">
        <f>SUMIFS(AX3:AX38,AU3:AU38,BF3)+SUMIFS(AW3:AW38,AV3:AV38,BF3)</f>
        <v>0</v>
      </c>
      <c r="BM3" s="164">
        <f>BK3-BL3</f>
        <v>0</v>
      </c>
      <c r="BN3" s="162">
        <f>BH3*3+BI3*1</f>
        <v>0</v>
      </c>
      <c r="BO3" s="162" t="str">
        <f>IF(BG3=0,"-",_xlfn.RANK.EQ(BN3,BN3:BN6))</f>
        <v>-</v>
      </c>
      <c r="BP3" s="162" t="str">
        <f>IF(BG3=0,"-",_xlfn.RANK.EQ(BM3,BM3:BM6))</f>
        <v>-</v>
      </c>
      <c r="BQ3" s="162" t="str">
        <f>IF(BG3=0,"-",_xlfn.RANK.EQ(BK3,BK3:BK6))</f>
        <v>-</v>
      </c>
      <c r="BR3" s="162" t="str">
        <f>IF(BG3=0,"-",SUM(BO3:BQ3))</f>
        <v>-</v>
      </c>
      <c r="BS3" s="163">
        <f>(COUNTIF(BF3:BF6,"&lt;"&amp;BF3)+1)/1000</f>
        <v>4.0000000000000001E-3</v>
      </c>
      <c r="BT3" s="163">
        <f>IF(BG3=0,1000+BS3,IF(COUNTIF(BR3:BR6,BR3)&gt;1,BR3+BS3,100))</f>
        <v>1000.004</v>
      </c>
      <c r="BV3" s="163" t="b">
        <f>IF(AA3=BV2,Q3)</f>
        <v>0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0</v>
      </c>
      <c r="CB3" s="162">
        <f>SUM(BX3:CA3)</f>
        <v>0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4</v>
      </c>
      <c r="CO3" s="166" t="str">
        <f>Q3</f>
        <v>Wales</v>
      </c>
      <c r="CP3" s="164">
        <f>COUNTIF(CI3:CL38,CO3)</f>
        <v>0</v>
      </c>
      <c r="CQ3" s="164">
        <f>COUNTIF(CI3:CI38,CO3)</f>
        <v>0</v>
      </c>
      <c r="CR3" s="164">
        <f>COUNTIF(CJ3:CK38,CO3)</f>
        <v>0</v>
      </c>
      <c r="CS3" s="164">
        <f>COUNTIF(CL3:CL38,CO3)</f>
        <v>0</v>
      </c>
      <c r="CT3" s="164">
        <f>SUMIFS(CF3:CF38,CD3:CD38,CO3)+SUMIFS(CG3:CG38,CE3:CE38,CO3)</f>
        <v>0</v>
      </c>
      <c r="CU3" s="164">
        <f>SUMIFS(CG3:CG38,CD3:CD38,CO3)+SUMIFS(CF3:CF38,CE3:CE38,CO3)</f>
        <v>0</v>
      </c>
      <c r="CV3" s="164">
        <f>CT3-CU3</f>
        <v>0</v>
      </c>
      <c r="CW3" s="162">
        <f>CQ3*3+CR3*1</f>
        <v>0</v>
      </c>
      <c r="CX3" s="162" t="str">
        <f>IF(CP3=0,"-",_xlfn.RANK.EQ(CW3,CW3:CW6))</f>
        <v>-</v>
      </c>
      <c r="CY3" s="162" t="str">
        <f>IF(CP3=0,"-",_xlfn.RANK.EQ(CV3,CV3:CV6))</f>
        <v>-</v>
      </c>
      <c r="CZ3" s="162" t="str">
        <f>IF(CP3=0,"-",_xlfn.RANK.EQ(CT3,CT3:CT6))</f>
        <v>-</v>
      </c>
      <c r="DA3" s="162" t="str">
        <f>IF(CP3=0,"-",SUM(CX3:CZ3))</f>
        <v>-</v>
      </c>
      <c r="DB3" s="163">
        <f>(COUNTIF(CO3:CO6,"&lt;"&amp;CO3)+1)/1000</f>
        <v>4.0000000000000001E-3</v>
      </c>
      <c r="DC3" s="163">
        <f>IF(CP3=0,1000+DB3,IF(COUNTIF(DA3:DA6,DA3)&gt;1,DA3+DB3,100))</f>
        <v>1000.004</v>
      </c>
      <c r="DE3" s="163" t="b">
        <f>IF(AA3=DE2,Q3)</f>
        <v>0</v>
      </c>
      <c r="DG3" s="162">
        <f>COUNTIF(DE3:DE6,K3)</f>
        <v>0</v>
      </c>
      <c r="DH3" s="162">
        <f>COUNTIF(DE3:DE6,L3)</f>
        <v>0</v>
      </c>
      <c r="DI3" s="162">
        <f>COUNTIF(DE3:DE6,M3)</f>
        <v>0</v>
      </c>
      <c r="DJ3" s="162">
        <f>COUNTIF(DE3:DE6,N3)</f>
        <v>0</v>
      </c>
      <c r="DK3" s="162">
        <f>SUM(DG3:DJ3)</f>
        <v>0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0</v>
      </c>
      <c r="F4" s="162" t="s">
        <v>2</v>
      </c>
      <c r="G4" s="162">
        <f>Utfylles!$J$11</f>
        <v>0</v>
      </c>
      <c r="H4" s="162"/>
      <c r="I4" s="162" t="str">
        <f>Utfylles!$K$11</f>
        <v/>
      </c>
      <c r="K4" s="162" t="str">
        <f t="shared" si="0"/>
        <v/>
      </c>
      <c r="L4" s="162" t="str">
        <f t="shared" si="1"/>
        <v/>
      </c>
      <c r="M4" s="162" t="str">
        <f t="shared" si="2"/>
        <v/>
      </c>
      <c r="N4" s="162" t="str">
        <f t="shared" si="3"/>
        <v/>
      </c>
      <c r="P4" s="163">
        <f>_xlfn.RANK.EQ(AK11,AK10:AK13,1)</f>
        <v>1</v>
      </c>
      <c r="Q4" s="166" t="str">
        <f>'Ark2'!B6</f>
        <v>Italia</v>
      </c>
      <c r="R4" s="164">
        <f>COUNTIF(K3:N38,Q4)</f>
        <v>0</v>
      </c>
      <c r="S4" s="164">
        <f>COUNTIF(K3:K38,Q4)</f>
        <v>0</v>
      </c>
      <c r="T4" s="164">
        <f>COUNTIF(L3:M38,Q4)</f>
        <v>0</v>
      </c>
      <c r="U4" s="164">
        <f>COUNTIF(N3:N38,Q4)</f>
        <v>0</v>
      </c>
      <c r="V4" s="164">
        <f>SUMIFS(E3:E38,B3:B38,Q4)+SUMIFS(G3:G38,D3:D38,Q4)</f>
        <v>0</v>
      </c>
      <c r="W4" s="164">
        <f>SUMIFS(G3:G38,B3:B38,Q4)+SUMIFS(E3:E38,D3:D38,Q4)</f>
        <v>0</v>
      </c>
      <c r="X4" s="164">
        <f>V4-W4</f>
        <v>0</v>
      </c>
      <c r="Y4" s="162">
        <f>S4*3+T4*1</f>
        <v>0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1</v>
      </c>
      <c r="AC4" s="162">
        <f>IF(COUNTIF(AA3:AA6,AA4)=1,0,IF(AA4=1,_xlfn.RANK.EQ(BM4,BM3:BM6,0),IF(AA4=2,_xlfn.RANK.EQ(CV4,CV3:CV6,0),IF(AA4=3,_xlfn.RANK.EQ(EE4,EE3:EE6,0)))))</f>
        <v>1</v>
      </c>
      <c r="AD4" s="162">
        <f>IF(COUNTIF(AA3:AA6,AA4)=1,0,IF(AA4=1,_xlfn.RANK.EQ(BK4,BK3:BK6,0),IF(AA4=2,_xlfn.RANK.EQ(CT4,CT3:CT6,0),IF(AA4=3,_xlfn.RANK.EQ(EC4,EC3:EC6,0)))))</f>
        <v>1</v>
      </c>
      <c r="AE4" s="164">
        <f>SUM(AA11:AD11)</f>
        <v>1.111</v>
      </c>
      <c r="AF4" s="162">
        <f>IF(COUNTIF(AE3:AE6,AE4)=3,1,IF(COUNTIF(AA3:AA6,AA4)=1,0,IF(COUNTIF(AE3:AE6,AE4)=1,0,IF(AA4=1,VLOOKUP(Q4,BF9:BI12,4,FALSE),IF(AA4=2,VLOOKUP(Q4,CO9:CR12,4,FALSE),IF(AA4=3,VLOOKUP(Q4,DX9:EA12,4,FALSE)))))))</f>
        <v>1</v>
      </c>
      <c r="AG4" s="162">
        <f>_xlfn.RANK.EQ(X4,X3:X6,)</f>
        <v>1</v>
      </c>
      <c r="AH4" s="162">
        <f>_xlfn.RANK.EQ(V4,V3:V6,0)</f>
        <v>1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0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0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0</v>
      </c>
      <c r="BH4" s="164">
        <f>COUNTIF(AZ3:AZ38,BF4)</f>
        <v>0</v>
      </c>
      <c r="BI4" s="164">
        <f>COUNTIF(BA3:BB38,BF4)</f>
        <v>0</v>
      </c>
      <c r="BJ4" s="164">
        <f>COUNTIF(BC3:BC38,BF4)</f>
        <v>0</v>
      </c>
      <c r="BK4" s="164">
        <f>SUMIFS(AW3:AW38,AU3:AU38,BF4)+SUMIFS(AX3:AX38,AV3:AV38,BF4)</f>
        <v>0</v>
      </c>
      <c r="BL4" s="164">
        <f>SUMIFS(AX3:AX38,AU3:AU38,BF4)+SUMIFS(AW3:AW38,AV3:AV38,BF4)</f>
        <v>0</v>
      </c>
      <c r="BM4" s="164">
        <f>BK4-BL4</f>
        <v>0</v>
      </c>
      <c r="BN4" s="162">
        <f>BH4*3+BI4*1</f>
        <v>0</v>
      </c>
      <c r="BO4" s="162" t="str">
        <f>IF(BG4=0,"-",_xlfn.RANK.EQ(BN4,BN3:BN6))</f>
        <v>-</v>
      </c>
      <c r="BP4" s="162" t="str">
        <f>IF(BG4=0,"-",_xlfn.RANK.EQ(BM4,BM3:BM6))</f>
        <v>-</v>
      </c>
      <c r="BQ4" s="162" t="str">
        <f>IF(BG4=0,"-",_xlfn.RANK.EQ(BK4,BK3:BK6))</f>
        <v>-</v>
      </c>
      <c r="BR4" s="162" t="str">
        <f>IF(BG4=0,"-",SUM(BO4:BQ4))</f>
        <v>-</v>
      </c>
      <c r="BS4" s="163">
        <f>(COUNTIF(BF3:BF6,"&lt;"&amp;BF4)+1)/1000</f>
        <v>1E-3</v>
      </c>
      <c r="BT4" s="163">
        <f>IF(BG4=0,1000+BS4,IF(COUNTIF(BR3:BR6,BR4)&gt;1,BR4+BS4,100))</f>
        <v>1000.001</v>
      </c>
      <c r="BV4" s="163" t="b">
        <f>IF(AA4=BV2,Q4)</f>
        <v>0</v>
      </c>
      <c r="BX4" s="162">
        <f>COUNTIF(BV3:BV6,K4)</f>
        <v>0</v>
      </c>
      <c r="BY4" s="162">
        <f>COUNTIF(BV3:BV6,L4)</f>
        <v>0</v>
      </c>
      <c r="BZ4" s="162">
        <f>COUNTIF(BV3:BV6,M4)</f>
        <v>0</v>
      </c>
      <c r="CA4" s="162">
        <f>COUNTIF(BV3:BV6,N4)</f>
        <v>0</v>
      </c>
      <c r="CB4" s="162">
        <f t="shared" ref="CB4:CB38" si="21">SUM(BX4:CA4)</f>
        <v>0</v>
      </c>
      <c r="CD4" s="162" t="str">
        <f t="shared" si="8"/>
        <v/>
      </c>
      <c r="CE4" s="162" t="str">
        <f t="shared" si="9"/>
        <v/>
      </c>
      <c r="CF4" s="162" t="str">
        <f t="shared" si="10"/>
        <v/>
      </c>
      <c r="CG4" s="162" t="str">
        <f t="shared" si="11"/>
        <v/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/>
      </c>
      <c r="CK4" s="162" t="str">
        <f t="shared" ref="CK4:CK38" si="24">IF(CB4=2,IF(CF4=CG4,CE4,""),"")</f>
        <v/>
      </c>
      <c r="CL4" s="162" t="str">
        <f t="shared" ref="CL4:CL38" si="25">IF(CB4=2,IF(CF4&gt;CG4,CE4,IF(CG4&gt;CF4,CD4,"")),"")</f>
        <v/>
      </c>
      <c r="CN4" s="162">
        <f>_xlfn.RANK.EQ(DC4,DC3:DC6,1)</f>
        <v>1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0</v>
      </c>
      <c r="DH4" s="162">
        <f>COUNTIF(DE3:DE6,L4)</f>
        <v>0</v>
      </c>
      <c r="DI4" s="162">
        <f>COUNTIF(DE3:DE6,M4)</f>
        <v>0</v>
      </c>
      <c r="DJ4" s="162">
        <f>COUNTIF(DE3:DE6,N4)</f>
        <v>0</v>
      </c>
      <c r="DK4" s="162">
        <f t="shared" ref="DK4:DK38" si="26">SUM(DG4:DJ4)</f>
        <v>0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1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0</v>
      </c>
      <c r="F5" s="162" t="s">
        <v>2</v>
      </c>
      <c r="G5" s="162">
        <f>Utfylles!$J$12</f>
        <v>0</v>
      </c>
      <c r="H5" s="162"/>
      <c r="I5" s="162" t="str">
        <f>Utfylles!$K$12</f>
        <v/>
      </c>
      <c r="K5" s="162" t="str">
        <f t="shared" si="0"/>
        <v/>
      </c>
      <c r="L5" s="162" t="str">
        <f t="shared" si="1"/>
        <v/>
      </c>
      <c r="M5" s="162" t="str">
        <f t="shared" si="2"/>
        <v/>
      </c>
      <c r="N5" s="162" t="str">
        <f t="shared" si="3"/>
        <v/>
      </c>
      <c r="P5" s="163">
        <f>_xlfn.RANK.EQ(AK12,AK10:AK13,1)</f>
        <v>3</v>
      </c>
      <c r="Q5" s="166" t="str">
        <f>'Ark2'!B7</f>
        <v>Tyrkia</v>
      </c>
      <c r="R5" s="164">
        <f>COUNTIF(K3:N38,Q5)</f>
        <v>0</v>
      </c>
      <c r="S5" s="164">
        <f>COUNTIF(K3:K38,Q5)</f>
        <v>0</v>
      </c>
      <c r="T5" s="164">
        <f>COUNTIF(L3:M38,Q5)</f>
        <v>0</v>
      </c>
      <c r="U5" s="164">
        <f>COUNTIF(N3:N38,Q5)</f>
        <v>0</v>
      </c>
      <c r="V5" s="164">
        <f>SUMIFS(E3:E38,B3:B38,Q5)+SUMIFS(G3:G38,D3:D38,Q5)</f>
        <v>0</v>
      </c>
      <c r="W5" s="164">
        <f>SUMIFS(G3:G38,B3:B38,Q5)+SUMIFS(E3:E38,D3:D38,Q5)</f>
        <v>0</v>
      </c>
      <c r="X5" s="164">
        <f>V5-W5</f>
        <v>0</v>
      </c>
      <c r="Y5" s="162">
        <f>S5*3+T5*1</f>
        <v>0</v>
      </c>
      <c r="Z5" s="162"/>
      <c r="AA5" s="162">
        <f>_xlfn.RANK.EQ(Y5,Y3:Y6,0)</f>
        <v>1</v>
      </c>
      <c r="AB5" s="162">
        <f>IF(COUNTIF(AA3:AA6,AA5)=1,0,IF(AA5=1,_xlfn.RANK.EQ(BN5,BN3:BN6,0),IF(AA5=2,_xlfn.RANK.EQ(CW5,CW3:CW6,0),IF(AA5=3,_xlfn.RANK.EQ(EF5,EF3:EF6,0)))))</f>
        <v>1</v>
      </c>
      <c r="AC5" s="162">
        <f>IF(COUNTIF(AA3:AA6,AA5)=1,0,IF(AA5=1,_xlfn.RANK.EQ(BM5,BM3:BM6,0),IF(AA5=2,_xlfn.RANK.EQ(CV5,CV3:CV6,0),IF(AA5=3,_xlfn.RANK.EQ(EE5,EE3:EE6,0)))))</f>
        <v>1</v>
      </c>
      <c r="AD5" s="162">
        <f>IF(COUNTIF(AA3:AA6,AA5)=1,0,IF(AA5=1,_xlfn.RANK.EQ(BK5,BK3:BK6,0),IF(AA5=2,_xlfn.RANK.EQ(CT5,CT3:CT6,0),IF(AA5=3,_xlfn.RANK.EQ(EC5,EC3:EC6,0)))))</f>
        <v>1</v>
      </c>
      <c r="AE5" s="164">
        <f>SUM(AA12:AD12)</f>
        <v>1.111</v>
      </c>
      <c r="AF5" s="162">
        <f>IF(COUNTIF(AE3:AE6,AE5)=3,1,IF(COUNTIF(AA3:AA6,AA5)=1,0,IF(COUNTIF(AE3:AE6,AE5)=1,0,IF(AA5=1,VLOOKUP(Q5,BF9:BI12,4,FALSE),IF(AA5=2,VLOOKUP(Q5,CO9:CR12,4,FALSE),IF(AA5=3,VLOOKUP(Q5,DX9:EA12,4,FALSE)))))))</f>
        <v>1</v>
      </c>
      <c r="AG5" s="162">
        <f>_xlfn.RANK.EQ(X5,X3:X6,)</f>
        <v>1</v>
      </c>
      <c r="AH5" s="162">
        <f>_xlfn.RANK.EQ(V5,V3:V6,0)</f>
        <v>1</v>
      </c>
      <c r="AI5" s="162">
        <f>_xlfn.RANK.EQ(S5,S3:S6,0)</f>
        <v>1</v>
      </c>
      <c r="AJ5" s="163">
        <f>(COUNTIF(Q3:Q6,"&lt;"&amp;Q5)+1)</f>
        <v>3</v>
      </c>
      <c r="AK5" s="162"/>
      <c r="AM5" s="163" t="str">
        <f>IF(AA5=AM2,Q5)</f>
        <v>Tyrkia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3</v>
      </c>
      <c r="BF5" s="166" t="str">
        <f>Q5</f>
        <v>Tyrkia</v>
      </c>
      <c r="BG5" s="164">
        <f>COUNTIF(AZ3:BC38,BF5)</f>
        <v>0</v>
      </c>
      <c r="BH5" s="164">
        <f>COUNTIF(AZ3:AZ38,BF5)</f>
        <v>0</v>
      </c>
      <c r="BI5" s="164">
        <f>COUNTIF(BA3:BB38,BF5)</f>
        <v>0</v>
      </c>
      <c r="BJ5" s="164">
        <f>COUNTIF(BC3:BC38,BF5)</f>
        <v>0</v>
      </c>
      <c r="BK5" s="164">
        <f>SUMIFS(AW3:AW38,AU3:AU38,BF5)+SUMIFS(AX3:AX38,AV3:AV38,BF5)</f>
        <v>0</v>
      </c>
      <c r="BL5" s="164">
        <f>SUMIFS(AX3:AX38,AU3:AU38,BF5)+SUMIFS(AW3:AW38,AV3:AV38,BF5)</f>
        <v>0</v>
      </c>
      <c r="BM5" s="164">
        <f>BK5-BL5</f>
        <v>0</v>
      </c>
      <c r="BN5" s="162">
        <f>BH5*3+BI5*1</f>
        <v>0</v>
      </c>
      <c r="BO5" s="162" t="str">
        <f>IF(BG5=0,"-",_xlfn.RANK.EQ(BN5,BN3:BN6))</f>
        <v>-</v>
      </c>
      <c r="BP5" s="162" t="str">
        <f>IF(BG5=0,"-",_xlfn.RANK.EQ(BM5,BM3:BM6))</f>
        <v>-</v>
      </c>
      <c r="BQ5" s="162" t="str">
        <f>IF(BG5=0,"-",_xlfn.RANK.EQ(BK5,BK3:BK6))</f>
        <v>-</v>
      </c>
      <c r="BR5" s="162" t="str">
        <f>IF(BG5=0,"-",SUM(BO5:BQ5))</f>
        <v>-</v>
      </c>
      <c r="BS5" s="163">
        <f>(COUNTIF(BF3:BF6,"&lt;"&amp;BF5)+1)/1000</f>
        <v>3.0000000000000001E-3</v>
      </c>
      <c r="BT5" s="163">
        <f>IF(BG5=0,1000+BS5,IF(COUNTIF(BR3:BR6,BR5)&gt;1,BR5+BS5,100))</f>
        <v>1000.003</v>
      </c>
      <c r="BV5" s="163" t="b">
        <f>IF(AA5=BV2,Q5)</f>
        <v>0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3</v>
      </c>
      <c r="CO5" s="166" t="str">
        <f>Q5</f>
        <v>Tyrkia</v>
      </c>
      <c r="CP5" s="164">
        <f>COUNTIF(CI3:CL38,CO5)</f>
        <v>0</v>
      </c>
      <c r="CQ5" s="164">
        <f>COUNTIF(CI3:CI38,CO5)</f>
        <v>0</v>
      </c>
      <c r="CR5" s="164">
        <f>COUNTIF(CJ3:CK38,CO5)</f>
        <v>0</v>
      </c>
      <c r="CS5" s="164">
        <f>COUNTIF(CL3:CL38,CO5)</f>
        <v>0</v>
      </c>
      <c r="CT5" s="164">
        <f>SUMIFS(CF3:CF38,CD3:CD38,CO5)+SUMIFS(CG3:CG38,CE3:CE38,CO5)</f>
        <v>0</v>
      </c>
      <c r="CU5" s="164">
        <f>SUMIFS(CG3:CG38,CD3:CD38,CO5)+SUMIFS(CF3:CF38,CE3:CE38,CO5)</f>
        <v>0</v>
      </c>
      <c r="CV5" s="164">
        <f>CT5-CU5</f>
        <v>0</v>
      </c>
      <c r="CW5" s="162">
        <f>CQ5*3+CR5*1</f>
        <v>0</v>
      </c>
      <c r="CX5" s="162" t="str">
        <f>IF(CP5=0,"-",_xlfn.RANK.EQ(CW5,CW3:CW6))</f>
        <v>-</v>
      </c>
      <c r="CY5" s="162" t="str">
        <f>IF(CP5=0,"-",_xlfn.RANK.EQ(CV5,CV3:CV6))</f>
        <v>-</v>
      </c>
      <c r="CZ5" s="162" t="str">
        <f>IF(CP5=0,"-",_xlfn.RANK.EQ(CT5,CT3:CT6))</f>
        <v>-</v>
      </c>
      <c r="DA5" s="162" t="str">
        <f>IF(CP5=0,"-",SUM(CX5:CZ5))</f>
        <v>-</v>
      </c>
      <c r="DB5" s="163">
        <f>(COUNTIF(CO3:CO6,"&lt;"&amp;CO5)+1)/1000</f>
        <v>3.0000000000000001E-3</v>
      </c>
      <c r="DC5" s="163">
        <f>IF(CP5=0,1000+DB5,IF(COUNTIF(DA3:DA6,DA5)&gt;1,DA5+DB5,100))</f>
        <v>1000.003</v>
      </c>
      <c r="DE5" s="163" t="b">
        <f>IF(AA5=DE2,Q5)</f>
        <v>0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3</v>
      </c>
      <c r="DX5" s="166" t="str">
        <f>Q5</f>
        <v>Tyrkia</v>
      </c>
      <c r="DY5" s="164">
        <f>COUNTIF(DR3:DU38,DX5)</f>
        <v>0</v>
      </c>
      <c r="DZ5" s="164">
        <f>COUNTIF(DR3:DR38,DX5)</f>
        <v>0</v>
      </c>
      <c r="EA5" s="164">
        <f>COUNTIF(DS3:DT38,DX5)</f>
        <v>0</v>
      </c>
      <c r="EB5" s="164">
        <f>COUNTIF(DU3:DU38,DX5)</f>
        <v>0</v>
      </c>
      <c r="EC5" s="164">
        <f>SUMIFS(DO3:DO38,DM3:DM38,DX5)+SUMIFS(DP3:DP38,DN3:DN38,DX5)</f>
        <v>0</v>
      </c>
      <c r="ED5" s="164">
        <f>SUMIFS(DP3:DP38,DM3:DM38,DX5)+SUMIFS(DO3:DO38,DN3:DN38,DX5)</f>
        <v>0</v>
      </c>
      <c r="EE5" s="164">
        <f>EC5-ED5</f>
        <v>0</v>
      </c>
      <c r="EF5" s="162">
        <f>DZ5*3+EA5*1</f>
        <v>0</v>
      </c>
      <c r="EG5" s="162" t="str">
        <f>IF(DY5=0,"-",_xlfn.RANK.EQ(EF5,EF3:EF6))</f>
        <v>-</v>
      </c>
      <c r="EH5" s="162" t="str">
        <f>IF(DY5=0,"-",_xlfn.RANK.EQ(EE5,EE3:EE6))</f>
        <v>-</v>
      </c>
      <c r="EI5" s="162" t="str">
        <f>IF(DY5=0,"-",_xlfn.RANK.EQ(EC5,EC3:EC6))</f>
        <v>-</v>
      </c>
      <c r="EJ5" s="162" t="str">
        <f>IF(DY5=0,"-",SUM(EG5:EI5))</f>
        <v>-</v>
      </c>
      <c r="EK5" s="163">
        <f>(COUNTIF(DX3:DX6,"&lt;"&amp;DX5)+1)/1000</f>
        <v>3.0000000000000001E-3</v>
      </c>
      <c r="EL5" s="163">
        <f>IF(DY5=0,1000+EK5,IF(COUNTIF(EJ3:EJ6,EJ5)&gt;1,EJ5+EK5,100))</f>
        <v>1000.003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0</v>
      </c>
      <c r="F6" s="162" t="s">
        <v>2</v>
      </c>
      <c r="G6" s="162">
        <f>Utfylles!$J$13</f>
        <v>0</v>
      </c>
      <c r="H6" s="162"/>
      <c r="I6" s="162" t="str">
        <f>Utfylles!$K$13</f>
        <v/>
      </c>
      <c r="K6" s="162" t="str">
        <f t="shared" si="0"/>
        <v/>
      </c>
      <c r="L6" s="162" t="str">
        <f t="shared" si="1"/>
        <v/>
      </c>
      <c r="M6" s="162" t="str">
        <f t="shared" si="2"/>
        <v/>
      </c>
      <c r="N6" s="162" t="str">
        <f t="shared" si="3"/>
        <v/>
      </c>
      <c r="P6" s="163">
        <f>_xlfn.RANK.EQ(AK13,AK10:AK13,1)</f>
        <v>2</v>
      </c>
      <c r="Q6" s="166" t="str">
        <f>'Ark2'!B8</f>
        <v>Sveits</v>
      </c>
      <c r="R6" s="164">
        <f>COUNTIF(K3:N38,Q6)</f>
        <v>0</v>
      </c>
      <c r="S6" s="164">
        <f>COUNTIF(K3:K38,Q6)</f>
        <v>0</v>
      </c>
      <c r="T6" s="164">
        <f>COUNTIF(L3:M38,Q6)</f>
        <v>0</v>
      </c>
      <c r="U6" s="164">
        <f>COUNTIF(N3:N38,Q6)</f>
        <v>0</v>
      </c>
      <c r="V6" s="164">
        <f>SUMIFS(E3:E38,B3:B38,Q6)+SUMIFS(G3:G38,D3:D38,Q6)</f>
        <v>0</v>
      </c>
      <c r="W6" s="164">
        <f>SUMIFS(G3:G38,B3:B38,Q6)+SUMIFS(E3:E38,D3:D38,Q6)</f>
        <v>0</v>
      </c>
      <c r="X6" s="164">
        <f>V6-W6</f>
        <v>0</v>
      </c>
      <c r="Y6" s="162">
        <f>S6*3+T6*1</f>
        <v>0</v>
      </c>
      <c r="Z6" s="162"/>
      <c r="AA6" s="162">
        <f>_xlfn.RANK.EQ(Y6,Y3:Y6,0)</f>
        <v>1</v>
      </c>
      <c r="AB6" s="162">
        <f>IF(COUNTIF(AA3:AA6,AA6)=1,0,IF(AA6=1,_xlfn.RANK.EQ(BN6,BN3:BN6,0),IF(AA6=2,_xlfn.RANK.EQ(CW6,CW3:CW6,0),IF(AA6=3,_xlfn.RANK.EQ(EF6,EF3:EF6,0)))))</f>
        <v>1</v>
      </c>
      <c r="AC6" s="162">
        <f>IF(COUNTIF(AA3:AA6,AA6)=1,0,IF(AA6=1,_xlfn.RANK.EQ(BM6,BM3:BM6,0),IF(AA6=2,_xlfn.RANK.EQ(CV6,CV3:CV6,0),IF(AA6=3,_xlfn.RANK.EQ(EE6,EE3:EE6,0)))))</f>
        <v>1</v>
      </c>
      <c r="AD6" s="162">
        <f>IF(COUNTIF(AA3:AA6,AA6)=1,0,IF(AA6=1,_xlfn.RANK.EQ(BK6,BK3:BK6,0),IF(AA6=2,_xlfn.RANK.EQ(CT6,CT3:CT6,0),IF(AA6=3,_xlfn.RANK.EQ(EC6,EC3:EC6,0)))))</f>
        <v>1</v>
      </c>
      <c r="AE6" s="164">
        <f>SUM(AA13:AD13)</f>
        <v>1.111</v>
      </c>
      <c r="AF6" s="162">
        <f>IF(COUNTIF(AE3:AE6,AE6)=3,1,IF(COUNTIF(AA3:AA6,AA6)=1,0,IF(COUNTIF(AE3:AE6,AE6)=1,0,IF(AA6=1,VLOOKUP(Q6,BF9:BI12,4,FALSE),IF(AA6=2,VLOOKUP(Q6,CO9:CR12,4,FALSE),IF(AA6=3,VLOOKUP(Q6,DX9:EA12,4,FALSE)))))))</f>
        <v>1</v>
      </c>
      <c r="AG6" s="162">
        <f>_xlfn.RANK.EQ(X6,X3:X6,)</f>
        <v>1</v>
      </c>
      <c r="AH6" s="162">
        <f>_xlfn.RANK.EQ(V6,V3:V6,0)</f>
        <v>1</v>
      </c>
      <c r="AI6" s="162">
        <f>_xlfn.RANK.EQ(S6,S3:S6,0)</f>
        <v>1</v>
      </c>
      <c r="AJ6" s="163">
        <f>(COUNTIF(Q3:Q6,"&lt;"&amp;Q6)+1)</f>
        <v>2</v>
      </c>
      <c r="AK6" s="162"/>
      <c r="AM6" s="163" t="str">
        <f>IF(AA6=AM2,Q6)</f>
        <v>Sveits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2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b">
        <f>IF(AA6=BV2,Q6)</f>
        <v>0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2</v>
      </c>
      <c r="CO6" s="166" t="str">
        <f>Q6</f>
        <v>Sveits</v>
      </c>
      <c r="CP6" s="164">
        <f>COUNTIF(CI3:CL38,CO6)</f>
        <v>0</v>
      </c>
      <c r="CQ6" s="164">
        <f>COUNTIF(CI3:CI38,CO6)</f>
        <v>0</v>
      </c>
      <c r="CR6" s="164">
        <f>COUNTIF(CJ3:CK38,CO6)</f>
        <v>0</v>
      </c>
      <c r="CS6" s="164">
        <f>COUNTIF(CL3:CL38,CO6)</f>
        <v>0</v>
      </c>
      <c r="CT6" s="164">
        <f>SUMIFS(CF3:CF38,CD3:CD38,CO6)+SUMIFS(CG3:CG38,CE3:CE38,CO6)</f>
        <v>0</v>
      </c>
      <c r="CU6" s="164">
        <f>SUMIFS(CG3:CG38,CD3:CD38,CO6)+SUMIFS(CF3:CF38,CE3:CE38,CO6)</f>
        <v>0</v>
      </c>
      <c r="CV6" s="164">
        <f>CT6-CU6</f>
        <v>0</v>
      </c>
      <c r="CW6" s="162">
        <f>CQ6*3+CR6*1</f>
        <v>0</v>
      </c>
      <c r="CX6" s="162" t="str">
        <f>IF(CP6=0,"-",_xlfn.RANK.EQ(CW6,CW3:CW6))</f>
        <v>-</v>
      </c>
      <c r="CY6" s="162" t="str">
        <f>IF(CP6=0,"-",_xlfn.RANK.EQ(CV6,CV3:CV6))</f>
        <v>-</v>
      </c>
      <c r="CZ6" s="162" t="str">
        <f>IF(CP6=0,"-",_xlfn.RANK.EQ(CT6,CT3:CT6))</f>
        <v>-</v>
      </c>
      <c r="DA6" s="162" t="str">
        <f>IF(CP6=0,"-",SUM(CX6:CZ6))</f>
        <v>-</v>
      </c>
      <c r="DB6" s="163">
        <f>(COUNTIF(CO3:CO6,"&lt;"&amp;CO6)+1)/1000</f>
        <v>2E-3</v>
      </c>
      <c r="DC6" s="163">
        <f>IF(CP6=0,1000+DB6,IF(COUNTIF(DA3:DA6,DA6)&gt;1,DA6+DB6,100))</f>
        <v>1000.002</v>
      </c>
      <c r="DE6" s="163" t="b">
        <f>IF(AA6=DE2,Q6)</f>
        <v>0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2</v>
      </c>
      <c r="DX6" s="166" t="str">
        <f>Q6</f>
        <v>Sveits</v>
      </c>
      <c r="DY6" s="164">
        <f>COUNTIF(DR3:DU38,DX6)</f>
        <v>0</v>
      </c>
      <c r="DZ6" s="164">
        <f>COUNTIF(DR3:DR38,DX6)</f>
        <v>0</v>
      </c>
      <c r="EA6" s="164">
        <f>COUNTIF(DS3:DT38,DX6)</f>
        <v>0</v>
      </c>
      <c r="EB6" s="164">
        <f>COUNTIF(DU3:DU38,DX6)</f>
        <v>0</v>
      </c>
      <c r="EC6" s="164">
        <f>SUMIFS(DO3:DO38,DM3:DM38,DX6)+SUMIFS(DP3:DP38,DN3:DN38,DX6)</f>
        <v>0</v>
      </c>
      <c r="ED6" s="164">
        <f>SUMIFS(DP3:DP38,DM3:DM38,DX6)+SUMIFS(DO3:DO38,DN3:DN38,DX6)</f>
        <v>0</v>
      </c>
      <c r="EE6" s="164">
        <f>EC6-ED6</f>
        <v>0</v>
      </c>
      <c r="EF6" s="162">
        <f>DZ6*3+EA6*1</f>
        <v>0</v>
      </c>
      <c r="EG6" s="162" t="str">
        <f>IF(DY6=0,"-",_xlfn.RANK.EQ(EF6,EF3:EF6))</f>
        <v>-</v>
      </c>
      <c r="EH6" s="162" t="str">
        <f>IF(DY6=0,"-",_xlfn.RANK.EQ(EE6,EE3:EE6))</f>
        <v>-</v>
      </c>
      <c r="EI6" s="162" t="str">
        <f>IF(DY6=0,"-",_xlfn.RANK.EQ(EC6,EC3:EC6))</f>
        <v>-</v>
      </c>
      <c r="EJ6" s="162" t="str">
        <f>IF(DY6=0,"-",SUM(EG6:EI6))</f>
        <v>-</v>
      </c>
      <c r="EK6" s="163">
        <f>(COUNTIF(DX3:DX6,"&lt;"&amp;DX6)+1)/1000</f>
        <v>2E-3</v>
      </c>
      <c r="EL6" s="163">
        <f>IF(DY6=0,1000+EK6,IF(COUNTIF(EJ3:EJ6,EJ6)&gt;1,EJ6+EK6,100))</f>
        <v>1000.002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0</v>
      </c>
      <c r="F7" s="162" t="s">
        <v>2</v>
      </c>
      <c r="G7" s="162">
        <f>Utfylles!$J$14</f>
        <v>0</v>
      </c>
      <c r="H7" s="162"/>
      <c r="I7" s="162" t="str">
        <f>Utfylles!$K$14</f>
        <v/>
      </c>
      <c r="K7" s="162" t="str">
        <f t="shared" si="0"/>
        <v/>
      </c>
      <c r="L7" s="162" t="str">
        <f t="shared" si="1"/>
        <v/>
      </c>
      <c r="M7" s="162" t="str">
        <f t="shared" si="2"/>
        <v/>
      </c>
      <c r="N7" s="162" t="str">
        <f t="shared" si="3"/>
        <v/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0</v>
      </c>
      <c r="F8" s="162" t="s">
        <v>2</v>
      </c>
      <c r="G8" s="162">
        <f>Utfylles!$J$15</f>
        <v>0</v>
      </c>
      <c r="H8" s="162"/>
      <c r="I8" s="162" t="str">
        <f>Utfylles!$K$15</f>
        <v/>
      </c>
      <c r="K8" s="162" t="str">
        <f t="shared" si="0"/>
        <v/>
      </c>
      <c r="L8" s="162" t="str">
        <f t="shared" si="1"/>
        <v/>
      </c>
      <c r="M8" s="162" t="str">
        <f t="shared" si="2"/>
        <v/>
      </c>
      <c r="N8" s="162" t="str">
        <f t="shared" si="3"/>
        <v/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0</v>
      </c>
      <c r="F9" s="162" t="s">
        <v>2</v>
      </c>
      <c r="G9" s="162">
        <f>Utfylles!$J$16</f>
        <v>0</v>
      </c>
      <c r="H9" s="162"/>
      <c r="I9" s="162" t="str">
        <f>Utfylles!$K$16</f>
        <v/>
      </c>
      <c r="K9" s="162" t="str">
        <f t="shared" si="0"/>
        <v/>
      </c>
      <c r="L9" s="162" t="str">
        <f t="shared" si="1"/>
        <v/>
      </c>
      <c r="M9" s="162" t="str">
        <f t="shared" si="2"/>
        <v/>
      </c>
      <c r="N9" s="162" t="str">
        <f t="shared" si="3"/>
        <v/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Italia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Italia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Italia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0</v>
      </c>
      <c r="F10" s="162" t="s">
        <v>2</v>
      </c>
      <c r="G10" s="162">
        <f>Utfylles!$J$17</f>
        <v>0</v>
      </c>
      <c r="H10" s="162"/>
      <c r="I10" s="162" t="str">
        <f>Utfylles!$K$17</f>
        <v/>
      </c>
      <c r="K10" s="162" t="str">
        <f t="shared" si="0"/>
        <v/>
      </c>
      <c r="L10" s="162" t="str">
        <f t="shared" si="1"/>
        <v/>
      </c>
      <c r="M10" s="162" t="str">
        <f t="shared" si="2"/>
        <v/>
      </c>
      <c r="N10" s="162" t="str">
        <f t="shared" si="3"/>
        <v/>
      </c>
      <c r="AA10" s="162">
        <f>AA3/AA8</f>
        <v>1</v>
      </c>
      <c r="AB10" s="162">
        <f>AB3/AB8</f>
        <v>0.1</v>
      </c>
      <c r="AC10" s="162">
        <f>AC3/AC8</f>
        <v>0.01</v>
      </c>
      <c r="AD10" s="162">
        <f>AD3/AD8</f>
        <v>1E-3</v>
      </c>
      <c r="AE10" s="162"/>
      <c r="AF10" s="162">
        <f>AF3/AF8</f>
        <v>1E-4</v>
      </c>
      <c r="AG10" s="162">
        <f>AG3/AG8</f>
        <v>1.0000000000000001E-5</v>
      </c>
      <c r="AH10" s="162">
        <f>AH3/AH8</f>
        <v>9.9999999999999995E-7</v>
      </c>
      <c r="AI10" s="162">
        <f>AI3/AI8</f>
        <v>9.9999999999999995E-8</v>
      </c>
      <c r="AJ10" s="162">
        <f>AJ3/AJ8</f>
        <v>4.0000000000000001E-8</v>
      </c>
      <c r="AK10" s="163">
        <f>SUM(AA10:AJ10)</f>
        <v>1.11111114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str">
        <f>VLOOKUP(BE10,BE3:BF6,2,FALSE)</f>
        <v>Sveits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Sveits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Sveits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0</v>
      </c>
      <c r="F11" s="162" t="s">
        <v>2</v>
      </c>
      <c r="G11" s="162">
        <f>Utfylles!$J$18</f>
        <v>0</v>
      </c>
      <c r="H11" s="162"/>
      <c r="I11" s="162" t="str">
        <f>Utfylles!$K$18</f>
        <v/>
      </c>
      <c r="K11" s="162" t="str">
        <f t="shared" si="0"/>
        <v/>
      </c>
      <c r="L11" s="162" t="str">
        <f t="shared" si="1"/>
        <v/>
      </c>
      <c r="M11" s="162" t="str">
        <f t="shared" si="2"/>
        <v/>
      </c>
      <c r="N11" s="162" t="str">
        <f t="shared" si="3"/>
        <v/>
      </c>
      <c r="P11" s="163">
        <v>1</v>
      </c>
      <c r="Q11" s="166" t="str">
        <f>VLOOKUP(P11,P3:Y6,Q9,FALSE)</f>
        <v>Italia</v>
      </c>
      <c r="R11" s="164">
        <f>VLOOKUP(P11,P3:Y6,R9,FALSE)</f>
        <v>0</v>
      </c>
      <c r="S11" s="164">
        <f>VLOOKUP(P11,P3:Y6,S9,FALSE)</f>
        <v>0</v>
      </c>
      <c r="T11" s="164">
        <f>VLOOKUP(P11,P3:Y6,T9,FALSE)</f>
        <v>0</v>
      </c>
      <c r="U11" s="164">
        <f>VLOOKUP(P11,P3:Y6,U9,FALSE)</f>
        <v>0</v>
      </c>
      <c r="V11" s="164">
        <f>VLOOKUP(P11,P3:Y6,V9,FALSE)</f>
        <v>0</v>
      </c>
      <c r="W11" s="164">
        <f>VLOOKUP(P11,P3:Y6,W9,FALSE)</f>
        <v>0</v>
      </c>
      <c r="X11" s="164">
        <f>VLOOKUP(P11,P3:Y6,X9,FALSE)</f>
        <v>0</v>
      </c>
      <c r="Y11" s="162">
        <f>VLOOKUP(P11,P3:Y6,Y9,FALSE)</f>
        <v>0</v>
      </c>
      <c r="AA11" s="162">
        <f>AA4/AA8</f>
        <v>1</v>
      </c>
      <c r="AB11" s="162">
        <f>AB4/AB8</f>
        <v>0.1</v>
      </c>
      <c r="AC11" s="162">
        <f>AC4/AC8</f>
        <v>0.01</v>
      </c>
      <c r="AD11" s="162">
        <f>AD4/AD8</f>
        <v>1E-3</v>
      </c>
      <c r="AE11" s="162"/>
      <c r="AF11" s="162">
        <f>AF4/AF8</f>
        <v>1E-4</v>
      </c>
      <c r="AG11" s="162">
        <f>AG4/AG8</f>
        <v>1.0000000000000001E-5</v>
      </c>
      <c r="AH11" s="162">
        <f>AH4/AH8</f>
        <v>9.9999999999999995E-7</v>
      </c>
      <c r="AI11" s="162">
        <f>AI4/AI8</f>
        <v>9.9999999999999995E-8</v>
      </c>
      <c r="AJ11" s="162">
        <f>AJ4/AJ8</f>
        <v>1E-8</v>
      </c>
      <c r="AK11" s="163">
        <f>SUM(AA11:AJ11)</f>
        <v>1.11111111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Tyrkia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Tyrkia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Tyrkia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0</v>
      </c>
      <c r="F12" s="162" t="s">
        <v>2</v>
      </c>
      <c r="G12" s="162">
        <f>Utfylles!$J$19</f>
        <v>0</v>
      </c>
      <c r="H12" s="162"/>
      <c r="I12" s="162" t="str">
        <f>Utfylles!$K$19</f>
        <v/>
      </c>
      <c r="K12" s="162" t="str">
        <f t="shared" si="0"/>
        <v/>
      </c>
      <c r="L12" s="162" t="str">
        <f t="shared" si="1"/>
        <v/>
      </c>
      <c r="M12" s="162" t="str">
        <f t="shared" si="2"/>
        <v/>
      </c>
      <c r="N12" s="162" t="str">
        <f t="shared" si="3"/>
        <v/>
      </c>
      <c r="P12" s="163">
        <v>2</v>
      </c>
      <c r="Q12" s="166" t="str">
        <f>VLOOKUP(P12,P3:Y6,Q9,FALSE)</f>
        <v>Sveits</v>
      </c>
      <c r="R12" s="164">
        <f>VLOOKUP(P12,P3:Y6,R9,FALSE)</f>
        <v>0</v>
      </c>
      <c r="S12" s="164">
        <f>VLOOKUP(P12,P3:Y6,S9,FALSE)</f>
        <v>0</v>
      </c>
      <c r="T12" s="164">
        <f>VLOOKUP(P12,P3:Y6,T9,FALSE)</f>
        <v>0</v>
      </c>
      <c r="U12" s="164">
        <f>VLOOKUP(P12,P3:Y6,U9,FALSE)</f>
        <v>0</v>
      </c>
      <c r="V12" s="164">
        <f>VLOOKUP(P12,P3:Y6,V9,FALSE)</f>
        <v>0</v>
      </c>
      <c r="W12" s="164">
        <f>VLOOKUP(P12,P3:Y6,W9,FALSE)</f>
        <v>0</v>
      </c>
      <c r="X12" s="164">
        <f>VLOOKUP(P12,P3:Y6,X9,FALSE)</f>
        <v>0</v>
      </c>
      <c r="Y12" s="162">
        <f>VLOOKUP(P12,P3:Y6,Y9,FALSE)</f>
        <v>0</v>
      </c>
      <c r="AA12" s="162">
        <f>AA5/AA8</f>
        <v>1</v>
      </c>
      <c r="AB12" s="162">
        <f>AB5/AB8</f>
        <v>0.1</v>
      </c>
      <c r="AC12" s="162">
        <f>AC5/AC8</f>
        <v>0.01</v>
      </c>
      <c r="AD12" s="162">
        <f>AD5/AD8</f>
        <v>1E-3</v>
      </c>
      <c r="AE12" s="162"/>
      <c r="AF12" s="162">
        <f>AF5/AF8</f>
        <v>1E-4</v>
      </c>
      <c r="AG12" s="162">
        <f>AG5/AG8</f>
        <v>1.0000000000000001E-5</v>
      </c>
      <c r="AH12" s="162">
        <f>AH5/AH8</f>
        <v>9.9999999999999995E-7</v>
      </c>
      <c r="AI12" s="162">
        <f>AI5/AI8</f>
        <v>9.9999999999999995E-8</v>
      </c>
      <c r="AJ12" s="162">
        <f>AJ5/AJ8</f>
        <v>2.9999999999999997E-8</v>
      </c>
      <c r="AK12" s="163">
        <f>SUM(AA12:AJ12)</f>
        <v>1.1111111300000001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Wales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Wales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0</v>
      </c>
      <c r="H13" s="162"/>
      <c r="I13" s="162" t="str">
        <f>Utfylles!$K$20</f>
        <v/>
      </c>
      <c r="K13" s="162" t="str">
        <f t="shared" si="0"/>
        <v/>
      </c>
      <c r="L13" s="162" t="str">
        <f t="shared" si="1"/>
        <v/>
      </c>
      <c r="M13" s="162" t="str">
        <f t="shared" si="2"/>
        <v/>
      </c>
      <c r="N13" s="162" t="str">
        <f t="shared" si="3"/>
        <v/>
      </c>
      <c r="P13" s="163">
        <v>3</v>
      </c>
      <c r="Q13" s="166" t="str">
        <f>VLOOKUP(P13,P3:Y6,Q9,FALSE)</f>
        <v>Tyrkia</v>
      </c>
      <c r="R13" s="164">
        <f>VLOOKUP(P13,P3:Y6,R9,FALSE)</f>
        <v>0</v>
      </c>
      <c r="S13" s="164">
        <f>VLOOKUP(P13,P3:Y6,S9,FALSE)</f>
        <v>0</v>
      </c>
      <c r="T13" s="164">
        <f>VLOOKUP(P13,P3:Y6,T9,FALSE)</f>
        <v>0</v>
      </c>
      <c r="U13" s="164">
        <f>VLOOKUP(P13,P3:Y6,U9,FALSE)</f>
        <v>0</v>
      </c>
      <c r="V13" s="164">
        <f>VLOOKUP(P13,P3:Y6,V9,FALSE)</f>
        <v>0</v>
      </c>
      <c r="W13" s="164">
        <f>VLOOKUP(P13,P3:Y6,W9,FALSE)</f>
        <v>0</v>
      </c>
      <c r="X13" s="164">
        <f>VLOOKUP(P13,P3:Y6,X9,FALSE)</f>
        <v>0</v>
      </c>
      <c r="Y13" s="162">
        <f>VLOOKUP(P13,P3:Y6,Y9,FALSE)</f>
        <v>0</v>
      </c>
      <c r="AA13" s="162">
        <f>AA6/AA8</f>
        <v>1</v>
      </c>
      <c r="AB13" s="162">
        <f>AB6/AB8</f>
        <v>0.1</v>
      </c>
      <c r="AC13" s="162">
        <f>AC6/AC8</f>
        <v>0.01</v>
      </c>
      <c r="AD13" s="162">
        <f>AD6/AD8</f>
        <v>1E-3</v>
      </c>
      <c r="AE13" s="162"/>
      <c r="AF13" s="162">
        <f>AF6/AF8</f>
        <v>1E-4</v>
      </c>
      <c r="AG13" s="162">
        <f>AG6/AG8</f>
        <v>1.0000000000000001E-5</v>
      </c>
      <c r="AH13" s="162">
        <f>AH6/AH8</f>
        <v>9.9999999999999995E-7</v>
      </c>
      <c r="AI13" s="162">
        <f>AI6/AI8</f>
        <v>9.9999999999999995E-8</v>
      </c>
      <c r="AJ13" s="162">
        <f>AJ6/AJ8</f>
        <v>2E-8</v>
      </c>
      <c r="AK13" s="163">
        <f>SUM(AA13:AJ13)</f>
        <v>1.1111111200000001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0</v>
      </c>
      <c r="F14" s="162" t="s">
        <v>2</v>
      </c>
      <c r="G14" s="162">
        <f>Utfylles!$J$21</f>
        <v>0</v>
      </c>
      <c r="H14" s="162"/>
      <c r="I14" s="162" t="str">
        <f>Utfylles!$K$21</f>
        <v/>
      </c>
      <c r="K14" s="162" t="str">
        <f t="shared" si="0"/>
        <v/>
      </c>
      <c r="L14" s="162" t="str">
        <f t="shared" si="1"/>
        <v/>
      </c>
      <c r="M14" s="162" t="str">
        <f t="shared" si="2"/>
        <v/>
      </c>
      <c r="N14" s="162" t="str">
        <f t="shared" si="3"/>
        <v/>
      </c>
      <c r="P14" s="163">
        <v>4</v>
      </c>
      <c r="Q14" s="166" t="str">
        <f>VLOOKUP(P14,P3:Y6,Q9,FALSE)</f>
        <v>Wales</v>
      </c>
      <c r="R14" s="164">
        <f>VLOOKUP(P14,P3:Y6,R9,FALSE)</f>
        <v>0</v>
      </c>
      <c r="S14" s="164">
        <f>VLOOKUP(P14,P3:Y6,S9,FALSE)</f>
        <v>0</v>
      </c>
      <c r="T14" s="164">
        <f>VLOOKUP(P14,P3:Y6,T9,FALSE)</f>
        <v>0</v>
      </c>
      <c r="U14" s="164">
        <f>VLOOKUP(P14,P3:Y6,U9,FALSE)</f>
        <v>0</v>
      </c>
      <c r="V14" s="164">
        <f>VLOOKUP(P14,P3:Y6,V9,FALSE)</f>
        <v>0</v>
      </c>
      <c r="W14" s="164">
        <f>VLOOKUP(P14,P3:Y6,W9,FALSE)</f>
        <v>0</v>
      </c>
      <c r="X14" s="164">
        <f>VLOOKUP(P14,P3:Y6,X9,FALSE)</f>
        <v>0</v>
      </c>
      <c r="Y14" s="162">
        <f>VLOOKUP(P14,P3:Y6,Y9,FALSE)</f>
        <v>0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0</v>
      </c>
      <c r="F15" s="162" t="s">
        <v>2</v>
      </c>
      <c r="G15" s="162">
        <f>Utfylles!$J$22</f>
        <v>0</v>
      </c>
      <c r="H15" s="162"/>
      <c r="I15" s="162" t="str">
        <f>Utfylles!$K$22</f>
        <v/>
      </c>
      <c r="K15" s="162" t="str">
        <f t="shared" si="0"/>
        <v/>
      </c>
      <c r="L15" s="162" t="str">
        <f t="shared" si="1"/>
        <v/>
      </c>
      <c r="M15" s="162" t="str">
        <f t="shared" si="2"/>
        <v/>
      </c>
      <c r="N15" s="162" t="str">
        <f t="shared" si="3"/>
        <v/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0</v>
      </c>
      <c r="F16" s="162" t="s">
        <v>2</v>
      </c>
      <c r="G16" s="162">
        <f>Utfylles!$J$23</f>
        <v>0</v>
      </c>
      <c r="H16" s="162"/>
      <c r="I16" s="162" t="str">
        <f>Utfylles!$K$23</f>
        <v/>
      </c>
      <c r="K16" s="162" t="str">
        <f t="shared" si="0"/>
        <v/>
      </c>
      <c r="L16" s="162" t="str">
        <f t="shared" si="1"/>
        <v/>
      </c>
      <c r="M16" s="162" t="str">
        <f t="shared" si="2"/>
        <v/>
      </c>
      <c r="N16" s="162" t="str">
        <f t="shared" si="3"/>
        <v/>
      </c>
      <c r="AO16" s="162">
        <f>COUNTIF(AM3:AM6,K16)</f>
        <v>0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0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0</v>
      </c>
      <c r="BY16" s="162">
        <f>COUNTIF(BV3:BV6,L16)</f>
        <v>0</v>
      </c>
      <c r="BZ16" s="162">
        <f>COUNTIF(BV3:BV6,M16)</f>
        <v>0</v>
      </c>
      <c r="CA16" s="162">
        <f>COUNTIF(BV3:BV6,N16)</f>
        <v>0</v>
      </c>
      <c r="CB16" s="162">
        <f t="shared" si="21"/>
        <v>0</v>
      </c>
      <c r="CD16" s="162" t="str">
        <f t="shared" si="8"/>
        <v/>
      </c>
      <c r="CE16" s="162" t="str">
        <f t="shared" si="9"/>
        <v/>
      </c>
      <c r="CF16" s="162" t="str">
        <f t="shared" si="10"/>
        <v/>
      </c>
      <c r="CG16" s="162" t="str">
        <f t="shared" si="11"/>
        <v/>
      </c>
      <c r="CI16" s="162" t="str">
        <f t="shared" si="22"/>
        <v/>
      </c>
      <c r="CJ16" s="162" t="str">
        <f t="shared" si="23"/>
        <v/>
      </c>
      <c r="CK16" s="162" t="str">
        <f t="shared" si="24"/>
        <v/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0</v>
      </c>
      <c r="DK16" s="162">
        <f t="shared" si="26"/>
        <v>0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0</v>
      </c>
      <c r="F17" s="162" t="s">
        <v>2</v>
      </c>
      <c r="G17" s="162">
        <f>Utfylles!$J$24</f>
        <v>0</v>
      </c>
      <c r="H17" s="162"/>
      <c r="I17" s="162" t="str">
        <f>Utfylles!$K$24</f>
        <v/>
      </c>
      <c r="K17" s="162" t="str">
        <f t="shared" si="0"/>
        <v/>
      </c>
      <c r="L17" s="162" t="str">
        <f t="shared" si="1"/>
        <v/>
      </c>
      <c r="M17" s="162" t="str">
        <f t="shared" si="2"/>
        <v/>
      </c>
      <c r="N17" s="162" t="str">
        <f t="shared" si="3"/>
        <v/>
      </c>
      <c r="AO17" s="162">
        <f>COUNTIF(AM3:AM6,K17)</f>
        <v>0</v>
      </c>
      <c r="AP17" s="162">
        <f>COUNTIF(AM3:AM6,L17)</f>
        <v>0</v>
      </c>
      <c r="AQ17" s="162">
        <f>COUNTIF(AM3:AM6,M17)</f>
        <v>0</v>
      </c>
      <c r="AR17" s="162">
        <f>COUNTIF(AM3:AM6,N17)</f>
        <v>0</v>
      </c>
      <c r="AS17" s="162">
        <f t="shared" si="16"/>
        <v>0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0</v>
      </c>
      <c r="CB17" s="162">
        <f t="shared" si="21"/>
        <v>0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0</v>
      </c>
      <c r="DJ17" s="162">
        <f>COUNTIF(DE3:DE6,N17)</f>
        <v>0</v>
      </c>
      <c r="DK17" s="162">
        <f t="shared" si="26"/>
        <v>0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0</v>
      </c>
      <c r="F18" s="162" t="s">
        <v>2</v>
      </c>
      <c r="G18" s="162">
        <f>Utfylles!$J$25</f>
        <v>0</v>
      </c>
      <c r="H18" s="162"/>
      <c r="I18" s="162" t="str">
        <f>Utfylles!$K$25</f>
        <v/>
      </c>
      <c r="K18" s="162" t="str">
        <f t="shared" si="0"/>
        <v/>
      </c>
      <c r="L18" s="162" t="str">
        <f t="shared" si="1"/>
        <v/>
      </c>
      <c r="M18" s="162" t="str">
        <f t="shared" si="2"/>
        <v/>
      </c>
      <c r="N18" s="162" t="str">
        <f t="shared" si="3"/>
        <v/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0</v>
      </c>
      <c r="F19" s="162" t="s">
        <v>2</v>
      </c>
      <c r="G19" s="162">
        <f>Utfylles!$J$26</f>
        <v>0</v>
      </c>
      <c r="H19" s="162"/>
      <c r="I19" s="162" t="str">
        <f>Utfylles!$K$26</f>
        <v/>
      </c>
      <c r="K19" s="162" t="str">
        <f t="shared" si="0"/>
        <v/>
      </c>
      <c r="L19" s="162" t="str">
        <f t="shared" si="1"/>
        <v/>
      </c>
      <c r="M19" s="162" t="str">
        <f t="shared" si="2"/>
        <v/>
      </c>
      <c r="N19" s="162" t="str">
        <f t="shared" si="3"/>
        <v/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0</v>
      </c>
      <c r="F20" s="162" t="s">
        <v>2</v>
      </c>
      <c r="G20" s="162">
        <f>Utfylles!$J$27</f>
        <v>0</v>
      </c>
      <c r="H20" s="162"/>
      <c r="I20" s="162" t="str">
        <f>Utfylles!$K$27</f>
        <v/>
      </c>
      <c r="K20" s="162" t="str">
        <f t="shared" si="0"/>
        <v/>
      </c>
      <c r="L20" s="162" t="str">
        <f t="shared" si="1"/>
        <v/>
      </c>
      <c r="M20" s="162" t="str">
        <f t="shared" si="2"/>
        <v/>
      </c>
      <c r="N20" s="162" t="str">
        <f t="shared" si="3"/>
        <v/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0</v>
      </c>
      <c r="F21" s="162" t="s">
        <v>2</v>
      </c>
      <c r="G21" s="162">
        <f>Utfylles!$J$28</f>
        <v>0</v>
      </c>
      <c r="H21" s="162"/>
      <c r="I21" s="162" t="str">
        <f>Utfylles!$K$28</f>
        <v/>
      </c>
      <c r="K21" s="162" t="str">
        <f t="shared" si="0"/>
        <v/>
      </c>
      <c r="L21" s="162" t="str">
        <f t="shared" si="1"/>
        <v/>
      </c>
      <c r="M21" s="162" t="str">
        <f t="shared" si="2"/>
        <v/>
      </c>
      <c r="N21" s="162" t="str">
        <f t="shared" si="3"/>
        <v/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0</v>
      </c>
      <c r="F22" s="162" t="s">
        <v>2</v>
      </c>
      <c r="G22" s="162">
        <f>Utfylles!$J$29</f>
        <v>0</v>
      </c>
      <c r="H22" s="162"/>
      <c r="I22" s="162" t="str">
        <f>Utfylles!$K$29</f>
        <v/>
      </c>
      <c r="K22" s="162" t="str">
        <f t="shared" si="0"/>
        <v/>
      </c>
      <c r="L22" s="162" t="str">
        <f t="shared" si="1"/>
        <v/>
      </c>
      <c r="M22" s="162" t="str">
        <f t="shared" si="2"/>
        <v/>
      </c>
      <c r="N22" s="162" t="str">
        <f t="shared" si="3"/>
        <v/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0</v>
      </c>
      <c r="F23" s="162" t="s">
        <v>2</v>
      </c>
      <c r="G23" s="162">
        <f>Utfylles!$J$30</f>
        <v>0</v>
      </c>
      <c r="H23" s="162"/>
      <c r="I23" s="162" t="str">
        <f>Utfylles!$K$30</f>
        <v/>
      </c>
      <c r="K23" s="162" t="str">
        <f t="shared" si="0"/>
        <v/>
      </c>
      <c r="L23" s="162" t="str">
        <f t="shared" si="1"/>
        <v/>
      </c>
      <c r="M23" s="162" t="str">
        <f t="shared" si="2"/>
        <v/>
      </c>
      <c r="N23" s="162" t="str">
        <f t="shared" si="3"/>
        <v/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0</v>
      </c>
      <c r="F24" s="162" t="s">
        <v>2</v>
      </c>
      <c r="G24" s="162">
        <f>Utfylles!$J$31</f>
        <v>0</v>
      </c>
      <c r="H24" s="162"/>
      <c r="I24" s="162" t="str">
        <f>Utfylles!$K$31</f>
        <v/>
      </c>
      <c r="K24" s="162" t="str">
        <f t="shared" si="0"/>
        <v/>
      </c>
      <c r="L24" s="162" t="str">
        <f t="shared" si="1"/>
        <v/>
      </c>
      <c r="M24" s="162" t="str">
        <f t="shared" si="2"/>
        <v/>
      </c>
      <c r="N24" s="162" t="str">
        <f t="shared" si="3"/>
        <v/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0</v>
      </c>
      <c r="F25" s="162" t="s">
        <v>2</v>
      </c>
      <c r="G25" s="162">
        <f>Utfylles!$J$32</f>
        <v>0</v>
      </c>
      <c r="H25" s="162"/>
      <c r="I25" s="162" t="str">
        <f>Utfylles!$K$32</f>
        <v/>
      </c>
      <c r="K25" s="162" t="str">
        <f t="shared" si="0"/>
        <v/>
      </c>
      <c r="L25" s="162" t="str">
        <f t="shared" si="1"/>
        <v/>
      </c>
      <c r="M25" s="162" t="str">
        <f t="shared" si="2"/>
        <v/>
      </c>
      <c r="N25" s="162" t="str">
        <f t="shared" si="3"/>
        <v/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0</v>
      </c>
      <c r="F26" s="162" t="s">
        <v>2</v>
      </c>
      <c r="G26" s="162">
        <f>Utfylles!$J$33</f>
        <v>0</v>
      </c>
      <c r="H26" s="162"/>
      <c r="I26" s="162" t="str">
        <f>Utfylles!$K$33</f>
        <v/>
      </c>
      <c r="K26" s="162" t="str">
        <f t="shared" si="0"/>
        <v/>
      </c>
      <c r="L26" s="162" t="str">
        <f t="shared" si="1"/>
        <v/>
      </c>
      <c r="M26" s="162" t="str">
        <f t="shared" si="2"/>
        <v/>
      </c>
      <c r="N26" s="162" t="str">
        <f t="shared" si="3"/>
        <v/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0</v>
      </c>
      <c r="F27" s="162" t="s">
        <v>2</v>
      </c>
      <c r="G27" s="162">
        <f>Utfylles!$J$34</f>
        <v>0</v>
      </c>
      <c r="H27" s="162"/>
      <c r="I27" s="162" t="str">
        <f>Utfylles!$K$34</f>
        <v/>
      </c>
      <c r="K27" s="162" t="str">
        <f t="shared" si="0"/>
        <v/>
      </c>
      <c r="L27" s="162" t="str">
        <f t="shared" si="1"/>
        <v/>
      </c>
      <c r="M27" s="162" t="str">
        <f t="shared" si="2"/>
        <v/>
      </c>
      <c r="N27" s="162" t="str">
        <f t="shared" si="3"/>
        <v/>
      </c>
      <c r="AO27" s="162">
        <f>COUNTIF(AM3:AM6,K27)</f>
        <v>0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0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0</v>
      </c>
      <c r="BY27" s="162">
        <f>COUNTIF(BV3:BV6,L27)</f>
        <v>0</v>
      </c>
      <c r="BZ27" s="162">
        <f>COUNTIF(BV3:BV6,M27)</f>
        <v>0</v>
      </c>
      <c r="CA27" s="162">
        <f>COUNTIF(BV3:BV6,N27)</f>
        <v>0</v>
      </c>
      <c r="CB27" s="162">
        <f t="shared" si="21"/>
        <v>0</v>
      </c>
      <c r="CD27" s="162" t="str">
        <f t="shared" si="8"/>
        <v/>
      </c>
      <c r="CE27" s="162" t="str">
        <f t="shared" si="9"/>
        <v/>
      </c>
      <c r="CF27" s="162" t="str">
        <f t="shared" si="10"/>
        <v/>
      </c>
      <c r="CG27" s="162" t="str">
        <f t="shared" si="11"/>
        <v/>
      </c>
      <c r="CI27" s="162" t="str">
        <f t="shared" si="22"/>
        <v/>
      </c>
      <c r="CJ27" s="162" t="str">
        <f t="shared" si="23"/>
        <v/>
      </c>
      <c r="CK27" s="162" t="str">
        <f t="shared" si="24"/>
        <v/>
      </c>
      <c r="CL27" s="162" t="str">
        <f t="shared" si="25"/>
        <v/>
      </c>
      <c r="DG27" s="162">
        <f>COUNTIF(DE3:DE6,K27)</f>
        <v>0</v>
      </c>
      <c r="DH27" s="162">
        <f>COUNTIF(DE3:DE6,L27)</f>
        <v>0</v>
      </c>
      <c r="DI27" s="162">
        <f>COUNTIF(DE3:DE6,M27)</f>
        <v>0</v>
      </c>
      <c r="DJ27" s="162">
        <f>COUNTIF(DE3:DE6,N27)</f>
        <v>0</v>
      </c>
      <c r="DK27" s="162">
        <f t="shared" si="26"/>
        <v>0</v>
      </c>
      <c r="DM27" s="162" t="str">
        <f t="shared" si="12"/>
        <v/>
      </c>
      <c r="DN27" s="162" t="str">
        <f t="shared" si="13"/>
        <v/>
      </c>
      <c r="DO27" s="162" t="str">
        <f t="shared" si="14"/>
        <v/>
      </c>
      <c r="DP27" s="162" t="str">
        <f t="shared" si="15"/>
        <v/>
      </c>
      <c r="DR27" s="162" t="str">
        <f t="shared" si="27"/>
        <v/>
      </c>
      <c r="DS27" s="162" t="str">
        <f t="shared" si="28"/>
        <v/>
      </c>
      <c r="DT27" s="162" t="str">
        <f t="shared" si="29"/>
        <v/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0</v>
      </c>
      <c r="F28" s="162" t="s">
        <v>2</v>
      </c>
      <c r="G28" s="162">
        <f>Utfylles!$J$35</f>
        <v>0</v>
      </c>
      <c r="H28" s="162"/>
      <c r="I28" s="162" t="str">
        <f>Utfylles!$K$35</f>
        <v/>
      </c>
      <c r="K28" s="162" t="str">
        <f t="shared" si="0"/>
        <v/>
      </c>
      <c r="L28" s="162" t="str">
        <f t="shared" si="1"/>
        <v/>
      </c>
      <c r="M28" s="162" t="str">
        <f t="shared" si="2"/>
        <v/>
      </c>
      <c r="N28" s="162" t="str">
        <f t="shared" si="3"/>
        <v/>
      </c>
      <c r="AO28" s="162">
        <f>COUNTIF(AM3:AM6,K28)</f>
        <v>0</v>
      </c>
      <c r="AP28" s="162">
        <f>COUNTIF(AM3:AM6,L28)</f>
        <v>0</v>
      </c>
      <c r="AQ28" s="162">
        <f>COUNTIF(AM3:AM6,M28)</f>
        <v>0</v>
      </c>
      <c r="AR28" s="162">
        <f>COUNTIF(AM3:AM6,N28)</f>
        <v>0</v>
      </c>
      <c r="AS28" s="162">
        <f t="shared" si="16"/>
        <v>0</v>
      </c>
      <c r="AU28" s="162" t="str">
        <f t="shared" si="4"/>
        <v/>
      </c>
      <c r="AV28" s="162" t="str">
        <f t="shared" si="5"/>
        <v/>
      </c>
      <c r="AW28" s="162" t="str">
        <f t="shared" si="6"/>
        <v/>
      </c>
      <c r="AX28" s="162" t="str">
        <f t="shared" si="7"/>
        <v/>
      </c>
      <c r="AZ28" s="162" t="str">
        <f t="shared" si="17"/>
        <v/>
      </c>
      <c r="BA28" s="162" t="str">
        <f t="shared" si="18"/>
        <v/>
      </c>
      <c r="BB28" s="162" t="str">
        <f t="shared" si="19"/>
        <v/>
      </c>
      <c r="BC28" s="162" t="str">
        <f t="shared" si="20"/>
        <v/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0</v>
      </c>
      <c r="CB28" s="162">
        <f t="shared" si="21"/>
        <v>0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0</v>
      </c>
      <c r="H29" s="162"/>
      <c r="I29" s="162" t="str">
        <f>Utfylles!$K$36</f>
        <v/>
      </c>
      <c r="K29" s="162" t="str">
        <f t="shared" si="0"/>
        <v/>
      </c>
      <c r="L29" s="162" t="str">
        <f t="shared" si="1"/>
        <v/>
      </c>
      <c r="M29" s="162" t="str">
        <f t="shared" si="2"/>
        <v/>
      </c>
      <c r="N29" s="162" t="str">
        <f t="shared" si="3"/>
        <v/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0</v>
      </c>
      <c r="F30" s="162" t="s">
        <v>2</v>
      </c>
      <c r="G30" s="162">
        <f>Utfylles!$J$37</f>
        <v>0</v>
      </c>
      <c r="H30" s="162"/>
      <c r="I30" s="162" t="str">
        <f>Utfylles!$K$37</f>
        <v/>
      </c>
      <c r="K30" s="162" t="str">
        <f t="shared" si="0"/>
        <v/>
      </c>
      <c r="L30" s="162" t="str">
        <f t="shared" si="1"/>
        <v/>
      </c>
      <c r="M30" s="162" t="str">
        <f t="shared" si="2"/>
        <v/>
      </c>
      <c r="N30" s="162" t="str">
        <f t="shared" si="3"/>
        <v/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0</v>
      </c>
      <c r="F31" s="162" t="s">
        <v>2</v>
      </c>
      <c r="G31" s="162">
        <f>Utfylles!$J$38</f>
        <v>0</v>
      </c>
      <c r="H31" s="162"/>
      <c r="I31" s="162" t="str">
        <f>Utfylles!$K$38</f>
        <v/>
      </c>
      <c r="K31" s="162" t="str">
        <f t="shared" si="0"/>
        <v/>
      </c>
      <c r="L31" s="162" t="str">
        <f t="shared" si="1"/>
        <v/>
      </c>
      <c r="M31" s="162" t="str">
        <f t="shared" si="2"/>
        <v/>
      </c>
      <c r="N31" s="162" t="str">
        <f t="shared" si="3"/>
        <v/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0</v>
      </c>
      <c r="F32" s="162" t="s">
        <v>2</v>
      </c>
      <c r="G32" s="162">
        <f>Utfylles!$J$39</f>
        <v>0</v>
      </c>
      <c r="H32" s="162"/>
      <c r="I32" s="162" t="str">
        <f>Utfylles!$K$39</f>
        <v/>
      </c>
      <c r="K32" s="162" t="str">
        <f t="shared" si="0"/>
        <v/>
      </c>
      <c r="L32" s="162" t="str">
        <f t="shared" si="1"/>
        <v/>
      </c>
      <c r="M32" s="162" t="str">
        <f t="shared" si="2"/>
        <v/>
      </c>
      <c r="N32" s="162" t="str">
        <f t="shared" si="3"/>
        <v/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0</v>
      </c>
      <c r="F33" s="162" t="s">
        <v>2</v>
      </c>
      <c r="G33" s="162">
        <f>Utfylles!$J$40</f>
        <v>0</v>
      </c>
      <c r="H33" s="162"/>
      <c r="I33" s="162" t="str">
        <f>Utfylles!$K$40</f>
        <v/>
      </c>
      <c r="K33" s="162" t="str">
        <f t="shared" si="0"/>
        <v/>
      </c>
      <c r="L33" s="162" t="str">
        <f t="shared" si="1"/>
        <v/>
      </c>
      <c r="M33" s="162" t="str">
        <f t="shared" si="2"/>
        <v/>
      </c>
      <c r="N33" s="162" t="str">
        <f t="shared" si="3"/>
        <v/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0</v>
      </c>
      <c r="F34" s="162" t="s">
        <v>2</v>
      </c>
      <c r="G34" s="162">
        <f>Utfylles!$J$41</f>
        <v>0</v>
      </c>
      <c r="H34" s="162"/>
      <c r="I34" s="162" t="str">
        <f>Utfylles!$K$41</f>
        <v/>
      </c>
      <c r="K34" s="162" t="str">
        <f t="shared" si="0"/>
        <v/>
      </c>
      <c r="L34" s="162" t="str">
        <f t="shared" si="1"/>
        <v/>
      </c>
      <c r="M34" s="162" t="str">
        <f t="shared" si="2"/>
        <v/>
      </c>
      <c r="N34" s="162" t="str">
        <f t="shared" si="3"/>
        <v/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0</v>
      </c>
      <c r="F35" s="162" t="s">
        <v>2</v>
      </c>
      <c r="G35" s="162">
        <f>Utfylles!$J$42</f>
        <v>0</v>
      </c>
      <c r="H35" s="162"/>
      <c r="I35" s="162" t="str">
        <f>Utfylles!$K$42</f>
        <v/>
      </c>
      <c r="K35" s="162" t="str">
        <f t="shared" si="0"/>
        <v/>
      </c>
      <c r="L35" s="162" t="str">
        <f t="shared" si="1"/>
        <v/>
      </c>
      <c r="M35" s="162" t="str">
        <f t="shared" si="2"/>
        <v/>
      </c>
      <c r="N35" s="162" t="str">
        <f t="shared" si="3"/>
        <v/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0</v>
      </c>
      <c r="F36" s="162" t="s">
        <v>2</v>
      </c>
      <c r="G36" s="162">
        <f>Utfylles!$J$43</f>
        <v>0</v>
      </c>
      <c r="H36" s="162"/>
      <c r="I36" s="162" t="str">
        <f>Utfylles!$K$43</f>
        <v/>
      </c>
      <c r="K36" s="162" t="str">
        <f t="shared" si="0"/>
        <v/>
      </c>
      <c r="L36" s="162" t="str">
        <f t="shared" si="1"/>
        <v/>
      </c>
      <c r="M36" s="162" t="str">
        <f t="shared" si="2"/>
        <v/>
      </c>
      <c r="N36" s="162" t="str">
        <f t="shared" si="3"/>
        <v/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0</v>
      </c>
      <c r="F37" s="162" t="s">
        <v>2</v>
      </c>
      <c r="G37" s="162">
        <f>Utfylles!$J$44</f>
        <v>0</v>
      </c>
      <c r="H37" s="162"/>
      <c r="I37" s="162" t="str">
        <f>Utfylles!$K$44</f>
        <v/>
      </c>
      <c r="K37" s="162" t="str">
        <f t="shared" si="0"/>
        <v/>
      </c>
      <c r="L37" s="162" t="str">
        <f t="shared" si="1"/>
        <v/>
      </c>
      <c r="M37" s="162" t="str">
        <f t="shared" si="2"/>
        <v/>
      </c>
      <c r="N37" s="162" t="str">
        <f t="shared" si="3"/>
        <v/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0</v>
      </c>
      <c r="F38" s="162" t="s">
        <v>2</v>
      </c>
      <c r="G38" s="162">
        <f>Utfylles!$J$45</f>
        <v>0</v>
      </c>
      <c r="H38" s="162"/>
      <c r="I38" s="162" t="str">
        <f>Utfylles!$K$45</f>
        <v/>
      </c>
      <c r="K38" s="162" t="str">
        <f t="shared" si="0"/>
        <v/>
      </c>
      <c r="L38" s="162" t="str">
        <f t="shared" si="1"/>
        <v/>
      </c>
      <c r="M38" s="162" t="str">
        <f t="shared" si="2"/>
        <v/>
      </c>
      <c r="N38" s="162" t="str">
        <f t="shared" si="3"/>
        <v/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0</v>
      </c>
      <c r="F42" s="162" t="s">
        <v>2</v>
      </c>
      <c r="G42" s="162">
        <f>Utfylles!$J$10</f>
        <v>0</v>
      </c>
      <c r="H42" s="162"/>
      <c r="I42" s="162" t="str">
        <f>Utfylles!$K$10</f>
        <v/>
      </c>
      <c r="K42" s="162" t="str">
        <f t="shared" ref="K42:K77" si="31">IF(I42="H",B42,IF(I42="B",D42,""))</f>
        <v/>
      </c>
      <c r="L42" s="162" t="str">
        <f t="shared" ref="L42:L77" si="32">IF(I42="U",B42,"")</f>
        <v/>
      </c>
      <c r="M42" s="162" t="str">
        <f t="shared" ref="M42:M77" si="33">IF(I42="U",D42,"")</f>
        <v/>
      </c>
      <c r="N42" s="162" t="str">
        <f t="shared" ref="N42:N77" si="34">IF(I42="B",B42,IF(I42="H",D42,""))</f>
        <v/>
      </c>
      <c r="P42" s="163">
        <f>_xlfn.RANK.EQ(AK49,AK49:AK52,1)</f>
        <v>2</v>
      </c>
      <c r="Q42" s="166" t="str">
        <f>'Ark2'!B10</f>
        <v>Danmark</v>
      </c>
      <c r="R42" s="164">
        <f>COUNTIF(K42:N77,Q42)</f>
        <v>0</v>
      </c>
      <c r="S42" s="164">
        <f>COUNTIF(K42:K77,Q42)</f>
        <v>0</v>
      </c>
      <c r="T42" s="164">
        <f>COUNTIF(L42:M77,Q42)</f>
        <v>0</v>
      </c>
      <c r="U42" s="164">
        <f>COUNTIF(N42:N77,Q42)</f>
        <v>0</v>
      </c>
      <c r="V42" s="164">
        <f>SUMIFS(E42:E77,B42:B77,Q42)+SUMIFS(G42:G77,D42:D77,Q42)</f>
        <v>0</v>
      </c>
      <c r="W42" s="164">
        <f>SUMIFS(G42:G77,B42:B77,Q42)+SUMIFS(E42:E77,D42:D77,Q42)</f>
        <v>0</v>
      </c>
      <c r="X42" s="164">
        <f>V42-W42</f>
        <v>0</v>
      </c>
      <c r="Y42" s="162">
        <f>S42*3+T42*1</f>
        <v>0</v>
      </c>
      <c r="Z42" s="162"/>
      <c r="AA42" s="162">
        <f>_xlfn.RANK.EQ(Y42,Y42:Y45,0)</f>
        <v>1</v>
      </c>
      <c r="AB42" s="162">
        <f>IF(COUNTIF(AA42:AA45,AA42)=1,0,IF(AA42=1,_xlfn.RANK.EQ(BN42,BN42:BN45,0),IF(AA42=2,_xlfn.RANK.EQ(CW42,CW42:CW45,0),IF(AA42=3,_xlfn.RANK.EQ(EF42,EF42:EF45,0)))))</f>
        <v>1</v>
      </c>
      <c r="AC42" s="162">
        <f>IF(COUNTIF(AA42:AA45,AA42)=1,0,IF(AA42=1,_xlfn.RANK.EQ(BM42,BM42:BM45,0),IF(AA42=2,_xlfn.RANK.EQ(CV42,CV42:CV45,0),IF(AA42=3,_xlfn.RANK.EQ(EE42,EE42:EE45,0)))))</f>
        <v>1</v>
      </c>
      <c r="AD42" s="162">
        <f>IF(COUNTIF(AA42:AA45,AA42)=1,0,IF(AA42=1,_xlfn.RANK.EQ(BK42,BK42:BK45,0),IF(AA42=2,_xlfn.RANK.EQ(CT42,CT42:CT45,0),IF(AA42=3,_xlfn.RANK.EQ(EC42,EC42:EC45,0)))))</f>
        <v>1</v>
      </c>
      <c r="AE42" s="164">
        <f>SUM(AA49:AD49)</f>
        <v>1.111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1</v>
      </c>
      <c r="AG42" s="162">
        <f>_xlfn.RANK.EQ(X42,X42:X45,)</f>
        <v>1</v>
      </c>
      <c r="AH42" s="162">
        <f>_xlfn.RANK.EQ(V42,V42:V45,0)</f>
        <v>1</v>
      </c>
      <c r="AI42" s="162">
        <f>_xlfn.RANK.EQ(S42,S42:S45,0)</f>
        <v>1</v>
      </c>
      <c r="AJ42" s="163">
        <f>(COUNTIF(Q42:Q45,"&lt;"&amp;Q42)+1)</f>
        <v>2</v>
      </c>
      <c r="AK42" s="162"/>
      <c r="AM42" s="163" t="str">
        <f>IF(AA42=AM41,Q42)</f>
        <v>Danmark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b">
        <f>IF(AA42=BV41,Q42)</f>
        <v>0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2</v>
      </c>
      <c r="CO42" s="166" t="str">
        <f>Q42</f>
        <v>Danmark</v>
      </c>
      <c r="CP42" s="164">
        <f>COUNTIF(CI42:CL77,CO42)</f>
        <v>0</v>
      </c>
      <c r="CQ42" s="164">
        <f>COUNTIF(CI42:CI77,CO42)</f>
        <v>0</v>
      </c>
      <c r="CR42" s="164">
        <f>COUNTIF(CJ42:CK77,CO42)</f>
        <v>0</v>
      </c>
      <c r="CS42" s="164">
        <f>COUNTIF(CL42:CL77,CO42)</f>
        <v>0</v>
      </c>
      <c r="CT42" s="164">
        <f>SUMIFS(CF42:CF77,CD42:CD77,CO42)+SUMIFS(CG42:CG77,CE42:CE77,CO42)</f>
        <v>0</v>
      </c>
      <c r="CU42" s="164">
        <f>SUMIFS(CG42:CG77,CD42:CD77,CO42)+SUMIFS(CF42:CF77,CE42:CE77,CO42)</f>
        <v>0</v>
      </c>
      <c r="CV42" s="164">
        <f>CT42-CU42</f>
        <v>0</v>
      </c>
      <c r="CW42" s="162">
        <f>CQ42*3+CR42*1</f>
        <v>0</v>
      </c>
      <c r="CX42" s="162" t="str">
        <f>IF(CP42=0,"-",_xlfn.RANK.EQ(CW42,CW42:CW45))</f>
        <v>-</v>
      </c>
      <c r="CY42" s="162" t="str">
        <f>IF(CP42=0,"-",_xlfn.RANK.EQ(CV42,CV42:CV45))</f>
        <v>-</v>
      </c>
      <c r="CZ42" s="162" t="str">
        <f>IF(CP42=0,"-",_xlfn.RANK.EQ(CT42,CT42:CT45))</f>
        <v>-</v>
      </c>
      <c r="DA42" s="162" t="str">
        <f>IF(CP42=0,"-",SUM(CX42:CZ42))</f>
        <v>-</v>
      </c>
      <c r="DB42" s="163">
        <f>(COUNTIF(CO42:CO45,"&lt;"&amp;CO42)+1)/1000</f>
        <v>2E-3</v>
      </c>
      <c r="DC42" s="163">
        <f>IF(CP42=0,1000+DB42,IF(COUNTIF(DA42:DA45,DA42)&gt;1,DA42+DB42,100))</f>
        <v>1000.002</v>
      </c>
      <c r="DE42" s="163" t="b">
        <f>IF(AA42=DE41,Q42)</f>
        <v>0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2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0</v>
      </c>
      <c r="F43" s="162" t="s">
        <v>2</v>
      </c>
      <c r="G43" s="162">
        <f>Utfylles!$J$11</f>
        <v>0</v>
      </c>
      <c r="H43" s="162"/>
      <c r="I43" s="162" t="str">
        <f>Utfylles!$K$11</f>
        <v/>
      </c>
      <c r="K43" s="162" t="str">
        <f t="shared" si="31"/>
        <v/>
      </c>
      <c r="L43" s="162" t="str">
        <f t="shared" si="32"/>
        <v/>
      </c>
      <c r="M43" s="162" t="str">
        <f t="shared" si="33"/>
        <v/>
      </c>
      <c r="N43" s="162" t="str">
        <f t="shared" si="34"/>
        <v/>
      </c>
      <c r="P43" s="163">
        <f>_xlfn.RANK.EQ(AK50,AK49:AK52,1)</f>
        <v>4</v>
      </c>
      <c r="Q43" s="166" t="str">
        <f>'Ark2'!B11</f>
        <v>Russland</v>
      </c>
      <c r="R43" s="164">
        <f>COUNTIF(K42:N77,Q43)</f>
        <v>0</v>
      </c>
      <c r="S43" s="164">
        <f>COUNTIF(K42:K77,Q43)</f>
        <v>0</v>
      </c>
      <c r="T43" s="164">
        <f>COUNTIF(L42:M77,Q43)</f>
        <v>0</v>
      </c>
      <c r="U43" s="164">
        <f>COUNTIF(N42:N77,Q43)</f>
        <v>0</v>
      </c>
      <c r="V43" s="164">
        <f>SUMIFS(E42:E77,B42:B77,Q43)+SUMIFS(G42:G77,D42:D77,Q43)</f>
        <v>0</v>
      </c>
      <c r="W43" s="164">
        <f>SUMIFS(G42:G77,B42:B77,Q43)+SUMIFS(E42:E77,D42:D77,Q43)</f>
        <v>0</v>
      </c>
      <c r="X43" s="164">
        <f>V43-W43</f>
        <v>0</v>
      </c>
      <c r="Y43" s="162">
        <f>S43*3+T43*1</f>
        <v>0</v>
      </c>
      <c r="Z43" s="162"/>
      <c r="AA43" s="162">
        <f>_xlfn.RANK.EQ(Y43,Y42:Y45,0)</f>
        <v>1</v>
      </c>
      <c r="AB43" s="162">
        <f>IF(COUNTIF(AA42:AA45,AA43)=1,0,IF(AA43=1,_xlfn.RANK.EQ(BN43,BN42:BN45,0),IF(AA43=2,_xlfn.RANK.EQ(CW43,CW42:CW45,0),IF(AA43=3,_xlfn.RANK.EQ(EF43,EF42:EF45,0)))))</f>
        <v>1</v>
      </c>
      <c r="AC43" s="162">
        <f>IF(COUNTIF(AA42:AA45,AA43)=1,0,IF(AA43=1,_xlfn.RANK.EQ(BM43,BM42:BM45,0),IF(AA43=2,_xlfn.RANK.EQ(CV43,CV42:CV45,0),IF(AA43=3,_xlfn.RANK.EQ(EE43,EE42:EE45,0)))))</f>
        <v>1</v>
      </c>
      <c r="AD43" s="162">
        <f>IF(COUNTIF(AA42:AA45,AA43)=1,0,IF(AA43=1,_xlfn.RANK.EQ(BK43,BK42:BK45,0),IF(AA43=2,_xlfn.RANK.EQ(CT43,CT42:CT45,0),IF(AA43=3,_xlfn.RANK.EQ(EC43,EC42:EC45,0)))))</f>
        <v>1</v>
      </c>
      <c r="AE43" s="164">
        <f>SUM(AA50:AD50)</f>
        <v>1.111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162">
        <f>_xlfn.RANK.EQ(X43,X42:X45,)</f>
        <v>1</v>
      </c>
      <c r="AH43" s="162">
        <f>_xlfn.RANK.EQ(V43,V42:V45,0)</f>
        <v>1</v>
      </c>
      <c r="AI43" s="162">
        <f>_xlfn.RANK.EQ(S43,S42:S45,0)</f>
        <v>1</v>
      </c>
      <c r="AJ43" s="163">
        <f>(COUNTIF(Q42:Q45,"&lt;"&amp;Q43)+1)</f>
        <v>4</v>
      </c>
      <c r="AK43" s="162"/>
      <c r="AM43" s="163" t="str">
        <f>IF(AA43=AM41,Q43)</f>
        <v>Russland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b">
        <f>IF(AA43=BV41,Q43)</f>
        <v>0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4</v>
      </c>
      <c r="CO43" s="166" t="str">
        <f>Q43</f>
        <v>Russland</v>
      </c>
      <c r="CP43" s="164">
        <f>COUNTIF(CI42:CL77,CO43)</f>
        <v>0</v>
      </c>
      <c r="CQ43" s="164">
        <f>COUNTIF(CI42:CI77,CO43)</f>
        <v>0</v>
      </c>
      <c r="CR43" s="164">
        <f>COUNTIF(CJ42:CK77,CO43)</f>
        <v>0</v>
      </c>
      <c r="CS43" s="164">
        <f>COUNTIF(CL42:CL77,CO43)</f>
        <v>0</v>
      </c>
      <c r="CT43" s="164">
        <f>SUMIFS(CF42:CF77,CD42:CD77,CO43)+SUMIFS(CG42:CG77,CE42:CE77,CO43)</f>
        <v>0</v>
      </c>
      <c r="CU43" s="164">
        <f>SUMIFS(CG42:CG77,CD42:CD77,CO43)+SUMIFS(CF42:CF77,CE42:CE77,CO43)</f>
        <v>0</v>
      </c>
      <c r="CV43" s="164">
        <f>CT43-CU43</f>
        <v>0</v>
      </c>
      <c r="CW43" s="162">
        <f>CQ43*3+CR43*1</f>
        <v>0</v>
      </c>
      <c r="CX43" s="162" t="str">
        <f>IF(CP43=0,"-",_xlfn.RANK.EQ(CW43,CW42:CW45))</f>
        <v>-</v>
      </c>
      <c r="CY43" s="162" t="str">
        <f>IF(CP43=0,"-",_xlfn.RANK.EQ(CV43,CV42:CV45))</f>
        <v>-</v>
      </c>
      <c r="CZ43" s="162" t="str">
        <f>IF(CP43=0,"-",_xlfn.RANK.EQ(CT43,CT42:CT45))</f>
        <v>-</v>
      </c>
      <c r="DA43" s="162" t="str">
        <f>IF(CP43=0,"-",SUM(CX43:CZ43))</f>
        <v>-</v>
      </c>
      <c r="DB43" s="163">
        <f>(COUNTIF(CO42:CO45,"&lt;"&amp;CO43)+1)/1000</f>
        <v>4.0000000000000001E-3</v>
      </c>
      <c r="DC43" s="163">
        <f>IF(CP43=0,1000+DB43,IF(COUNTIF(DA42:DA45,DA43)&gt;1,DA43+DB43,100))</f>
        <v>1000.004</v>
      </c>
      <c r="DE43" s="163" t="b">
        <f>IF(AA43=DE41,Q43)</f>
        <v>0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4</v>
      </c>
      <c r="DX43" s="166" t="str">
        <f>Q43</f>
        <v>Russland</v>
      </c>
      <c r="DY43" s="164">
        <f>COUNTIF(DR42:DU77,DX43)</f>
        <v>0</v>
      </c>
      <c r="DZ43" s="164">
        <f>COUNTIF(DR42:DR77,DX43)</f>
        <v>0</v>
      </c>
      <c r="EA43" s="164">
        <f>COUNTIF(DS42:DT77,DX43)</f>
        <v>0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0</v>
      </c>
      <c r="EG43" s="162" t="str">
        <f>IF(DY43=0,"-",_xlfn.RANK.EQ(EF43,EF42:EF45))</f>
        <v>-</v>
      </c>
      <c r="EH43" s="162" t="str">
        <f>IF(DY43=0,"-",_xlfn.RANK.EQ(EE43,EE42:EE45))</f>
        <v>-</v>
      </c>
      <c r="EI43" s="162" t="str">
        <f>IF(DY43=0,"-",_xlfn.RANK.EQ(EC43,EC42:EC45))</f>
        <v>-</v>
      </c>
      <c r="EJ43" s="162" t="str">
        <f>IF(DY43=0,"-",SUM(EG43:EI43))</f>
        <v>-</v>
      </c>
      <c r="EK43" s="163">
        <f>(COUNTIF(DX42:DX45,"&lt;"&amp;DX43)+1)/1000</f>
        <v>4.0000000000000001E-3</v>
      </c>
      <c r="EL43" s="163">
        <f>IF(DY43=0,1000+EK43,IF(COUNTIF(EJ42:EJ45,EJ43)&gt;1,EJ43+EK43,100))</f>
        <v>1000.004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0</v>
      </c>
      <c r="F44" s="162" t="s">
        <v>2</v>
      </c>
      <c r="G44" s="162">
        <f>Utfylles!$J$12</f>
        <v>0</v>
      </c>
      <c r="H44" s="162"/>
      <c r="I44" s="162" t="str">
        <f>Utfylles!$K$12</f>
        <v/>
      </c>
      <c r="K44" s="162" t="str">
        <f t="shared" si="31"/>
        <v/>
      </c>
      <c r="L44" s="162" t="str">
        <f t="shared" si="32"/>
        <v/>
      </c>
      <c r="M44" s="162" t="str">
        <f t="shared" si="33"/>
        <v/>
      </c>
      <c r="N44" s="162" t="str">
        <f t="shared" si="34"/>
        <v/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0</v>
      </c>
      <c r="S44" s="164">
        <f>COUNTIF(K42:K77,Q44)</f>
        <v>0</v>
      </c>
      <c r="T44" s="164">
        <f>COUNTIF(L42:M77,Q44)</f>
        <v>0</v>
      </c>
      <c r="U44" s="164">
        <f>COUNTIF(N42:N77,Q44)</f>
        <v>0</v>
      </c>
      <c r="V44" s="164">
        <f>SUMIFS(E42:E77,B42:B77,Q44)+SUMIFS(G42:G77,D42:D77,Q44)</f>
        <v>0</v>
      </c>
      <c r="W44" s="164">
        <f>SUMIFS(G42:G77,B42:B77,Q44)+SUMIFS(E42:E77,D42:D77,Q44)</f>
        <v>0</v>
      </c>
      <c r="X44" s="164">
        <f>V44-W44</f>
        <v>0</v>
      </c>
      <c r="Y44" s="162">
        <f>S44*3+T44*1</f>
        <v>0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1</v>
      </c>
      <c r="AC44" s="162">
        <f>IF(COUNTIF(AA42:AA45,AA44)=1,0,IF(AA44=1,_xlfn.RANK.EQ(BM44,BM42:BM45,0),IF(AA44=2,_xlfn.RANK.EQ(CV44,CV42:CV45,0),IF(AA44=3,_xlfn.RANK.EQ(EE44,EE42:EE45,0)))))</f>
        <v>1</v>
      </c>
      <c r="AD44" s="162">
        <f>IF(COUNTIF(AA42:AA45,AA44)=1,0,IF(AA44=1,_xlfn.RANK.EQ(BK44,BK42:BK45,0),IF(AA44=2,_xlfn.RANK.EQ(CT44,CT42:CT45,0),IF(AA44=3,_xlfn.RANK.EQ(EC44,EC42:EC45,0)))))</f>
        <v>1</v>
      </c>
      <c r="AE44" s="164">
        <f>SUM(AA51:AD51)</f>
        <v>1.111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1</v>
      </c>
      <c r="AG44" s="162">
        <f>_xlfn.RANK.EQ(X44,X42:X45,)</f>
        <v>1</v>
      </c>
      <c r="AH44" s="162">
        <f>_xlfn.RANK.EQ(V44,V42:V45,0)</f>
        <v>1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0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0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1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0</v>
      </c>
      <c r="DH44" s="162">
        <f>COUNTIF(DE42:DE45,L44)</f>
        <v>0</v>
      </c>
      <c r="DI44" s="162">
        <f>COUNTIF(DE42:DE45,M44)</f>
        <v>0</v>
      </c>
      <c r="DJ44" s="162">
        <f>COUNTIF(DE42:DE45,N44)</f>
        <v>0</v>
      </c>
      <c r="DK44" s="162">
        <f t="shared" si="57"/>
        <v>0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1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0</v>
      </c>
      <c r="F45" s="162" t="s">
        <v>2</v>
      </c>
      <c r="G45" s="162">
        <f>Utfylles!$J$13</f>
        <v>0</v>
      </c>
      <c r="H45" s="162"/>
      <c r="I45" s="162" t="str">
        <f>Utfylles!$K$13</f>
        <v/>
      </c>
      <c r="K45" s="162" t="str">
        <f t="shared" si="31"/>
        <v/>
      </c>
      <c r="L45" s="162" t="str">
        <f t="shared" si="32"/>
        <v/>
      </c>
      <c r="M45" s="162" t="str">
        <f t="shared" si="33"/>
        <v/>
      </c>
      <c r="N45" s="162" t="str">
        <f t="shared" si="34"/>
        <v/>
      </c>
      <c r="P45" s="163">
        <f>_xlfn.RANK.EQ(AK52,AK49:AK52,1)</f>
        <v>3</v>
      </c>
      <c r="Q45" s="166" t="str">
        <f>'Ark2'!B13</f>
        <v>Finland</v>
      </c>
      <c r="R45" s="164">
        <f>COUNTIF(K42:N77,Q45)</f>
        <v>0</v>
      </c>
      <c r="S45" s="164">
        <f>COUNTIF(K42:K77,Q45)</f>
        <v>0</v>
      </c>
      <c r="T45" s="164">
        <f>COUNTIF(L42:M77,Q45)</f>
        <v>0</v>
      </c>
      <c r="U45" s="164">
        <f>COUNTIF(N42:N77,Q45)</f>
        <v>0</v>
      </c>
      <c r="V45" s="164">
        <f>SUMIFS(E42:E77,B42:B77,Q45)+SUMIFS(G42:G77,D42:D77,Q45)</f>
        <v>0</v>
      </c>
      <c r="W45" s="164">
        <f>SUMIFS(G42:G77,B42:B77,Q45)+SUMIFS(E42:E77,D42:D77,Q45)</f>
        <v>0</v>
      </c>
      <c r="X45" s="164">
        <f>V45-W45</f>
        <v>0</v>
      </c>
      <c r="Y45" s="162">
        <f>S45*3+T45*1</f>
        <v>0</v>
      </c>
      <c r="Z45" s="162"/>
      <c r="AA45" s="162">
        <f>_xlfn.RANK.EQ(Y45,Y42:Y45,0)</f>
        <v>1</v>
      </c>
      <c r="AB45" s="162">
        <f>IF(COUNTIF(AA42:AA45,AA45)=1,0,IF(AA45=1,_xlfn.RANK.EQ(BN45,BN42:BN45,0),IF(AA45=2,_xlfn.RANK.EQ(CW45,CW42:CW45,0),IF(AA45=3,_xlfn.RANK.EQ(EF45,EF42:EF45,0)))))</f>
        <v>1</v>
      </c>
      <c r="AC45" s="162">
        <f>IF(COUNTIF(AA42:AA45,AA45)=1,0,IF(AA45=1,_xlfn.RANK.EQ(BM45,BM42:BM45,0),IF(AA45=2,_xlfn.RANK.EQ(CV45,CV42:CV45,0),IF(AA45=3,_xlfn.RANK.EQ(EE45,EE42:EE45,0)))))</f>
        <v>1</v>
      </c>
      <c r="AD45" s="162">
        <f>IF(COUNTIF(AA42:AA45,AA45)=1,0,IF(AA45=1,_xlfn.RANK.EQ(BK45,BK42:BK45,0),IF(AA45=2,_xlfn.RANK.EQ(CT45,CT42:CT45,0),IF(AA45=3,_xlfn.RANK.EQ(EC45,EC42:EC45,0)))))</f>
        <v>1</v>
      </c>
      <c r="AE45" s="164">
        <f>SUM(AA52:AD52)</f>
        <v>1.111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1</v>
      </c>
      <c r="AG45" s="162">
        <f>_xlfn.RANK.EQ(X45,X42:X45,)</f>
        <v>1</v>
      </c>
      <c r="AH45" s="162">
        <f>_xlfn.RANK.EQ(V45,V42:V45,0)</f>
        <v>1</v>
      </c>
      <c r="AI45" s="162">
        <f>_xlfn.RANK.EQ(S45,S42:S45,0)</f>
        <v>1</v>
      </c>
      <c r="AJ45" s="163">
        <f>(COUNTIF(Q42:Q45,"&lt;"&amp;Q45)+1)</f>
        <v>3</v>
      </c>
      <c r="AK45" s="162"/>
      <c r="AM45" s="163" t="str">
        <f>IF(AA45=AM41,Q45)</f>
        <v>Finland</v>
      </c>
      <c r="AO45" s="162">
        <f>COUNTIF(AM42:AM45,K45)</f>
        <v>0</v>
      </c>
      <c r="AP45" s="162">
        <f>COUNTIF(AM42:AM45,L45)</f>
        <v>0</v>
      </c>
      <c r="AQ45" s="162">
        <f>COUNTIF(AM42:AM45,M45)</f>
        <v>0</v>
      </c>
      <c r="AR45" s="162">
        <f>COUNTIF(AM42:AM45,N45)</f>
        <v>0</v>
      </c>
      <c r="AS45" s="162">
        <f t="shared" si="47"/>
        <v>0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0</v>
      </c>
      <c r="BY45" s="162">
        <f>COUNTIF(BV42:BV45,L45)</f>
        <v>0</v>
      </c>
      <c r="BZ45" s="162">
        <f>COUNTIF(BV42:BV45,M45)</f>
        <v>0</v>
      </c>
      <c r="CA45" s="162">
        <f>COUNTIF(BV42:BV45,N45)</f>
        <v>0</v>
      </c>
      <c r="CB45" s="162">
        <f t="shared" si="52"/>
        <v>0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3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b">
        <f>IF(AA45=DE41,Q45)</f>
        <v>0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0</v>
      </c>
      <c r="DK45" s="162">
        <f t="shared" si="57"/>
        <v>0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3</v>
      </c>
      <c r="DX45" s="166" t="str">
        <f>Q45</f>
        <v>Finland</v>
      </c>
      <c r="DY45" s="164">
        <f>COUNTIF(DR42:DU77,DX45)</f>
        <v>0</v>
      </c>
      <c r="DZ45" s="164">
        <f>COUNTIF(DR42:DR77,DX45)</f>
        <v>0</v>
      </c>
      <c r="EA45" s="164">
        <f>COUNTIF(DS42:DT77,DX45)</f>
        <v>0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0</v>
      </c>
      <c r="EG45" s="162" t="str">
        <f>IF(DY45=0,"-",_xlfn.RANK.EQ(EF45,EF42:EF45))</f>
        <v>-</v>
      </c>
      <c r="EH45" s="162" t="str">
        <f>IF(DY45=0,"-",_xlfn.RANK.EQ(EE45,EE42:EE45))</f>
        <v>-</v>
      </c>
      <c r="EI45" s="162" t="str">
        <f>IF(DY45=0,"-",_xlfn.RANK.EQ(EC45,EC42:EC45))</f>
        <v>-</v>
      </c>
      <c r="EJ45" s="162" t="str">
        <f>IF(DY45=0,"-",SUM(EG45:EI45))</f>
        <v>-</v>
      </c>
      <c r="EK45" s="163">
        <f>(COUNTIF(DX42:DX45,"&lt;"&amp;DX45)+1)/1000</f>
        <v>3.0000000000000001E-3</v>
      </c>
      <c r="EL45" s="163">
        <f>IF(DY45=0,1000+EK45,IF(COUNTIF(EJ42:EJ45,EJ45)&gt;1,EJ45+EK45,100))</f>
        <v>1000.003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0</v>
      </c>
      <c r="F46" s="162" t="s">
        <v>2</v>
      </c>
      <c r="G46" s="162">
        <f>Utfylles!$J$14</f>
        <v>0</v>
      </c>
      <c r="H46" s="162"/>
      <c r="I46" s="162" t="str">
        <f>Utfylles!$K$14</f>
        <v/>
      </c>
      <c r="K46" s="162" t="str">
        <f t="shared" si="31"/>
        <v/>
      </c>
      <c r="L46" s="162" t="str">
        <f t="shared" si="32"/>
        <v/>
      </c>
      <c r="M46" s="162" t="str">
        <f t="shared" si="33"/>
        <v/>
      </c>
      <c r="N46" s="162" t="str">
        <f t="shared" si="34"/>
        <v/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0</v>
      </c>
      <c r="F47" s="162" t="s">
        <v>2</v>
      </c>
      <c r="G47" s="162">
        <f>Utfylles!$J$15</f>
        <v>0</v>
      </c>
      <c r="H47" s="162"/>
      <c r="I47" s="162" t="str">
        <f>Utfylles!$K$15</f>
        <v/>
      </c>
      <c r="K47" s="162" t="str">
        <f t="shared" si="31"/>
        <v/>
      </c>
      <c r="L47" s="162" t="str">
        <f t="shared" si="32"/>
        <v/>
      </c>
      <c r="M47" s="162" t="str">
        <f t="shared" si="33"/>
        <v/>
      </c>
      <c r="N47" s="162" t="str">
        <f t="shared" si="34"/>
        <v/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0</v>
      </c>
      <c r="F48" s="162" t="s">
        <v>2</v>
      </c>
      <c r="G48" s="162">
        <f>Utfylles!$J$16</f>
        <v>0</v>
      </c>
      <c r="H48" s="162"/>
      <c r="I48" s="162" t="str">
        <f>Utfylles!$K$16</f>
        <v/>
      </c>
      <c r="K48" s="162" t="str">
        <f t="shared" si="31"/>
        <v/>
      </c>
      <c r="L48" s="162" t="str">
        <f t="shared" si="32"/>
        <v/>
      </c>
      <c r="M48" s="162" t="str">
        <f t="shared" si="33"/>
        <v/>
      </c>
      <c r="N48" s="162" t="str">
        <f t="shared" si="34"/>
        <v/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Belgia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Belgia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0</v>
      </c>
      <c r="F49" s="162" t="s">
        <v>2</v>
      </c>
      <c r="G49" s="162">
        <f>Utfylles!$J$17</f>
        <v>0</v>
      </c>
      <c r="H49" s="162"/>
      <c r="I49" s="162" t="str">
        <f>Utfylles!$K$17</f>
        <v/>
      </c>
      <c r="K49" s="162" t="str">
        <f t="shared" si="31"/>
        <v/>
      </c>
      <c r="L49" s="162" t="str">
        <f t="shared" si="32"/>
        <v/>
      </c>
      <c r="M49" s="162" t="str">
        <f t="shared" si="33"/>
        <v/>
      </c>
      <c r="N49" s="162" t="str">
        <f t="shared" si="34"/>
        <v/>
      </c>
      <c r="AA49" s="162">
        <f>AA42/AA47</f>
        <v>1</v>
      </c>
      <c r="AB49" s="162">
        <f>AB42/AB47</f>
        <v>0.1</v>
      </c>
      <c r="AC49" s="162">
        <f>AC42/AC47</f>
        <v>0.01</v>
      </c>
      <c r="AD49" s="162">
        <f>AD42/AD47</f>
        <v>1E-3</v>
      </c>
      <c r="AE49" s="162"/>
      <c r="AF49" s="162">
        <f>AF42/AF47</f>
        <v>1E-4</v>
      </c>
      <c r="AG49" s="162">
        <f>AG42/AG47</f>
        <v>1.0000000000000001E-5</v>
      </c>
      <c r="AH49" s="162">
        <f>AH42/AH47</f>
        <v>9.9999999999999995E-7</v>
      </c>
      <c r="AI49" s="162">
        <f>AI42/AI47</f>
        <v>9.9999999999999995E-8</v>
      </c>
      <c r="AJ49" s="162">
        <f>AJ42/AJ47</f>
        <v>2E-8</v>
      </c>
      <c r="AK49" s="163">
        <f>SUM(AA49:AJ49)</f>
        <v>1.1111111200000001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Danmark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Danmark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0</v>
      </c>
      <c r="F50" s="162" t="s">
        <v>2</v>
      </c>
      <c r="G50" s="162">
        <f>Utfylles!$J$18</f>
        <v>0</v>
      </c>
      <c r="H50" s="162"/>
      <c r="I50" s="162" t="str">
        <f>Utfylles!$K$18</f>
        <v/>
      </c>
      <c r="K50" s="162" t="str">
        <f t="shared" si="31"/>
        <v/>
      </c>
      <c r="L50" s="162" t="str">
        <f t="shared" si="32"/>
        <v/>
      </c>
      <c r="M50" s="162" t="str">
        <f t="shared" si="33"/>
        <v/>
      </c>
      <c r="N50" s="162" t="str">
        <f t="shared" si="34"/>
        <v/>
      </c>
      <c r="P50" s="163">
        <v>1</v>
      </c>
      <c r="Q50" s="166" t="str">
        <f>VLOOKUP(P50,P42:Y45,Q48,FALSE)</f>
        <v>Belgia</v>
      </c>
      <c r="R50" s="164">
        <f>VLOOKUP(P50,P42:Y45,R48,FALSE)</f>
        <v>0</v>
      </c>
      <c r="S50" s="164">
        <f>VLOOKUP(P50,P42:Y45,S48,FALSE)</f>
        <v>0</v>
      </c>
      <c r="T50" s="164">
        <f>VLOOKUP(P50,P42:Y45,T48,FALSE)</f>
        <v>0</v>
      </c>
      <c r="U50" s="164">
        <f>VLOOKUP(P50,P42:Y45,U48,FALSE)</f>
        <v>0</v>
      </c>
      <c r="V50" s="164">
        <f>VLOOKUP(P50,P42:Y45,V48,FALSE)</f>
        <v>0</v>
      </c>
      <c r="W50" s="164">
        <f>VLOOKUP(P50,P42:Y45,W48,FALSE)</f>
        <v>0</v>
      </c>
      <c r="X50" s="164">
        <f>VLOOKUP(P50,P42:Y45,X48,FALSE)</f>
        <v>0</v>
      </c>
      <c r="Y50" s="162">
        <f>VLOOKUP(P50,P42:Y45,Y48,FALSE)</f>
        <v>0</v>
      </c>
      <c r="AA50" s="162">
        <f>AA43/AA47</f>
        <v>1</v>
      </c>
      <c r="AB50" s="162">
        <f>AB43/AB47</f>
        <v>0.1</v>
      </c>
      <c r="AC50" s="162">
        <f>AC43/AC47</f>
        <v>0.01</v>
      </c>
      <c r="AD50" s="162">
        <f>AD43/AD47</f>
        <v>1E-3</v>
      </c>
      <c r="AE50" s="162"/>
      <c r="AF50" s="162">
        <f>AF43/AF47</f>
        <v>1E-4</v>
      </c>
      <c r="AG50" s="162">
        <f>AG43/AG47</f>
        <v>1.0000000000000001E-5</v>
      </c>
      <c r="AH50" s="162">
        <f>AH43/AH47</f>
        <v>9.9999999999999995E-7</v>
      </c>
      <c r="AI50" s="162">
        <f>AI43/AI47</f>
        <v>9.9999999999999995E-8</v>
      </c>
      <c r="AJ50" s="162">
        <f>AJ43/AJ47</f>
        <v>4.0000000000000001E-8</v>
      </c>
      <c r="AK50" s="163">
        <f>SUM(AA50:AJ50)</f>
        <v>1.11111114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Finland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Finland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0</v>
      </c>
      <c r="F51" s="162" t="s">
        <v>2</v>
      </c>
      <c r="G51" s="162">
        <f>Utfylles!$J$19</f>
        <v>0</v>
      </c>
      <c r="H51" s="162"/>
      <c r="I51" s="162" t="str">
        <f>Utfylles!$K$19</f>
        <v/>
      </c>
      <c r="K51" s="162" t="str">
        <f t="shared" si="31"/>
        <v/>
      </c>
      <c r="L51" s="162" t="str">
        <f t="shared" si="32"/>
        <v/>
      </c>
      <c r="M51" s="162" t="str">
        <f t="shared" si="33"/>
        <v/>
      </c>
      <c r="N51" s="162" t="str">
        <f t="shared" si="34"/>
        <v/>
      </c>
      <c r="P51" s="163">
        <v>2</v>
      </c>
      <c r="Q51" s="166" t="str">
        <f>VLOOKUP(P51,P42:Y45,Q48,FALSE)</f>
        <v>Danmark</v>
      </c>
      <c r="R51" s="164">
        <f>VLOOKUP(P51,P42:Y45,R48,FALSE)</f>
        <v>0</v>
      </c>
      <c r="S51" s="164">
        <f>VLOOKUP(P51,P42:Y45,S48,FALSE)</f>
        <v>0</v>
      </c>
      <c r="T51" s="164">
        <f>VLOOKUP(P51,P42:Y45,T48,FALSE)</f>
        <v>0</v>
      </c>
      <c r="U51" s="164">
        <f>VLOOKUP(P51,P42:Y45,U48,FALSE)</f>
        <v>0</v>
      </c>
      <c r="V51" s="164">
        <f>VLOOKUP(P51,P42:Y45,V48,FALSE)</f>
        <v>0</v>
      </c>
      <c r="W51" s="164">
        <f>VLOOKUP(P51,P42:Y45,W48,FALSE)</f>
        <v>0</v>
      </c>
      <c r="X51" s="164">
        <f>VLOOKUP(P51,P42:Y45,X48,FALSE)</f>
        <v>0</v>
      </c>
      <c r="Y51" s="162">
        <f>VLOOKUP(P51,P42:Y45,Y48,FALSE)</f>
        <v>0</v>
      </c>
      <c r="AA51" s="162">
        <f>AA44/AA47</f>
        <v>1</v>
      </c>
      <c r="AB51" s="162">
        <f>AB44/AB47</f>
        <v>0.1</v>
      </c>
      <c r="AC51" s="162">
        <f>AC44/AC47</f>
        <v>0.01</v>
      </c>
      <c r="AD51" s="162">
        <f>AD44/AD47</f>
        <v>1E-3</v>
      </c>
      <c r="AE51" s="162"/>
      <c r="AF51" s="162">
        <f>AF44/AF47</f>
        <v>1E-4</v>
      </c>
      <c r="AG51" s="162">
        <f>AG44/AG47</f>
        <v>1.0000000000000001E-5</v>
      </c>
      <c r="AH51" s="162">
        <f>AH44/AH47</f>
        <v>9.9999999999999995E-7</v>
      </c>
      <c r="AI51" s="162">
        <f>AI44/AI47</f>
        <v>9.9999999999999995E-8</v>
      </c>
      <c r="AJ51" s="162">
        <f>AJ44/AJ47</f>
        <v>1E-8</v>
      </c>
      <c r="AK51" s="163">
        <f>SUM(AA51:AJ51)</f>
        <v>1.11111111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Russland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Russland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0</v>
      </c>
      <c r="H52" s="162"/>
      <c r="I52" s="162" t="str">
        <f>Utfylles!$K$20</f>
        <v/>
      </c>
      <c r="K52" s="162" t="str">
        <f t="shared" si="31"/>
        <v/>
      </c>
      <c r="L52" s="162" t="str">
        <f t="shared" si="32"/>
        <v/>
      </c>
      <c r="M52" s="162" t="str">
        <f t="shared" si="33"/>
        <v/>
      </c>
      <c r="N52" s="162" t="str">
        <f t="shared" si="34"/>
        <v/>
      </c>
      <c r="P52" s="163">
        <v>3</v>
      </c>
      <c r="Q52" s="166" t="str">
        <f>VLOOKUP(P52,P42:Y45,Q48,FALSE)</f>
        <v>Finland</v>
      </c>
      <c r="R52" s="164">
        <f>VLOOKUP(P52,P42:Y45,R48,FALSE)</f>
        <v>0</v>
      </c>
      <c r="S52" s="164">
        <f>VLOOKUP(P52,P42:Y45,S48,FALSE)</f>
        <v>0</v>
      </c>
      <c r="T52" s="164">
        <f>VLOOKUP(P52,P42:Y45,T48,FALSE)</f>
        <v>0</v>
      </c>
      <c r="U52" s="164">
        <f>VLOOKUP(P52,P42:Y45,U48,FALSE)</f>
        <v>0</v>
      </c>
      <c r="V52" s="164">
        <f>VLOOKUP(P52,P42:Y45,V48,FALSE)</f>
        <v>0</v>
      </c>
      <c r="W52" s="164">
        <f>VLOOKUP(P52,P42:Y45,W48,FALSE)</f>
        <v>0</v>
      </c>
      <c r="X52" s="164">
        <f>VLOOKUP(P52,P42:Y45,X48,FALSE)</f>
        <v>0</v>
      </c>
      <c r="Y52" s="162">
        <f>VLOOKUP(P52,P42:Y45,Y48,FALSE)</f>
        <v>0</v>
      </c>
      <c r="AA52" s="162">
        <f>AA45/AA47</f>
        <v>1</v>
      </c>
      <c r="AB52" s="162">
        <f>AB45/AB47</f>
        <v>0.1</v>
      </c>
      <c r="AC52" s="162">
        <f>AC45/AC47</f>
        <v>0.01</v>
      </c>
      <c r="AD52" s="162">
        <f>AD45/AD47</f>
        <v>1E-3</v>
      </c>
      <c r="AE52" s="162"/>
      <c r="AF52" s="162">
        <f>AF45/AF47</f>
        <v>1E-4</v>
      </c>
      <c r="AG52" s="162">
        <f>AG45/AG47</f>
        <v>1.0000000000000001E-5</v>
      </c>
      <c r="AH52" s="162">
        <f>AH45/AH47</f>
        <v>9.9999999999999995E-7</v>
      </c>
      <c r="AI52" s="162">
        <f>AI45/AI47</f>
        <v>9.9999999999999995E-8</v>
      </c>
      <c r="AJ52" s="162">
        <f>AJ45/AJ47</f>
        <v>2.9999999999999997E-8</v>
      </c>
      <c r="AK52" s="163">
        <f>SUM(AA52:AJ52)</f>
        <v>1.1111111300000001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0</v>
      </c>
      <c r="F53" s="162" t="s">
        <v>2</v>
      </c>
      <c r="G53" s="162">
        <f>Utfylles!$J$21</f>
        <v>0</v>
      </c>
      <c r="H53" s="162"/>
      <c r="I53" s="162" t="str">
        <f>Utfylles!$K$21</f>
        <v/>
      </c>
      <c r="K53" s="162" t="str">
        <f t="shared" si="31"/>
        <v/>
      </c>
      <c r="L53" s="162" t="str">
        <f t="shared" si="32"/>
        <v/>
      </c>
      <c r="M53" s="162" t="str">
        <f t="shared" si="33"/>
        <v/>
      </c>
      <c r="N53" s="162" t="str">
        <f t="shared" si="34"/>
        <v/>
      </c>
      <c r="P53" s="163">
        <v>4</v>
      </c>
      <c r="Q53" s="166" t="str">
        <f>VLOOKUP(P53,P42:Y45,Q48,FALSE)</f>
        <v>Russland</v>
      </c>
      <c r="R53" s="164">
        <f>VLOOKUP(P53,P42:Y45,R48,FALSE)</f>
        <v>0</v>
      </c>
      <c r="S53" s="164">
        <f>VLOOKUP(P53,P42:Y45,S48,FALSE)</f>
        <v>0</v>
      </c>
      <c r="T53" s="164">
        <f>VLOOKUP(P53,P42:Y45,T48,FALSE)</f>
        <v>0</v>
      </c>
      <c r="U53" s="164">
        <f>VLOOKUP(P53,P42:Y45,U48,FALSE)</f>
        <v>0</v>
      </c>
      <c r="V53" s="164">
        <f>VLOOKUP(P53,P42:Y45,V48,FALSE)</f>
        <v>0</v>
      </c>
      <c r="W53" s="164">
        <f>VLOOKUP(P53,P42:Y45,W48,FALSE)</f>
        <v>0</v>
      </c>
      <c r="X53" s="164">
        <f>VLOOKUP(P53,P42:Y45,X48,FALSE)</f>
        <v>0</v>
      </c>
      <c r="Y53" s="162">
        <f>VLOOKUP(P53,P42:Y45,Y48,FALSE)</f>
        <v>0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0</v>
      </c>
      <c r="F54" s="162" t="s">
        <v>2</v>
      </c>
      <c r="G54" s="162">
        <f>Utfylles!$J$22</f>
        <v>0</v>
      </c>
      <c r="H54" s="162"/>
      <c r="I54" s="162" t="str">
        <f>Utfylles!$K$22</f>
        <v/>
      </c>
      <c r="K54" s="162" t="str">
        <f t="shared" si="31"/>
        <v/>
      </c>
      <c r="L54" s="162" t="str">
        <f t="shared" si="32"/>
        <v/>
      </c>
      <c r="M54" s="162" t="str">
        <f t="shared" si="33"/>
        <v/>
      </c>
      <c r="N54" s="162" t="str">
        <f t="shared" si="34"/>
        <v/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0</v>
      </c>
      <c r="BY54" s="162">
        <f>COUNTIF(BV42:BV45,L54)</f>
        <v>0</v>
      </c>
      <c r="BZ54" s="162">
        <f>COUNTIF(BV42:BV45,M54)</f>
        <v>0</v>
      </c>
      <c r="CA54" s="162">
        <f>COUNTIF(BV42:BV45,N54)</f>
        <v>0</v>
      </c>
      <c r="CB54" s="162">
        <f t="shared" si="52"/>
        <v>0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0</v>
      </c>
      <c r="DI54" s="162">
        <f>COUNTIF(DE42:DE45,M54)</f>
        <v>0</v>
      </c>
      <c r="DJ54" s="162">
        <f>COUNTIF(DE42:DE45,N54)</f>
        <v>0</v>
      </c>
      <c r="DK54" s="162">
        <f t="shared" si="57"/>
        <v>0</v>
      </c>
      <c r="DM54" s="162" t="str">
        <f t="shared" si="43"/>
        <v/>
      </c>
      <c r="DN54" s="162" t="str">
        <f t="shared" si="44"/>
        <v/>
      </c>
      <c r="DO54" s="162" t="str">
        <f t="shared" si="45"/>
        <v/>
      </c>
      <c r="DP54" s="162" t="str">
        <f t="shared" si="46"/>
        <v/>
      </c>
      <c r="DR54" s="162" t="str">
        <f t="shared" si="58"/>
        <v/>
      </c>
      <c r="DS54" s="162" t="str">
        <f t="shared" si="59"/>
        <v/>
      </c>
      <c r="DT54" s="162" t="str">
        <f t="shared" si="60"/>
        <v/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0</v>
      </c>
      <c r="F55" s="162" t="s">
        <v>2</v>
      </c>
      <c r="G55" s="162">
        <f>Utfylles!$J$23</f>
        <v>0</v>
      </c>
      <c r="H55" s="162"/>
      <c r="I55" s="162" t="str">
        <f>Utfylles!$K$23</f>
        <v/>
      </c>
      <c r="K55" s="162" t="str">
        <f t="shared" si="31"/>
        <v/>
      </c>
      <c r="L55" s="162" t="str">
        <f t="shared" si="32"/>
        <v/>
      </c>
      <c r="M55" s="162" t="str">
        <f t="shared" si="33"/>
        <v/>
      </c>
      <c r="N55" s="162" t="str">
        <f t="shared" si="34"/>
        <v/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0</v>
      </c>
      <c r="F56" s="162" t="s">
        <v>2</v>
      </c>
      <c r="G56" s="162">
        <f>Utfylles!$J$24</f>
        <v>0</v>
      </c>
      <c r="H56" s="162"/>
      <c r="I56" s="162" t="str">
        <f>Utfylles!$K$24</f>
        <v/>
      </c>
      <c r="K56" s="162" t="str">
        <f t="shared" si="31"/>
        <v/>
      </c>
      <c r="L56" s="162" t="str">
        <f t="shared" si="32"/>
        <v/>
      </c>
      <c r="M56" s="162" t="str">
        <f t="shared" si="33"/>
        <v/>
      </c>
      <c r="N56" s="162" t="str">
        <f t="shared" si="34"/>
        <v/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0</v>
      </c>
      <c r="F57" s="162" t="s">
        <v>2</v>
      </c>
      <c r="G57" s="162">
        <f>Utfylles!$J$25</f>
        <v>0</v>
      </c>
      <c r="H57" s="162"/>
      <c r="I57" s="162" t="str">
        <f>Utfylles!$K$25</f>
        <v/>
      </c>
      <c r="K57" s="162" t="str">
        <f t="shared" si="31"/>
        <v/>
      </c>
      <c r="L57" s="162" t="str">
        <f t="shared" si="32"/>
        <v/>
      </c>
      <c r="M57" s="162" t="str">
        <f t="shared" si="33"/>
        <v/>
      </c>
      <c r="N57" s="162" t="str">
        <f t="shared" si="34"/>
        <v/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0</v>
      </c>
      <c r="F58" s="162" t="s">
        <v>2</v>
      </c>
      <c r="G58" s="162">
        <f>Utfylles!$J$26</f>
        <v>0</v>
      </c>
      <c r="H58" s="162"/>
      <c r="I58" s="162" t="str">
        <f>Utfylles!$K$26</f>
        <v/>
      </c>
      <c r="K58" s="162" t="str">
        <f t="shared" si="31"/>
        <v/>
      </c>
      <c r="L58" s="162" t="str">
        <f t="shared" si="32"/>
        <v/>
      </c>
      <c r="M58" s="162" t="str">
        <f t="shared" si="33"/>
        <v/>
      </c>
      <c r="N58" s="162" t="str">
        <f t="shared" si="34"/>
        <v/>
      </c>
      <c r="AO58" s="162">
        <f>COUNTIF(AM42:AM45,K58)</f>
        <v>0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0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0</v>
      </c>
      <c r="CB58" s="162">
        <f t="shared" si="52"/>
        <v>0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0</v>
      </c>
      <c r="DK58" s="162">
        <f t="shared" si="57"/>
        <v>0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0</v>
      </c>
      <c r="F59" s="162" t="s">
        <v>2</v>
      </c>
      <c r="G59" s="162">
        <f>Utfylles!$J$27</f>
        <v>0</v>
      </c>
      <c r="H59" s="162"/>
      <c r="I59" s="162" t="str">
        <f>Utfylles!$K$27</f>
        <v/>
      </c>
      <c r="K59" s="162" t="str">
        <f t="shared" si="31"/>
        <v/>
      </c>
      <c r="L59" s="162" t="str">
        <f t="shared" si="32"/>
        <v/>
      </c>
      <c r="M59" s="162" t="str">
        <f t="shared" si="33"/>
        <v/>
      </c>
      <c r="N59" s="162" t="str">
        <f t="shared" si="34"/>
        <v/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0</v>
      </c>
      <c r="F60" s="162" t="s">
        <v>2</v>
      </c>
      <c r="G60" s="162">
        <f>Utfylles!$J$28</f>
        <v>0</v>
      </c>
      <c r="H60" s="162"/>
      <c r="I60" s="162" t="str">
        <f>Utfylles!$K$28</f>
        <v/>
      </c>
      <c r="K60" s="162" t="str">
        <f t="shared" si="31"/>
        <v/>
      </c>
      <c r="L60" s="162" t="str">
        <f t="shared" si="32"/>
        <v/>
      </c>
      <c r="M60" s="162" t="str">
        <f t="shared" si="33"/>
        <v/>
      </c>
      <c r="N60" s="162" t="str">
        <f t="shared" si="34"/>
        <v/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0</v>
      </c>
      <c r="F61" s="162" t="s">
        <v>2</v>
      </c>
      <c r="G61" s="162">
        <f>Utfylles!$J$29</f>
        <v>0</v>
      </c>
      <c r="H61" s="162"/>
      <c r="I61" s="162" t="str">
        <f>Utfylles!$K$29</f>
        <v/>
      </c>
      <c r="K61" s="162" t="str">
        <f t="shared" si="31"/>
        <v/>
      </c>
      <c r="L61" s="162" t="str">
        <f t="shared" si="32"/>
        <v/>
      </c>
      <c r="M61" s="162" t="str">
        <f t="shared" si="33"/>
        <v/>
      </c>
      <c r="N61" s="162" t="str">
        <f t="shared" si="34"/>
        <v/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0</v>
      </c>
      <c r="F62" s="162" t="s">
        <v>2</v>
      </c>
      <c r="G62" s="162">
        <f>Utfylles!$J$30</f>
        <v>0</v>
      </c>
      <c r="H62" s="162"/>
      <c r="I62" s="162" t="str">
        <f>Utfylles!$K$30</f>
        <v/>
      </c>
      <c r="K62" s="162" t="str">
        <f t="shared" si="31"/>
        <v/>
      </c>
      <c r="L62" s="162" t="str">
        <f t="shared" si="32"/>
        <v/>
      </c>
      <c r="M62" s="162" t="str">
        <f t="shared" si="33"/>
        <v/>
      </c>
      <c r="N62" s="162" t="str">
        <f t="shared" si="34"/>
        <v/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0</v>
      </c>
      <c r="F63" s="162" t="s">
        <v>2</v>
      </c>
      <c r="G63" s="162">
        <f>Utfylles!$J$31</f>
        <v>0</v>
      </c>
      <c r="H63" s="162"/>
      <c r="I63" s="162" t="str">
        <f>Utfylles!$K$31</f>
        <v/>
      </c>
      <c r="K63" s="162" t="str">
        <f t="shared" si="31"/>
        <v/>
      </c>
      <c r="L63" s="162" t="str">
        <f t="shared" si="32"/>
        <v/>
      </c>
      <c r="M63" s="162" t="str">
        <f t="shared" si="33"/>
        <v/>
      </c>
      <c r="N63" s="162" t="str">
        <f t="shared" si="34"/>
        <v/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0</v>
      </c>
      <c r="F64" s="162" t="s">
        <v>2</v>
      </c>
      <c r="G64" s="162">
        <f>Utfylles!$J$32</f>
        <v>0</v>
      </c>
      <c r="H64" s="162"/>
      <c r="I64" s="162" t="str">
        <f>Utfylles!$K$32</f>
        <v/>
      </c>
      <c r="K64" s="162" t="str">
        <f t="shared" si="31"/>
        <v/>
      </c>
      <c r="L64" s="162" t="str">
        <f t="shared" si="32"/>
        <v/>
      </c>
      <c r="M64" s="162" t="str">
        <f t="shared" si="33"/>
        <v/>
      </c>
      <c r="N64" s="162" t="str">
        <f t="shared" si="34"/>
        <v/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0</v>
      </c>
      <c r="F65" s="162" t="s">
        <v>2</v>
      </c>
      <c r="G65" s="162">
        <f>Utfylles!$J$33</f>
        <v>0</v>
      </c>
      <c r="H65" s="162"/>
      <c r="I65" s="162" t="str">
        <f>Utfylles!$K$33</f>
        <v/>
      </c>
      <c r="K65" s="162" t="str">
        <f t="shared" si="31"/>
        <v/>
      </c>
      <c r="L65" s="162" t="str">
        <f t="shared" si="32"/>
        <v/>
      </c>
      <c r="M65" s="162" t="str">
        <f t="shared" si="33"/>
        <v/>
      </c>
      <c r="N65" s="162" t="str">
        <f t="shared" si="34"/>
        <v/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0</v>
      </c>
      <c r="F66" s="162" t="s">
        <v>2</v>
      </c>
      <c r="G66" s="162">
        <f>Utfylles!$J$34</f>
        <v>0</v>
      </c>
      <c r="H66" s="162"/>
      <c r="I66" s="162" t="str">
        <f>Utfylles!$K$34</f>
        <v/>
      </c>
      <c r="K66" s="162" t="str">
        <f t="shared" si="31"/>
        <v/>
      </c>
      <c r="L66" s="162" t="str">
        <f t="shared" si="32"/>
        <v/>
      </c>
      <c r="M66" s="162" t="str">
        <f t="shared" si="33"/>
        <v/>
      </c>
      <c r="N66" s="162" t="str">
        <f t="shared" si="34"/>
        <v/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0</v>
      </c>
      <c r="F67" s="162" t="s">
        <v>2</v>
      </c>
      <c r="G67" s="162">
        <f>Utfylles!$J$35</f>
        <v>0</v>
      </c>
      <c r="H67" s="162"/>
      <c r="I67" s="162" t="str">
        <f>Utfylles!$K$35</f>
        <v/>
      </c>
      <c r="K67" s="162" t="str">
        <f t="shared" si="31"/>
        <v/>
      </c>
      <c r="L67" s="162" t="str">
        <f t="shared" si="32"/>
        <v/>
      </c>
      <c r="M67" s="162" t="str">
        <f t="shared" si="33"/>
        <v/>
      </c>
      <c r="N67" s="162" t="str">
        <f t="shared" si="34"/>
        <v/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0</v>
      </c>
      <c r="H68" s="162"/>
      <c r="I68" s="162" t="str">
        <f>Utfylles!$K$36</f>
        <v/>
      </c>
      <c r="K68" s="162" t="str">
        <f t="shared" si="31"/>
        <v/>
      </c>
      <c r="L68" s="162" t="str">
        <f t="shared" si="32"/>
        <v/>
      </c>
      <c r="M68" s="162" t="str">
        <f t="shared" si="33"/>
        <v/>
      </c>
      <c r="N68" s="162" t="str">
        <f t="shared" si="34"/>
        <v/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0</v>
      </c>
      <c r="F69" s="162" t="s">
        <v>2</v>
      </c>
      <c r="G69" s="162">
        <f>Utfylles!$J$37</f>
        <v>0</v>
      </c>
      <c r="H69" s="162"/>
      <c r="I69" s="162" t="str">
        <f>Utfylles!$K$37</f>
        <v/>
      </c>
      <c r="K69" s="162" t="str">
        <f t="shared" si="31"/>
        <v/>
      </c>
      <c r="L69" s="162" t="str">
        <f t="shared" si="32"/>
        <v/>
      </c>
      <c r="M69" s="162" t="str">
        <f t="shared" si="33"/>
        <v/>
      </c>
      <c r="N69" s="162" t="str">
        <f t="shared" si="34"/>
        <v/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0</v>
      </c>
      <c r="F70" s="162" t="s">
        <v>2</v>
      </c>
      <c r="G70" s="162">
        <f>Utfylles!$J$38</f>
        <v>0</v>
      </c>
      <c r="H70" s="162"/>
      <c r="I70" s="162" t="str">
        <f>Utfylles!$K$38</f>
        <v/>
      </c>
      <c r="K70" s="162" t="str">
        <f t="shared" si="31"/>
        <v/>
      </c>
      <c r="L70" s="162" t="str">
        <f t="shared" si="32"/>
        <v/>
      </c>
      <c r="M70" s="162" t="str">
        <f t="shared" si="33"/>
        <v/>
      </c>
      <c r="N70" s="162" t="str">
        <f t="shared" si="34"/>
        <v/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0</v>
      </c>
      <c r="BY70" s="162">
        <f>COUNTIF(BV42:BV45,L70)</f>
        <v>0</v>
      </c>
      <c r="BZ70" s="162">
        <f>COUNTIF(BV42:BV45,M70)</f>
        <v>0</v>
      </c>
      <c r="CA70" s="162">
        <f>COUNTIF(BV42:BV45,N70)</f>
        <v>0</v>
      </c>
      <c r="CB70" s="162">
        <f t="shared" si="52"/>
        <v>0</v>
      </c>
      <c r="CD70" s="162" t="str">
        <f t="shared" si="39"/>
        <v/>
      </c>
      <c r="CE70" s="162" t="str">
        <f t="shared" si="40"/>
        <v/>
      </c>
      <c r="CF70" s="162" t="str">
        <f t="shared" si="41"/>
        <v/>
      </c>
      <c r="CG70" s="162" t="str">
        <f t="shared" si="42"/>
        <v/>
      </c>
      <c r="CI70" s="162" t="str">
        <f t="shared" si="53"/>
        <v/>
      </c>
      <c r="CJ70" s="162" t="str">
        <f t="shared" si="54"/>
        <v/>
      </c>
      <c r="CK70" s="162" t="str">
        <f t="shared" si="55"/>
        <v/>
      </c>
      <c r="CL70" s="162" t="str">
        <f t="shared" si="56"/>
        <v/>
      </c>
      <c r="DG70" s="162">
        <f>COUNTIF(DE42:DE45,K70)</f>
        <v>0</v>
      </c>
      <c r="DH70" s="162">
        <f>COUNTIF(DE42:DE45,L70)</f>
        <v>0</v>
      </c>
      <c r="DI70" s="162">
        <f>COUNTIF(DE42:DE45,M70)</f>
        <v>0</v>
      </c>
      <c r="DJ70" s="162">
        <f>COUNTIF(DE42:DE45,N70)</f>
        <v>0</v>
      </c>
      <c r="DK70" s="162">
        <f t="shared" si="57"/>
        <v>0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0</v>
      </c>
      <c r="F71" s="162" t="s">
        <v>2</v>
      </c>
      <c r="G71" s="162">
        <f>Utfylles!$J$39</f>
        <v>0</v>
      </c>
      <c r="H71" s="162"/>
      <c r="I71" s="162" t="str">
        <f>Utfylles!$K$39</f>
        <v/>
      </c>
      <c r="K71" s="162" t="str">
        <f t="shared" si="31"/>
        <v/>
      </c>
      <c r="L71" s="162" t="str">
        <f t="shared" si="32"/>
        <v/>
      </c>
      <c r="M71" s="162" t="str">
        <f t="shared" si="33"/>
        <v/>
      </c>
      <c r="N71" s="162" t="str">
        <f t="shared" si="34"/>
        <v/>
      </c>
      <c r="AO71" s="162">
        <f>COUNTIF(AM42:AM45,K71)</f>
        <v>0</v>
      </c>
      <c r="AP71" s="162">
        <f>COUNTIF(AM42:AM45,L71)</f>
        <v>0</v>
      </c>
      <c r="AQ71" s="162">
        <f>COUNTIF(AM42:AM45,M71)</f>
        <v>0</v>
      </c>
      <c r="AR71" s="162">
        <f>COUNTIF(AM42:AM45,N71)</f>
        <v>0</v>
      </c>
      <c r="AS71" s="162">
        <f t="shared" si="47"/>
        <v>0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0</v>
      </c>
      <c r="DK71" s="162">
        <f t="shared" si="57"/>
        <v>0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0</v>
      </c>
      <c r="F72" s="162" t="s">
        <v>2</v>
      </c>
      <c r="G72" s="162">
        <f>Utfylles!$J$40</f>
        <v>0</v>
      </c>
      <c r="H72" s="162"/>
      <c r="I72" s="162" t="str">
        <f>Utfylles!$K$40</f>
        <v/>
      </c>
      <c r="K72" s="162" t="str">
        <f t="shared" si="31"/>
        <v/>
      </c>
      <c r="L72" s="162" t="str">
        <f t="shared" si="32"/>
        <v/>
      </c>
      <c r="M72" s="162" t="str">
        <f t="shared" si="33"/>
        <v/>
      </c>
      <c r="N72" s="162" t="str">
        <f t="shared" si="34"/>
        <v/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0</v>
      </c>
      <c r="F73" s="162" t="s">
        <v>2</v>
      </c>
      <c r="G73" s="162">
        <f>Utfylles!$J$41</f>
        <v>0</v>
      </c>
      <c r="H73" s="162"/>
      <c r="I73" s="162" t="str">
        <f>Utfylles!$K$41</f>
        <v/>
      </c>
      <c r="K73" s="162" t="str">
        <f t="shared" si="31"/>
        <v/>
      </c>
      <c r="L73" s="162" t="str">
        <f t="shared" si="32"/>
        <v/>
      </c>
      <c r="M73" s="162" t="str">
        <f t="shared" si="33"/>
        <v/>
      </c>
      <c r="N73" s="162" t="str">
        <f t="shared" si="34"/>
        <v/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0</v>
      </c>
      <c r="F74" s="162" t="s">
        <v>2</v>
      </c>
      <c r="G74" s="162">
        <f>Utfylles!$J$42</f>
        <v>0</v>
      </c>
      <c r="H74" s="162"/>
      <c r="I74" s="162" t="str">
        <f>Utfylles!$K$42</f>
        <v/>
      </c>
      <c r="K74" s="162" t="str">
        <f t="shared" si="31"/>
        <v/>
      </c>
      <c r="L74" s="162" t="str">
        <f t="shared" si="32"/>
        <v/>
      </c>
      <c r="M74" s="162" t="str">
        <f t="shared" si="33"/>
        <v/>
      </c>
      <c r="N74" s="162" t="str">
        <f t="shared" si="34"/>
        <v/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0</v>
      </c>
      <c r="F75" s="162" t="s">
        <v>2</v>
      </c>
      <c r="G75" s="162">
        <f>Utfylles!$J$43</f>
        <v>0</v>
      </c>
      <c r="H75" s="162"/>
      <c r="I75" s="162" t="str">
        <f>Utfylles!$K$43</f>
        <v/>
      </c>
      <c r="K75" s="162" t="str">
        <f t="shared" si="31"/>
        <v/>
      </c>
      <c r="L75" s="162" t="str">
        <f t="shared" si="32"/>
        <v/>
      </c>
      <c r="M75" s="162" t="str">
        <f t="shared" si="33"/>
        <v/>
      </c>
      <c r="N75" s="162" t="str">
        <f t="shared" si="34"/>
        <v/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0</v>
      </c>
      <c r="F76" s="162" t="s">
        <v>2</v>
      </c>
      <c r="G76" s="162">
        <f>Utfylles!$J$44</f>
        <v>0</v>
      </c>
      <c r="H76" s="162"/>
      <c r="I76" s="162" t="str">
        <f>Utfylles!$K$44</f>
        <v/>
      </c>
      <c r="K76" s="162" t="str">
        <f t="shared" si="31"/>
        <v/>
      </c>
      <c r="L76" s="162" t="str">
        <f t="shared" si="32"/>
        <v/>
      </c>
      <c r="M76" s="162" t="str">
        <f t="shared" si="33"/>
        <v/>
      </c>
      <c r="N76" s="162" t="str">
        <f t="shared" si="34"/>
        <v/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0</v>
      </c>
      <c r="F77" s="162" t="s">
        <v>2</v>
      </c>
      <c r="G77" s="162">
        <f>Utfylles!$J$45</f>
        <v>0</v>
      </c>
      <c r="H77" s="162"/>
      <c r="I77" s="162" t="str">
        <f>Utfylles!$K$45</f>
        <v/>
      </c>
      <c r="K77" s="162" t="str">
        <f t="shared" si="31"/>
        <v/>
      </c>
      <c r="L77" s="162" t="str">
        <f t="shared" si="32"/>
        <v/>
      </c>
      <c r="M77" s="162" t="str">
        <f t="shared" si="33"/>
        <v/>
      </c>
      <c r="N77" s="162" t="str">
        <f t="shared" si="34"/>
        <v/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0</v>
      </c>
      <c r="F81" s="162" t="s">
        <v>2</v>
      </c>
      <c r="G81" s="162">
        <f>Utfylles!$J$10</f>
        <v>0</v>
      </c>
      <c r="H81" s="162"/>
      <c r="I81" s="162" t="str">
        <f>Utfylles!$K$10</f>
        <v/>
      </c>
      <c r="K81" s="162" t="str">
        <f t="shared" ref="K81:K116" si="63">IF(I81="H",B81,IF(I81="B",D81,""))</f>
        <v/>
      </c>
      <c r="L81" s="162" t="str">
        <f t="shared" ref="L81:L116" si="64">IF(I81="U",B81,"")</f>
        <v/>
      </c>
      <c r="M81" s="162" t="str">
        <f t="shared" ref="M81:M116" si="65">IF(I81="U",D81,"")</f>
        <v/>
      </c>
      <c r="N81" s="162" t="str">
        <f t="shared" ref="N81:N116" si="66">IF(I81="B",B81,IF(I81="H",D81,""))</f>
        <v/>
      </c>
      <c r="P81" s="163">
        <f>_xlfn.RANK.EQ(AK88,AK88:AK91,1)</f>
        <v>3</v>
      </c>
      <c r="Q81" s="166" t="str">
        <f>'Ark2'!B15</f>
        <v>Ukraina</v>
      </c>
      <c r="R81" s="164">
        <f>COUNTIF(K81:N116,Q81)</f>
        <v>0</v>
      </c>
      <c r="S81" s="164">
        <f>COUNTIF(K81:K116,Q81)</f>
        <v>0</v>
      </c>
      <c r="T81" s="164">
        <f>COUNTIF(L81:M116,Q81)</f>
        <v>0</v>
      </c>
      <c r="U81" s="164">
        <f>COUNTIF(N81:N116,Q81)</f>
        <v>0</v>
      </c>
      <c r="V81" s="164">
        <f>SUMIFS(E81:E116,B81:B116,Q81)+SUMIFS(G81:G116,D81:D116,Q81)</f>
        <v>0</v>
      </c>
      <c r="W81" s="164">
        <f>SUMIFS(G81:G116,B81:B116,Q81)+SUMIFS(E81:E116,D81:D116,Q81)</f>
        <v>0</v>
      </c>
      <c r="X81" s="164">
        <f>V81-W81</f>
        <v>0</v>
      </c>
      <c r="Y81" s="162">
        <f>S81*3+T81*1</f>
        <v>0</v>
      </c>
      <c r="Z81" s="162"/>
      <c r="AA81" s="162">
        <f>_xlfn.RANK.EQ(Y81,Y81:Y84,0)</f>
        <v>1</v>
      </c>
      <c r="AB81" s="162">
        <f>IF(COUNTIF(AA81:AA84,AA81)=1,0,IF(AA81=1,_xlfn.RANK.EQ(BN81,BN81:BN84,0),IF(AA81=2,_xlfn.RANK.EQ(CW81,CW81:CW84,0),IF(AA81=3,_xlfn.RANK.EQ(EF81,EF81:EF84,0)))))</f>
        <v>1</v>
      </c>
      <c r="AC81" s="162">
        <f>IF(COUNTIF(AA81:AA84,AA81)=1,0,IF(AA81=1,_xlfn.RANK.EQ(BM81,BM81:BM84,0),IF(AA81=2,_xlfn.RANK.EQ(CV81,CV81:CV84,0),IF(AA81=3,_xlfn.RANK.EQ(EE81,EE81:EE84,0)))))</f>
        <v>1</v>
      </c>
      <c r="AD81" s="162">
        <f>IF(COUNTIF(AA81:AA84,AA81)=1,0,IF(AA81=1,_xlfn.RANK.EQ(BK81,BK81:BK84,0),IF(AA81=2,_xlfn.RANK.EQ(CT81,CT81:CT84,0),IF(AA81=3,_xlfn.RANK.EQ(EC81,EC81:EC84,0)))))</f>
        <v>1</v>
      </c>
      <c r="AE81" s="164">
        <f>SUM(AA88:AD88)</f>
        <v>1.111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1</v>
      </c>
      <c r="AG81" s="162">
        <f>_xlfn.RANK.EQ(X81,X81:X84,)</f>
        <v>1</v>
      </c>
      <c r="AH81" s="162">
        <f>_xlfn.RANK.EQ(V81,V81:V84,0)</f>
        <v>1</v>
      </c>
      <c r="AI81" s="162">
        <f>_xlfn.RANK.EQ(S81,S81:S84,0)</f>
        <v>1</v>
      </c>
      <c r="AJ81" s="163">
        <f>(COUNTIF(Q81:Q84,"&lt;"&amp;Q81)+1)</f>
        <v>3</v>
      </c>
      <c r="AK81" s="162"/>
      <c r="AM81" s="163" t="str">
        <f>IF(AA81=AM80,Q81)</f>
        <v>Ukraina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b">
        <f>IF(AA81=BV80,Q81)</f>
        <v>0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b">
        <f>IF(AA81=DE80,Q81)</f>
        <v>0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0</v>
      </c>
      <c r="F82" s="162" t="s">
        <v>2</v>
      </c>
      <c r="G82" s="162">
        <f>Utfylles!$J$11</f>
        <v>0</v>
      </c>
      <c r="H82" s="162"/>
      <c r="I82" s="162" t="str">
        <f>Utfylles!$K$11</f>
        <v/>
      </c>
      <c r="K82" s="162" t="str">
        <f t="shared" si="63"/>
        <v/>
      </c>
      <c r="L82" s="162" t="str">
        <f t="shared" si="64"/>
        <v/>
      </c>
      <c r="M82" s="162" t="str">
        <f t="shared" si="65"/>
        <v/>
      </c>
      <c r="N82" s="162" t="str">
        <f t="shared" si="66"/>
        <v/>
      </c>
      <c r="P82" s="163">
        <f>_xlfn.RANK.EQ(AK89,AK88:AK91,1)</f>
        <v>1</v>
      </c>
      <c r="Q82" s="166" t="str">
        <f>'Ark2'!B16</f>
        <v>Nederland</v>
      </c>
      <c r="R82" s="164">
        <f>COUNTIF(K81:N116,Q82)</f>
        <v>0</v>
      </c>
      <c r="S82" s="164">
        <f>COUNTIF(K81:K116,Q82)</f>
        <v>0</v>
      </c>
      <c r="T82" s="164">
        <f>COUNTIF(L81:M116,Q82)</f>
        <v>0</v>
      </c>
      <c r="U82" s="164">
        <f>COUNTIF(N81:N116,Q82)</f>
        <v>0</v>
      </c>
      <c r="V82" s="164">
        <f>SUMIFS(E81:E116,B81:B116,Q82)+SUMIFS(G81:G116,D81:D116,Q82)</f>
        <v>0</v>
      </c>
      <c r="W82" s="164">
        <f>SUMIFS(G81:G116,B81:B116,Q82)+SUMIFS(E81:E116,D81:D116,Q82)</f>
        <v>0</v>
      </c>
      <c r="X82" s="164">
        <f>V82-W82</f>
        <v>0</v>
      </c>
      <c r="Y82" s="162">
        <f>S82*3+T82*1</f>
        <v>0</v>
      </c>
      <c r="Z82" s="162"/>
      <c r="AA82" s="162">
        <f>_xlfn.RANK.EQ(Y82,Y81:Y84,0)</f>
        <v>1</v>
      </c>
      <c r="AB82" s="162">
        <f>IF(COUNTIF(AA81:AA84,AA82)=1,0,IF(AA82=1,_xlfn.RANK.EQ(BN82,BN81:BN84,0),IF(AA82=2,_xlfn.RANK.EQ(CW82,CW81:CW84,0),IF(AA82=3,_xlfn.RANK.EQ(EF82,EF81:EF84,0)))))</f>
        <v>1</v>
      </c>
      <c r="AC82" s="162">
        <f>IF(COUNTIF(AA81:AA84,AA82)=1,0,IF(AA82=1,_xlfn.RANK.EQ(BM82,BM81:BM84,0),IF(AA82=2,_xlfn.RANK.EQ(CV82,CV81:CV84,0),IF(AA82=3,_xlfn.RANK.EQ(EE82,EE81:EE84,0)))))</f>
        <v>1</v>
      </c>
      <c r="AD82" s="162">
        <f>IF(COUNTIF(AA81:AA84,AA82)=1,0,IF(AA82=1,_xlfn.RANK.EQ(BK82,BK81:BK84,0),IF(AA82=2,_xlfn.RANK.EQ(CT82,CT81:CT84,0),IF(AA82=3,_xlfn.RANK.EQ(EC82,EC81:EC84,0)))))</f>
        <v>1</v>
      </c>
      <c r="AE82" s="164">
        <f>SUM(AA89:AD89)</f>
        <v>1.111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1</v>
      </c>
      <c r="AG82" s="162">
        <f>_xlfn.RANK.EQ(X82,X81:X84,)</f>
        <v>1</v>
      </c>
      <c r="AH82" s="162">
        <f>_xlfn.RANK.EQ(V82,V81:V84,0)</f>
        <v>1</v>
      </c>
      <c r="AI82" s="162">
        <f>_xlfn.RANK.EQ(S82,S81:S84,0)</f>
        <v>1</v>
      </c>
      <c r="AJ82" s="163">
        <f>(COUNTIF(Q81:Q84,"&lt;"&amp;Q82)+1)</f>
        <v>1</v>
      </c>
      <c r="AK82" s="162"/>
      <c r="AM82" s="163" t="str">
        <f>IF(AA82=AM80,Q82)</f>
        <v>Nederland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b">
        <f>IF(AA82=BV80,Q82)</f>
        <v>0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0</v>
      </c>
      <c r="F83" s="162" t="s">
        <v>2</v>
      </c>
      <c r="G83" s="162">
        <f>Utfylles!$J$12</f>
        <v>0</v>
      </c>
      <c r="H83" s="162"/>
      <c r="I83" s="162" t="str">
        <f>Utfylles!$K$12</f>
        <v/>
      </c>
      <c r="K83" s="162" t="str">
        <f t="shared" si="63"/>
        <v/>
      </c>
      <c r="L83" s="162" t="str">
        <f t="shared" si="64"/>
        <v/>
      </c>
      <c r="M83" s="162" t="str">
        <f t="shared" si="65"/>
        <v/>
      </c>
      <c r="N83" s="162" t="str">
        <f t="shared" si="66"/>
        <v/>
      </c>
      <c r="P83" s="163">
        <f>_xlfn.RANK.EQ(AK90,AK88:AK91,1)</f>
        <v>2</v>
      </c>
      <c r="Q83" s="166" t="str">
        <f>'Ark2'!B17</f>
        <v>Nord-Makedonia</v>
      </c>
      <c r="R83" s="164">
        <f>COUNTIF(K81:N116,Q83)</f>
        <v>0</v>
      </c>
      <c r="S83" s="164">
        <f>COUNTIF(K81:K116,Q83)</f>
        <v>0</v>
      </c>
      <c r="T83" s="164">
        <f>COUNTIF(L81:M116,Q83)</f>
        <v>0</v>
      </c>
      <c r="U83" s="164">
        <f>COUNTIF(N81:N116,Q83)</f>
        <v>0</v>
      </c>
      <c r="V83" s="164">
        <f>SUMIFS(E81:E116,B81:B116,Q83)+SUMIFS(G81:G116,D81:D116,Q83)</f>
        <v>0</v>
      </c>
      <c r="W83" s="164">
        <f>SUMIFS(G81:G116,B81:B116,Q83)+SUMIFS(E81:E116,D81:D116,Q83)</f>
        <v>0</v>
      </c>
      <c r="X83" s="164">
        <f>V83-W83</f>
        <v>0</v>
      </c>
      <c r="Y83" s="162">
        <f>S83*3+T83*1</f>
        <v>0</v>
      </c>
      <c r="Z83" s="162"/>
      <c r="AA83" s="162">
        <f>_xlfn.RANK.EQ(Y83,Y81:Y84,0)</f>
        <v>1</v>
      </c>
      <c r="AB83" s="162">
        <f>IF(COUNTIF(AA81:AA84,AA83)=1,0,IF(AA83=1,_xlfn.RANK.EQ(BN83,BN81:BN84,0),IF(AA83=2,_xlfn.RANK.EQ(CW83,CW81:CW84,0),IF(AA83=3,_xlfn.RANK.EQ(EF83,EF81:EF84,0)))))</f>
        <v>1</v>
      </c>
      <c r="AC83" s="162">
        <f>IF(COUNTIF(AA81:AA84,AA83)=1,0,IF(AA83=1,_xlfn.RANK.EQ(BM83,BM81:BM84,0),IF(AA83=2,_xlfn.RANK.EQ(CV83,CV81:CV84,0),IF(AA83=3,_xlfn.RANK.EQ(EE83,EE81:EE84,0)))))</f>
        <v>1</v>
      </c>
      <c r="AD83" s="162">
        <f>IF(COUNTIF(AA81:AA84,AA83)=1,0,IF(AA83=1,_xlfn.RANK.EQ(BK83,BK81:BK84,0),IF(AA83=2,_xlfn.RANK.EQ(CT83,CT81:CT84,0),IF(AA83=3,_xlfn.RANK.EQ(EC83,EC81:EC84,0)))))</f>
        <v>1</v>
      </c>
      <c r="AE83" s="164">
        <f>SUM(AA90:AD90)</f>
        <v>1.111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1</v>
      </c>
      <c r="AG83" s="162">
        <f>_xlfn.RANK.EQ(X83,X81:X84,)</f>
        <v>1</v>
      </c>
      <c r="AH83" s="162">
        <f>_xlfn.RANK.EQ(V83,V81:V84,0)</f>
        <v>1</v>
      </c>
      <c r="AI83" s="162">
        <f>_xlfn.RANK.EQ(S83,S81:S84,0)</f>
        <v>1</v>
      </c>
      <c r="AJ83" s="163">
        <f>(COUNTIF(Q81:Q84,"&lt;"&amp;Q83)+1)</f>
        <v>2</v>
      </c>
      <c r="AK83" s="162"/>
      <c r="AM83" s="163" t="str">
        <f>IF(AA83=AM80,Q83)</f>
        <v>Nord-Makedonia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b">
        <f>IF(AA83=DE80,Q83)</f>
        <v>0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0</v>
      </c>
      <c r="F84" s="162" t="s">
        <v>2</v>
      </c>
      <c r="G84" s="162">
        <f>Utfylles!$J$13</f>
        <v>0</v>
      </c>
      <c r="H84" s="162"/>
      <c r="I84" s="162" t="str">
        <f>Utfylles!$K$13</f>
        <v/>
      </c>
      <c r="K84" s="162" t="str">
        <f t="shared" si="63"/>
        <v/>
      </c>
      <c r="L84" s="162" t="str">
        <f t="shared" si="64"/>
        <v/>
      </c>
      <c r="M84" s="162" t="str">
        <f t="shared" si="65"/>
        <v/>
      </c>
      <c r="N84" s="162" t="str">
        <f t="shared" si="66"/>
        <v/>
      </c>
      <c r="P84" s="163">
        <f>_xlfn.RANK.EQ(AK91,AK88:AK91,1)</f>
        <v>4</v>
      </c>
      <c r="Q84" s="166" t="str">
        <f>'Ark2'!B18</f>
        <v>Østerrike</v>
      </c>
      <c r="R84" s="164">
        <f>COUNTIF(K81:N116,Q84)</f>
        <v>0</v>
      </c>
      <c r="S84" s="164">
        <f>COUNTIF(K81:K116,Q84)</f>
        <v>0</v>
      </c>
      <c r="T84" s="164">
        <f>COUNTIF(L81:M116,Q84)</f>
        <v>0</v>
      </c>
      <c r="U84" s="164">
        <f>COUNTIF(N81:N116,Q84)</f>
        <v>0</v>
      </c>
      <c r="V84" s="164">
        <f>SUMIFS(E81:E116,B81:B116,Q84)+SUMIFS(G81:G116,D81:D116,Q84)</f>
        <v>0</v>
      </c>
      <c r="W84" s="164">
        <f>SUMIFS(G81:G116,B81:B116,Q84)+SUMIFS(E81:E116,D81:D116,Q84)</f>
        <v>0</v>
      </c>
      <c r="X84" s="164">
        <f>V84-W84</f>
        <v>0</v>
      </c>
      <c r="Y84" s="162">
        <f>S84*3+T84*1</f>
        <v>0</v>
      </c>
      <c r="Z84" s="162"/>
      <c r="AA84" s="162">
        <f>_xlfn.RANK.EQ(Y84,Y81:Y84,0)</f>
        <v>1</v>
      </c>
      <c r="AB84" s="162">
        <f>IF(COUNTIF(AA81:AA84,AA84)=1,0,IF(AA84=1,_xlfn.RANK.EQ(BN84,BN81:BN84,0),IF(AA84=2,_xlfn.RANK.EQ(CW84,CW81:CW84,0),IF(AA84=3,_xlfn.RANK.EQ(EF84,EF81:EF84,0)))))</f>
        <v>1</v>
      </c>
      <c r="AC84" s="162">
        <f>IF(COUNTIF(AA81:AA84,AA84)=1,0,IF(AA84=1,_xlfn.RANK.EQ(BM84,BM81:BM84,0),IF(AA84=2,_xlfn.RANK.EQ(CV84,CV81:CV84,0),IF(AA84=3,_xlfn.RANK.EQ(EE84,EE81:EE84,0)))))</f>
        <v>1</v>
      </c>
      <c r="AD84" s="162">
        <f>IF(COUNTIF(AA81:AA84,AA84)=1,0,IF(AA84=1,_xlfn.RANK.EQ(BK84,BK81:BK84,0),IF(AA84=2,_xlfn.RANK.EQ(CT84,CT81:CT84,0),IF(AA84=3,_xlfn.RANK.EQ(EC84,EC81:EC84,0)))))</f>
        <v>1</v>
      </c>
      <c r="AE84" s="164">
        <f>SUM(AA91:AD91)</f>
        <v>1.111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1</v>
      </c>
      <c r="AG84" s="162">
        <f>_xlfn.RANK.EQ(X84,X81:X84,)</f>
        <v>1</v>
      </c>
      <c r="AH84" s="162">
        <f>_xlfn.RANK.EQ(V84,V81:V84,0)</f>
        <v>1</v>
      </c>
      <c r="AI84" s="162">
        <f>_xlfn.RANK.EQ(S84,S81:S84,0)</f>
        <v>1</v>
      </c>
      <c r="AJ84" s="163">
        <f>(COUNTIF(Q81:Q84,"&lt;"&amp;Q84)+1)</f>
        <v>4</v>
      </c>
      <c r="AK84" s="162"/>
      <c r="AM84" s="163" t="str">
        <f>IF(AA84=AM80,Q84)</f>
        <v>Østerrike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b">
        <f>IF(AA84=BV80,Q84)</f>
        <v>0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b">
        <f>IF(AA84=DE80,Q84)</f>
        <v>0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0</v>
      </c>
      <c r="F85" s="162" t="s">
        <v>2</v>
      </c>
      <c r="G85" s="162">
        <f>Utfylles!$J$14</f>
        <v>0</v>
      </c>
      <c r="H85" s="162"/>
      <c r="I85" s="162" t="str">
        <f>Utfylles!$K$14</f>
        <v/>
      </c>
      <c r="K85" s="162" t="str">
        <f t="shared" si="63"/>
        <v/>
      </c>
      <c r="L85" s="162" t="str">
        <f t="shared" si="64"/>
        <v/>
      </c>
      <c r="M85" s="162" t="str">
        <f t="shared" si="65"/>
        <v/>
      </c>
      <c r="N85" s="162" t="str">
        <f t="shared" si="66"/>
        <v/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0</v>
      </c>
      <c r="F86" s="162" t="s">
        <v>2</v>
      </c>
      <c r="G86" s="162">
        <f>Utfylles!$J$15</f>
        <v>0</v>
      </c>
      <c r="H86" s="162"/>
      <c r="I86" s="162" t="str">
        <f>Utfylles!$K$15</f>
        <v/>
      </c>
      <c r="K86" s="162" t="str">
        <f t="shared" si="63"/>
        <v/>
      </c>
      <c r="L86" s="162" t="str">
        <f t="shared" si="64"/>
        <v/>
      </c>
      <c r="M86" s="162" t="str">
        <f t="shared" si="65"/>
        <v/>
      </c>
      <c r="N86" s="162" t="str">
        <f t="shared" si="66"/>
        <v/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0</v>
      </c>
      <c r="BY86" s="162">
        <f>COUNTIF(BV81:BV84,L86)</f>
        <v>0</v>
      </c>
      <c r="BZ86" s="162">
        <f>COUNTIF(BV81:BV84,M86)</f>
        <v>0</v>
      </c>
      <c r="CA86" s="162">
        <f>COUNTIF(BV81:BV84,N86)</f>
        <v>0</v>
      </c>
      <c r="CB86" s="162">
        <f t="shared" si="84"/>
        <v>0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0</v>
      </c>
      <c r="DH86" s="162">
        <f>COUNTIF(DE81:DE84,L86)</f>
        <v>0</v>
      </c>
      <c r="DI86" s="162">
        <f>COUNTIF(DE81:DE84,M86)</f>
        <v>0</v>
      </c>
      <c r="DJ86" s="162">
        <f>COUNTIF(DE81:DE84,N86)</f>
        <v>0</v>
      </c>
      <c r="DK86" s="162">
        <f t="shared" si="89"/>
        <v>0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0</v>
      </c>
      <c r="F87" s="162" t="s">
        <v>2</v>
      </c>
      <c r="G87" s="162">
        <f>Utfylles!$J$16</f>
        <v>0</v>
      </c>
      <c r="H87" s="162"/>
      <c r="I87" s="162" t="str">
        <f>Utfylles!$K$16</f>
        <v/>
      </c>
      <c r="K87" s="162" t="str">
        <f t="shared" si="63"/>
        <v/>
      </c>
      <c r="L87" s="162" t="str">
        <f t="shared" si="64"/>
        <v/>
      </c>
      <c r="M87" s="162" t="str">
        <f t="shared" si="65"/>
        <v/>
      </c>
      <c r="N87" s="162" t="str">
        <f t="shared" si="66"/>
        <v/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0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0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0</v>
      </c>
      <c r="CB87" s="162">
        <f t="shared" si="84"/>
        <v>0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0</v>
      </c>
      <c r="DK87" s="162">
        <f t="shared" si="89"/>
        <v>0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0</v>
      </c>
      <c r="F88" s="162" t="s">
        <v>2</v>
      </c>
      <c r="G88" s="162">
        <f>Utfylles!$J$17</f>
        <v>0</v>
      </c>
      <c r="H88" s="162"/>
      <c r="I88" s="162" t="str">
        <f>Utfylles!$K$17</f>
        <v/>
      </c>
      <c r="K88" s="162" t="str">
        <f t="shared" si="63"/>
        <v/>
      </c>
      <c r="L88" s="162" t="str">
        <f t="shared" si="64"/>
        <v/>
      </c>
      <c r="M88" s="162" t="str">
        <f t="shared" si="65"/>
        <v/>
      </c>
      <c r="N88" s="162" t="str">
        <f t="shared" si="66"/>
        <v/>
      </c>
      <c r="AA88" s="162">
        <f>AA81/AA86</f>
        <v>1</v>
      </c>
      <c r="AB88" s="162">
        <f>AB81/AB86</f>
        <v>0.1</v>
      </c>
      <c r="AC88" s="162">
        <f>AC81/AC86</f>
        <v>0.01</v>
      </c>
      <c r="AD88" s="162">
        <f>AD81/AD86</f>
        <v>1E-3</v>
      </c>
      <c r="AE88" s="162"/>
      <c r="AF88" s="162">
        <f>AF81/AF86</f>
        <v>1E-4</v>
      </c>
      <c r="AG88" s="162">
        <f>AG81/AG86</f>
        <v>1.0000000000000001E-5</v>
      </c>
      <c r="AH88" s="162">
        <f>AH81/AH86</f>
        <v>9.9999999999999995E-7</v>
      </c>
      <c r="AI88" s="162">
        <f>AI81/AI86</f>
        <v>9.9999999999999995E-8</v>
      </c>
      <c r="AJ88" s="162">
        <f>AJ81/AJ86</f>
        <v>2.9999999999999997E-8</v>
      </c>
      <c r="AK88" s="163">
        <f>SUM(AA88:AJ88)</f>
        <v>1.1111111300000001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0</v>
      </c>
      <c r="F89" s="162" t="s">
        <v>2</v>
      </c>
      <c r="G89" s="162">
        <f>Utfylles!$J$18</f>
        <v>0</v>
      </c>
      <c r="H89" s="162"/>
      <c r="I89" s="162" t="str">
        <f>Utfylles!$K$18</f>
        <v/>
      </c>
      <c r="K89" s="162" t="str">
        <f t="shared" si="63"/>
        <v/>
      </c>
      <c r="L89" s="162" t="str">
        <f t="shared" si="64"/>
        <v/>
      </c>
      <c r="M89" s="162" t="str">
        <f t="shared" si="65"/>
        <v/>
      </c>
      <c r="N89" s="162" t="str">
        <f t="shared" si="66"/>
        <v/>
      </c>
      <c r="P89" s="163">
        <v>1</v>
      </c>
      <c r="Q89" s="166" t="str">
        <f>VLOOKUP(P89,P81:Y84,Q87,FALSE)</f>
        <v>Nederland</v>
      </c>
      <c r="R89" s="164">
        <f>VLOOKUP(P89,P81:Y84,R87,FALSE)</f>
        <v>0</v>
      </c>
      <c r="S89" s="164">
        <f>VLOOKUP(P89,P81:Y84,S87,FALSE)</f>
        <v>0</v>
      </c>
      <c r="T89" s="164">
        <f>VLOOKUP(P89,P81:Y84,T87,FALSE)</f>
        <v>0</v>
      </c>
      <c r="U89" s="164">
        <f>VLOOKUP(P89,P81:Y84,U87,FALSE)</f>
        <v>0</v>
      </c>
      <c r="V89" s="164">
        <f>VLOOKUP(P89,P81:Y84,V87,FALSE)</f>
        <v>0</v>
      </c>
      <c r="W89" s="164">
        <f>VLOOKUP(P89,P81:Y84,W87,FALSE)</f>
        <v>0</v>
      </c>
      <c r="X89" s="164">
        <f>VLOOKUP(P89,P81:Y84,X87,FALSE)</f>
        <v>0</v>
      </c>
      <c r="Y89" s="162">
        <f>VLOOKUP(P89,P81:Y84,Y87,FALSE)</f>
        <v>0</v>
      </c>
      <c r="AA89" s="162">
        <f>AA82/AA86</f>
        <v>1</v>
      </c>
      <c r="AB89" s="162">
        <f>AB82/AB86</f>
        <v>0.1</v>
      </c>
      <c r="AC89" s="162">
        <f>AC82/AC86</f>
        <v>0.01</v>
      </c>
      <c r="AD89" s="162">
        <f>AD82/AD86</f>
        <v>1E-3</v>
      </c>
      <c r="AE89" s="162"/>
      <c r="AF89" s="162">
        <f>AF82/AF86</f>
        <v>1E-4</v>
      </c>
      <c r="AG89" s="162">
        <f>AG82/AG86</f>
        <v>1.0000000000000001E-5</v>
      </c>
      <c r="AH89" s="162">
        <f>AH82/AH86</f>
        <v>9.9999999999999995E-7</v>
      </c>
      <c r="AI89" s="162">
        <f>AI82/AI86</f>
        <v>9.9999999999999995E-8</v>
      </c>
      <c r="AJ89" s="162">
        <f>AJ82/AJ86</f>
        <v>1E-8</v>
      </c>
      <c r="AK89" s="163">
        <f>SUM(AA89:AJ89)</f>
        <v>1.11111111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0</v>
      </c>
      <c r="F90" s="162" t="s">
        <v>2</v>
      </c>
      <c r="G90" s="162">
        <f>Utfylles!$J$19</f>
        <v>0</v>
      </c>
      <c r="H90" s="162"/>
      <c r="I90" s="162" t="str">
        <f>Utfylles!$K$19</f>
        <v/>
      </c>
      <c r="K90" s="162" t="str">
        <f t="shared" si="63"/>
        <v/>
      </c>
      <c r="L90" s="162" t="str">
        <f t="shared" si="64"/>
        <v/>
      </c>
      <c r="M90" s="162" t="str">
        <f t="shared" si="65"/>
        <v/>
      </c>
      <c r="N90" s="162" t="str">
        <f t="shared" si="66"/>
        <v/>
      </c>
      <c r="P90" s="163">
        <v>2</v>
      </c>
      <c r="Q90" s="166" t="str">
        <f>VLOOKUP(P90,P81:Y84,Q87,FALSE)</f>
        <v>Nord-Makedonia</v>
      </c>
      <c r="R90" s="164">
        <f>VLOOKUP(P90,P81:Y84,R87,FALSE)</f>
        <v>0</v>
      </c>
      <c r="S90" s="164">
        <f>VLOOKUP(P90,P81:Y84,S87,FALSE)</f>
        <v>0</v>
      </c>
      <c r="T90" s="164">
        <f>VLOOKUP(P90,P81:Y84,T87,FALSE)</f>
        <v>0</v>
      </c>
      <c r="U90" s="164">
        <f>VLOOKUP(P90,P81:Y84,U87,FALSE)</f>
        <v>0</v>
      </c>
      <c r="V90" s="164">
        <f>VLOOKUP(P90,P81:Y84,V87,FALSE)</f>
        <v>0</v>
      </c>
      <c r="W90" s="164">
        <f>VLOOKUP(P90,P81:Y84,W87,FALSE)</f>
        <v>0</v>
      </c>
      <c r="X90" s="164">
        <f>VLOOKUP(P90,P81:Y84,X87,FALSE)</f>
        <v>0</v>
      </c>
      <c r="Y90" s="162">
        <f>VLOOKUP(P90,P81:Y84,Y87,FALSE)</f>
        <v>0</v>
      </c>
      <c r="AA90" s="162">
        <f>AA83/AA86</f>
        <v>1</v>
      </c>
      <c r="AB90" s="162">
        <f>AB83/AB86</f>
        <v>0.1</v>
      </c>
      <c r="AC90" s="162">
        <f>AC83/AC86</f>
        <v>0.01</v>
      </c>
      <c r="AD90" s="162">
        <f>AD83/AD86</f>
        <v>1E-3</v>
      </c>
      <c r="AE90" s="162"/>
      <c r="AF90" s="162">
        <f>AF83/AF86</f>
        <v>1E-4</v>
      </c>
      <c r="AG90" s="162">
        <f>AG83/AG86</f>
        <v>1.0000000000000001E-5</v>
      </c>
      <c r="AH90" s="162">
        <f>AH83/AH86</f>
        <v>9.9999999999999995E-7</v>
      </c>
      <c r="AI90" s="162">
        <f>AI83/AI86</f>
        <v>9.9999999999999995E-8</v>
      </c>
      <c r="AJ90" s="162">
        <f>AJ83/AJ86</f>
        <v>2E-8</v>
      </c>
      <c r="AK90" s="163">
        <f>SUM(AA90:AJ90)</f>
        <v>1.1111111200000001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0</v>
      </c>
      <c r="H91" s="162"/>
      <c r="I91" s="162" t="str">
        <f>Utfylles!$K$20</f>
        <v/>
      </c>
      <c r="K91" s="162" t="str">
        <f t="shared" si="63"/>
        <v/>
      </c>
      <c r="L91" s="162" t="str">
        <f t="shared" si="64"/>
        <v/>
      </c>
      <c r="M91" s="162" t="str">
        <f t="shared" si="65"/>
        <v/>
      </c>
      <c r="N91" s="162" t="str">
        <f t="shared" si="66"/>
        <v/>
      </c>
      <c r="P91" s="163">
        <v>3</v>
      </c>
      <c r="Q91" s="166" t="str">
        <f>VLOOKUP(P91,P81:Y84,Q87,FALSE)</f>
        <v>Ukraina</v>
      </c>
      <c r="R91" s="164">
        <f>VLOOKUP(P91,P81:Y84,R87,FALSE)</f>
        <v>0</v>
      </c>
      <c r="S91" s="164">
        <f>VLOOKUP(P91,P81:Y84,S87,FALSE)</f>
        <v>0</v>
      </c>
      <c r="T91" s="164">
        <f>VLOOKUP(P91,P81:Y84,T87,FALSE)</f>
        <v>0</v>
      </c>
      <c r="U91" s="164">
        <f>VLOOKUP(P91,P81:Y84,U87,FALSE)</f>
        <v>0</v>
      </c>
      <c r="V91" s="164">
        <f>VLOOKUP(P91,P81:Y84,V87,FALSE)</f>
        <v>0</v>
      </c>
      <c r="W91" s="164">
        <f>VLOOKUP(P91,P81:Y84,W87,FALSE)</f>
        <v>0</v>
      </c>
      <c r="X91" s="164">
        <f>VLOOKUP(P91,P81:Y84,X87,FALSE)</f>
        <v>0</v>
      </c>
      <c r="Y91" s="162">
        <f>VLOOKUP(P91,P81:Y84,Y87,FALSE)</f>
        <v>0</v>
      </c>
      <c r="AA91" s="162">
        <f>AA84/AA86</f>
        <v>1</v>
      </c>
      <c r="AB91" s="162">
        <f>AB84/AB86</f>
        <v>0.1</v>
      </c>
      <c r="AC91" s="162">
        <f>AC84/AC86</f>
        <v>0.01</v>
      </c>
      <c r="AD91" s="162">
        <f>AD84/AD86</f>
        <v>1E-3</v>
      </c>
      <c r="AE91" s="162"/>
      <c r="AF91" s="162">
        <f>AF84/AF86</f>
        <v>1E-4</v>
      </c>
      <c r="AG91" s="162">
        <f>AG84/AG86</f>
        <v>1.0000000000000001E-5</v>
      </c>
      <c r="AH91" s="162">
        <f>AH84/AH86</f>
        <v>9.9999999999999995E-7</v>
      </c>
      <c r="AI91" s="162">
        <f>AI84/AI86</f>
        <v>9.9999999999999995E-8</v>
      </c>
      <c r="AJ91" s="162">
        <f>AJ84/AJ86</f>
        <v>4.0000000000000001E-8</v>
      </c>
      <c r="AK91" s="163">
        <f>SUM(AA91:AJ91)</f>
        <v>1.11111114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0</v>
      </c>
      <c r="F92" s="162" t="s">
        <v>2</v>
      </c>
      <c r="G92" s="162">
        <f>Utfylles!$J$21</f>
        <v>0</v>
      </c>
      <c r="H92" s="162"/>
      <c r="I92" s="162" t="str">
        <f>Utfylles!$K$21</f>
        <v/>
      </c>
      <c r="K92" s="162" t="str">
        <f t="shared" si="63"/>
        <v/>
      </c>
      <c r="L92" s="162" t="str">
        <f t="shared" si="64"/>
        <v/>
      </c>
      <c r="M92" s="162" t="str">
        <f t="shared" si="65"/>
        <v/>
      </c>
      <c r="N92" s="162" t="str">
        <f t="shared" si="66"/>
        <v/>
      </c>
      <c r="P92" s="163">
        <v>4</v>
      </c>
      <c r="Q92" s="166" t="str">
        <f>VLOOKUP(P92,P81:Y84,Q87,FALSE)</f>
        <v>Østerrike</v>
      </c>
      <c r="R92" s="164">
        <f>VLOOKUP(P92,P81:Y84,R87,FALSE)</f>
        <v>0</v>
      </c>
      <c r="S92" s="164">
        <f>VLOOKUP(P92,P81:Y84,S87,FALSE)</f>
        <v>0</v>
      </c>
      <c r="T92" s="164">
        <f>VLOOKUP(P92,P81:Y84,T87,FALSE)</f>
        <v>0</v>
      </c>
      <c r="U92" s="164">
        <f>VLOOKUP(P92,P81:Y84,U87,FALSE)</f>
        <v>0</v>
      </c>
      <c r="V92" s="164">
        <f>VLOOKUP(P92,P81:Y84,V87,FALSE)</f>
        <v>0</v>
      </c>
      <c r="W92" s="164">
        <f>VLOOKUP(P92,P81:Y84,W87,FALSE)</f>
        <v>0</v>
      </c>
      <c r="X92" s="164">
        <f>VLOOKUP(P92,P81:Y84,X87,FALSE)</f>
        <v>0</v>
      </c>
      <c r="Y92" s="162">
        <f>VLOOKUP(P92,P81:Y84,Y87,FALSE)</f>
        <v>0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0</v>
      </c>
      <c r="F93" s="162" t="s">
        <v>2</v>
      </c>
      <c r="G93" s="162">
        <f>Utfylles!$J$22</f>
        <v>0</v>
      </c>
      <c r="H93" s="162"/>
      <c r="I93" s="162" t="str">
        <f>Utfylles!$K$22</f>
        <v/>
      </c>
      <c r="K93" s="162" t="str">
        <f t="shared" si="63"/>
        <v/>
      </c>
      <c r="L93" s="162" t="str">
        <f t="shared" si="64"/>
        <v/>
      </c>
      <c r="M93" s="162" t="str">
        <f t="shared" si="65"/>
        <v/>
      </c>
      <c r="N93" s="162" t="str">
        <f t="shared" si="66"/>
        <v/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0</v>
      </c>
      <c r="F94" s="162" t="s">
        <v>2</v>
      </c>
      <c r="G94" s="162">
        <f>Utfylles!$J$23</f>
        <v>0</v>
      </c>
      <c r="H94" s="162"/>
      <c r="I94" s="162" t="str">
        <f>Utfylles!$K$23</f>
        <v/>
      </c>
      <c r="K94" s="162" t="str">
        <f t="shared" si="63"/>
        <v/>
      </c>
      <c r="L94" s="162" t="str">
        <f t="shared" si="64"/>
        <v/>
      </c>
      <c r="M94" s="162" t="str">
        <f t="shared" si="65"/>
        <v/>
      </c>
      <c r="N94" s="162" t="str">
        <f t="shared" si="66"/>
        <v/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0</v>
      </c>
      <c r="F95" s="162" t="s">
        <v>2</v>
      </c>
      <c r="G95" s="162">
        <f>Utfylles!$J$24</f>
        <v>0</v>
      </c>
      <c r="H95" s="162"/>
      <c r="I95" s="162" t="str">
        <f>Utfylles!$K$24</f>
        <v/>
      </c>
      <c r="K95" s="162" t="str">
        <f t="shared" si="63"/>
        <v/>
      </c>
      <c r="L95" s="162" t="str">
        <f t="shared" si="64"/>
        <v/>
      </c>
      <c r="M95" s="162" t="str">
        <f t="shared" si="65"/>
        <v/>
      </c>
      <c r="N95" s="162" t="str">
        <f t="shared" si="66"/>
        <v/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0</v>
      </c>
      <c r="F96" s="162" t="s">
        <v>2</v>
      </c>
      <c r="G96" s="162">
        <f>Utfylles!$J$25</f>
        <v>0</v>
      </c>
      <c r="H96" s="162"/>
      <c r="I96" s="162" t="str">
        <f>Utfylles!$K$25</f>
        <v/>
      </c>
      <c r="K96" s="162" t="str">
        <f t="shared" si="63"/>
        <v/>
      </c>
      <c r="L96" s="162" t="str">
        <f t="shared" si="64"/>
        <v/>
      </c>
      <c r="M96" s="162" t="str">
        <f t="shared" si="65"/>
        <v/>
      </c>
      <c r="N96" s="162" t="str">
        <f t="shared" si="66"/>
        <v/>
      </c>
      <c r="AO96" s="162">
        <f>COUNTIF(AM81:AM84,K96)</f>
        <v>0</v>
      </c>
      <c r="AP96" s="162">
        <f>COUNTIF(AM81:AM84,L96)</f>
        <v>0</v>
      </c>
      <c r="AQ96" s="162">
        <f>COUNTIF(AM81:AM84,M96)</f>
        <v>0</v>
      </c>
      <c r="AR96" s="162">
        <f>COUNTIF(AM81:AM84,N96)</f>
        <v>0</v>
      </c>
      <c r="AS96" s="162">
        <f t="shared" si="79"/>
        <v>0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0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0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0</v>
      </c>
      <c r="DH96" s="162">
        <f>COUNTIF(DE81:DE84,L96)</f>
        <v>0</v>
      </c>
      <c r="DI96" s="162">
        <f>COUNTIF(DE81:DE84,M96)</f>
        <v>0</v>
      </c>
      <c r="DJ96" s="162">
        <f>COUNTIF(DE81:DE84,N96)</f>
        <v>0</v>
      </c>
      <c r="DK96" s="162">
        <f t="shared" si="89"/>
        <v>0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0</v>
      </c>
      <c r="F97" s="162" t="s">
        <v>2</v>
      </c>
      <c r="G97" s="162">
        <f>Utfylles!$J$26</f>
        <v>0</v>
      </c>
      <c r="H97" s="162"/>
      <c r="I97" s="162" t="str">
        <f>Utfylles!$K$26</f>
        <v/>
      </c>
      <c r="K97" s="162" t="str">
        <f t="shared" si="63"/>
        <v/>
      </c>
      <c r="L97" s="162" t="str">
        <f t="shared" si="64"/>
        <v/>
      </c>
      <c r="M97" s="162" t="str">
        <f t="shared" si="65"/>
        <v/>
      </c>
      <c r="N97" s="162" t="str">
        <f t="shared" si="66"/>
        <v/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0</v>
      </c>
      <c r="F98" s="162" t="s">
        <v>2</v>
      </c>
      <c r="G98" s="162">
        <f>Utfylles!$J$27</f>
        <v>0</v>
      </c>
      <c r="H98" s="162"/>
      <c r="I98" s="162" t="str">
        <f>Utfylles!$K$27</f>
        <v/>
      </c>
      <c r="K98" s="162" t="str">
        <f t="shared" si="63"/>
        <v/>
      </c>
      <c r="L98" s="162" t="str">
        <f t="shared" si="64"/>
        <v/>
      </c>
      <c r="M98" s="162" t="str">
        <f t="shared" si="65"/>
        <v/>
      </c>
      <c r="N98" s="162" t="str">
        <f t="shared" si="66"/>
        <v/>
      </c>
      <c r="AO98" s="162">
        <f>COUNTIF(AM81:AM84,K98)</f>
        <v>0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0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0</v>
      </c>
      <c r="BY98" s="162">
        <f>COUNTIF(BV81:BV84,L98)</f>
        <v>0</v>
      </c>
      <c r="BZ98" s="162">
        <f>COUNTIF(BV81:BV84,M98)</f>
        <v>0</v>
      </c>
      <c r="CA98" s="162">
        <f>COUNTIF(BV81:BV84,N98)</f>
        <v>0</v>
      </c>
      <c r="CB98" s="162">
        <f t="shared" si="84"/>
        <v>0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0</v>
      </c>
      <c r="DK98" s="162">
        <f t="shared" si="89"/>
        <v>0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0</v>
      </c>
      <c r="F99" s="162" t="s">
        <v>2</v>
      </c>
      <c r="G99" s="162">
        <f>Utfylles!$J$28</f>
        <v>0</v>
      </c>
      <c r="H99" s="162"/>
      <c r="I99" s="162" t="str">
        <f>Utfylles!$K$28</f>
        <v/>
      </c>
      <c r="K99" s="162" t="str">
        <f t="shared" si="63"/>
        <v/>
      </c>
      <c r="L99" s="162" t="str">
        <f t="shared" si="64"/>
        <v/>
      </c>
      <c r="M99" s="162" t="str">
        <f t="shared" si="65"/>
        <v/>
      </c>
      <c r="N99" s="162" t="str">
        <f t="shared" si="66"/>
        <v/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0</v>
      </c>
      <c r="F100" s="162" t="s">
        <v>2</v>
      </c>
      <c r="G100" s="162">
        <f>Utfylles!$J$29</f>
        <v>0</v>
      </c>
      <c r="H100" s="162"/>
      <c r="I100" s="162" t="str">
        <f>Utfylles!$K$29</f>
        <v/>
      </c>
      <c r="K100" s="162" t="str">
        <f t="shared" si="63"/>
        <v/>
      </c>
      <c r="L100" s="162" t="str">
        <f t="shared" si="64"/>
        <v/>
      </c>
      <c r="M100" s="162" t="str">
        <f t="shared" si="65"/>
        <v/>
      </c>
      <c r="N100" s="162" t="str">
        <f t="shared" si="66"/>
        <v/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0</v>
      </c>
      <c r="F101" s="162" t="s">
        <v>2</v>
      </c>
      <c r="G101" s="162">
        <f>Utfylles!$J$30</f>
        <v>0</v>
      </c>
      <c r="H101" s="162"/>
      <c r="I101" s="162" t="str">
        <f>Utfylles!$K$30</f>
        <v/>
      </c>
      <c r="K101" s="162" t="str">
        <f t="shared" si="63"/>
        <v/>
      </c>
      <c r="L101" s="162" t="str">
        <f t="shared" si="64"/>
        <v/>
      </c>
      <c r="M101" s="162" t="str">
        <f t="shared" si="65"/>
        <v/>
      </c>
      <c r="N101" s="162" t="str">
        <f t="shared" si="66"/>
        <v/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0</v>
      </c>
      <c r="F102" s="162" t="s">
        <v>2</v>
      </c>
      <c r="G102" s="162">
        <f>Utfylles!$J$31</f>
        <v>0</v>
      </c>
      <c r="H102" s="162"/>
      <c r="I102" s="162" t="str">
        <f>Utfylles!$K$31</f>
        <v/>
      </c>
      <c r="K102" s="162" t="str">
        <f t="shared" si="63"/>
        <v/>
      </c>
      <c r="L102" s="162" t="str">
        <f t="shared" si="64"/>
        <v/>
      </c>
      <c r="M102" s="162" t="str">
        <f t="shared" si="65"/>
        <v/>
      </c>
      <c r="N102" s="162" t="str">
        <f t="shared" si="66"/>
        <v/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0</v>
      </c>
      <c r="F103" s="162" t="s">
        <v>2</v>
      </c>
      <c r="G103" s="162">
        <f>Utfylles!$J$32</f>
        <v>0</v>
      </c>
      <c r="H103" s="162"/>
      <c r="I103" s="162" t="str">
        <f>Utfylles!$K$32</f>
        <v/>
      </c>
      <c r="K103" s="162" t="str">
        <f t="shared" si="63"/>
        <v/>
      </c>
      <c r="L103" s="162" t="str">
        <f t="shared" si="64"/>
        <v/>
      </c>
      <c r="M103" s="162" t="str">
        <f t="shared" si="65"/>
        <v/>
      </c>
      <c r="N103" s="162" t="str">
        <f t="shared" si="66"/>
        <v/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0</v>
      </c>
      <c r="F104" s="162" t="s">
        <v>2</v>
      </c>
      <c r="G104" s="162">
        <f>Utfylles!$J$33</f>
        <v>0</v>
      </c>
      <c r="H104" s="162"/>
      <c r="I104" s="162" t="str">
        <f>Utfylles!$K$33</f>
        <v/>
      </c>
      <c r="K104" s="162" t="str">
        <f t="shared" si="63"/>
        <v/>
      </c>
      <c r="L104" s="162" t="str">
        <f t="shared" si="64"/>
        <v/>
      </c>
      <c r="M104" s="162" t="str">
        <f t="shared" si="65"/>
        <v/>
      </c>
      <c r="N104" s="162" t="str">
        <f t="shared" si="66"/>
        <v/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0</v>
      </c>
      <c r="F105" s="162" t="s">
        <v>2</v>
      </c>
      <c r="G105" s="162">
        <f>Utfylles!$J$34</f>
        <v>0</v>
      </c>
      <c r="H105" s="162"/>
      <c r="I105" s="162" t="str">
        <f>Utfylles!$K$34</f>
        <v/>
      </c>
      <c r="K105" s="162" t="str">
        <f t="shared" si="63"/>
        <v/>
      </c>
      <c r="L105" s="162" t="str">
        <f t="shared" si="64"/>
        <v/>
      </c>
      <c r="M105" s="162" t="str">
        <f t="shared" si="65"/>
        <v/>
      </c>
      <c r="N105" s="162" t="str">
        <f t="shared" si="66"/>
        <v/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0</v>
      </c>
      <c r="F106" s="162" t="s">
        <v>2</v>
      </c>
      <c r="G106" s="162">
        <f>Utfylles!$J$35</f>
        <v>0</v>
      </c>
      <c r="H106" s="162"/>
      <c r="I106" s="162" t="str">
        <f>Utfylles!$K$35</f>
        <v/>
      </c>
      <c r="K106" s="162" t="str">
        <f t="shared" si="63"/>
        <v/>
      </c>
      <c r="L106" s="162" t="str">
        <f t="shared" si="64"/>
        <v/>
      </c>
      <c r="M106" s="162" t="str">
        <f t="shared" si="65"/>
        <v/>
      </c>
      <c r="N106" s="162" t="str">
        <f t="shared" si="66"/>
        <v/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0</v>
      </c>
      <c r="H107" s="162"/>
      <c r="I107" s="162" t="str">
        <f>Utfylles!$K$36</f>
        <v/>
      </c>
      <c r="K107" s="162" t="str">
        <f t="shared" si="63"/>
        <v/>
      </c>
      <c r="L107" s="162" t="str">
        <f t="shared" si="64"/>
        <v/>
      </c>
      <c r="M107" s="162" t="str">
        <f t="shared" si="65"/>
        <v/>
      </c>
      <c r="N107" s="162" t="str">
        <f t="shared" si="66"/>
        <v/>
      </c>
      <c r="AO107" s="162">
        <f>COUNTIF(AM81:AM84,K107)</f>
        <v>0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0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0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0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0</v>
      </c>
      <c r="DK107" s="162">
        <f t="shared" si="89"/>
        <v>0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0</v>
      </c>
      <c r="F108" s="162" t="s">
        <v>2</v>
      </c>
      <c r="G108" s="162">
        <f>Utfylles!$J$37</f>
        <v>0</v>
      </c>
      <c r="H108" s="162"/>
      <c r="I108" s="162" t="str">
        <f>Utfylles!$K$37</f>
        <v/>
      </c>
      <c r="K108" s="162" t="str">
        <f t="shared" si="63"/>
        <v/>
      </c>
      <c r="L108" s="162" t="str">
        <f t="shared" si="64"/>
        <v/>
      </c>
      <c r="M108" s="162" t="str">
        <f t="shared" si="65"/>
        <v/>
      </c>
      <c r="N108" s="162" t="str">
        <f t="shared" si="66"/>
        <v/>
      </c>
      <c r="AO108" s="162">
        <f>COUNTIF(AM81:AM84,K108)</f>
        <v>0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0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0</v>
      </c>
      <c r="BY108" s="162">
        <f>COUNTIF(BV81:BV84,L108)</f>
        <v>0</v>
      </c>
      <c r="BZ108" s="162">
        <f>COUNTIF(BV81:BV84,M108)</f>
        <v>0</v>
      </c>
      <c r="CA108" s="162">
        <f>COUNTIF(BV81:BV84,N108)</f>
        <v>0</v>
      </c>
      <c r="CB108" s="162">
        <f t="shared" si="84"/>
        <v>0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0</v>
      </c>
      <c r="DI108" s="162">
        <f>COUNTIF(DE81:DE84,M108)</f>
        <v>0</v>
      </c>
      <c r="DJ108" s="162">
        <f>COUNTIF(DE81:DE84,N108)</f>
        <v>0</v>
      </c>
      <c r="DK108" s="162">
        <f t="shared" si="89"/>
        <v>0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0</v>
      </c>
      <c r="F109" s="162" t="s">
        <v>2</v>
      </c>
      <c r="G109" s="162">
        <f>Utfylles!$J$38</f>
        <v>0</v>
      </c>
      <c r="H109" s="162"/>
      <c r="I109" s="162" t="str">
        <f>Utfylles!$K$38</f>
        <v/>
      </c>
      <c r="K109" s="162" t="str">
        <f t="shared" si="63"/>
        <v/>
      </c>
      <c r="L109" s="162" t="str">
        <f t="shared" si="64"/>
        <v/>
      </c>
      <c r="M109" s="162" t="str">
        <f t="shared" si="65"/>
        <v/>
      </c>
      <c r="N109" s="162" t="str">
        <f t="shared" si="66"/>
        <v/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0</v>
      </c>
      <c r="F110" s="162" t="s">
        <v>2</v>
      </c>
      <c r="G110" s="162">
        <f>Utfylles!$J$39</f>
        <v>0</v>
      </c>
      <c r="H110" s="162"/>
      <c r="I110" s="162" t="str">
        <f>Utfylles!$K$39</f>
        <v/>
      </c>
      <c r="K110" s="162" t="str">
        <f t="shared" si="63"/>
        <v/>
      </c>
      <c r="L110" s="162" t="str">
        <f t="shared" si="64"/>
        <v/>
      </c>
      <c r="M110" s="162" t="str">
        <f t="shared" si="65"/>
        <v/>
      </c>
      <c r="N110" s="162" t="str">
        <f t="shared" si="66"/>
        <v/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0</v>
      </c>
      <c r="F111" s="162" t="s">
        <v>2</v>
      </c>
      <c r="G111" s="162">
        <f>Utfylles!$J$40</f>
        <v>0</v>
      </c>
      <c r="H111" s="162"/>
      <c r="I111" s="162" t="str">
        <f>Utfylles!$K$40</f>
        <v/>
      </c>
      <c r="K111" s="162" t="str">
        <f t="shared" si="63"/>
        <v/>
      </c>
      <c r="L111" s="162" t="str">
        <f t="shared" si="64"/>
        <v/>
      </c>
      <c r="M111" s="162" t="str">
        <f t="shared" si="65"/>
        <v/>
      </c>
      <c r="N111" s="162" t="str">
        <f t="shared" si="66"/>
        <v/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0</v>
      </c>
      <c r="F112" s="162" t="s">
        <v>2</v>
      </c>
      <c r="G112" s="162">
        <f>Utfylles!$J$41</f>
        <v>0</v>
      </c>
      <c r="H112" s="162"/>
      <c r="I112" s="162" t="str">
        <f>Utfylles!$K$41</f>
        <v/>
      </c>
      <c r="K112" s="162" t="str">
        <f t="shared" si="63"/>
        <v/>
      </c>
      <c r="L112" s="162" t="str">
        <f t="shared" si="64"/>
        <v/>
      </c>
      <c r="M112" s="162" t="str">
        <f t="shared" si="65"/>
        <v/>
      </c>
      <c r="N112" s="162" t="str">
        <f t="shared" si="66"/>
        <v/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0</v>
      </c>
      <c r="F113" s="162" t="s">
        <v>2</v>
      </c>
      <c r="G113" s="162">
        <f>Utfylles!$J$42</f>
        <v>0</v>
      </c>
      <c r="H113" s="162"/>
      <c r="I113" s="162" t="str">
        <f>Utfylles!$K$42</f>
        <v/>
      </c>
      <c r="K113" s="162" t="str">
        <f t="shared" si="63"/>
        <v/>
      </c>
      <c r="L113" s="162" t="str">
        <f t="shared" si="64"/>
        <v/>
      </c>
      <c r="M113" s="162" t="str">
        <f t="shared" si="65"/>
        <v/>
      </c>
      <c r="N113" s="162" t="str">
        <f t="shared" si="66"/>
        <v/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0</v>
      </c>
      <c r="F114" s="162" t="s">
        <v>2</v>
      </c>
      <c r="G114" s="162">
        <f>Utfylles!$J$43</f>
        <v>0</v>
      </c>
      <c r="H114" s="162"/>
      <c r="I114" s="162" t="str">
        <f>Utfylles!$K$43</f>
        <v/>
      </c>
      <c r="K114" s="162" t="str">
        <f t="shared" si="63"/>
        <v/>
      </c>
      <c r="L114" s="162" t="str">
        <f t="shared" si="64"/>
        <v/>
      </c>
      <c r="M114" s="162" t="str">
        <f t="shared" si="65"/>
        <v/>
      </c>
      <c r="N114" s="162" t="str">
        <f t="shared" si="66"/>
        <v/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0</v>
      </c>
      <c r="F115" s="162" t="s">
        <v>2</v>
      </c>
      <c r="G115" s="162">
        <f>Utfylles!$J$44</f>
        <v>0</v>
      </c>
      <c r="H115" s="162"/>
      <c r="I115" s="162" t="str">
        <f>Utfylles!$K$44</f>
        <v/>
      </c>
      <c r="K115" s="162" t="str">
        <f t="shared" si="63"/>
        <v/>
      </c>
      <c r="L115" s="162" t="str">
        <f t="shared" si="64"/>
        <v/>
      </c>
      <c r="M115" s="162" t="str">
        <f t="shared" si="65"/>
        <v/>
      </c>
      <c r="N115" s="162" t="str">
        <f t="shared" si="66"/>
        <v/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0</v>
      </c>
      <c r="F116" s="162" t="s">
        <v>2</v>
      </c>
      <c r="G116" s="162">
        <f>Utfylles!$J$45</f>
        <v>0</v>
      </c>
      <c r="H116" s="162"/>
      <c r="I116" s="162" t="str">
        <f>Utfylles!$K$45</f>
        <v/>
      </c>
      <c r="K116" s="162" t="str">
        <f t="shared" si="63"/>
        <v/>
      </c>
      <c r="L116" s="162" t="str">
        <f t="shared" si="64"/>
        <v/>
      </c>
      <c r="M116" s="162" t="str">
        <f t="shared" si="65"/>
        <v/>
      </c>
      <c r="N116" s="162" t="str">
        <f t="shared" si="66"/>
        <v/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0</v>
      </c>
      <c r="F120" s="162" t="s">
        <v>2</v>
      </c>
      <c r="G120" s="162">
        <f>Utfylles!$J$10</f>
        <v>0</v>
      </c>
      <c r="H120" s="162"/>
      <c r="I120" s="162" t="str">
        <f>Utfylles!$K$10</f>
        <v/>
      </c>
      <c r="K120" s="162" t="str">
        <f t="shared" ref="K120:K155" si="95">IF(I120="H",B120,IF(I120="B",D120,""))</f>
        <v/>
      </c>
      <c r="L120" s="162" t="str">
        <f t="shared" ref="L120:L155" si="96">IF(I120="U",B120,"")</f>
        <v/>
      </c>
      <c r="M120" s="162" t="str">
        <f t="shared" ref="M120:M155" si="97">IF(I120="U",D120,"")</f>
        <v/>
      </c>
      <c r="N120" s="162" t="str">
        <f t="shared" ref="N120:N155" si="98">IF(I120="B",B120,IF(I120="H",D120,""))</f>
        <v/>
      </c>
      <c r="P120" s="163">
        <f>_xlfn.RANK.EQ(AK127,AK127:AK130,1)</f>
        <v>2</v>
      </c>
      <c r="Q120" s="166" t="str">
        <f>'Ark2'!B20</f>
        <v>Kroatia</v>
      </c>
      <c r="R120" s="164">
        <f>COUNTIF(K120:N155,Q120)</f>
        <v>0</v>
      </c>
      <c r="S120" s="164">
        <f>COUNTIF(K120:K155,Q120)</f>
        <v>0</v>
      </c>
      <c r="T120" s="164">
        <f>COUNTIF(L120:M155,Q120)</f>
        <v>0</v>
      </c>
      <c r="U120" s="164">
        <f>COUNTIF(N120:N155,Q120)</f>
        <v>0</v>
      </c>
      <c r="V120" s="164">
        <f>SUMIFS(E120:E155,B120:B155,Q120)+SUMIFS(G120:G155,D120:D155,Q120)</f>
        <v>0</v>
      </c>
      <c r="W120" s="164">
        <f>SUMIFS(G120:G155,B120:B155,Q120)+SUMIFS(E120:E155,D120:D155,Q120)</f>
        <v>0</v>
      </c>
      <c r="X120" s="164">
        <f>V120-W120</f>
        <v>0</v>
      </c>
      <c r="Y120" s="162">
        <f>S120*3+T120*1</f>
        <v>0</v>
      </c>
      <c r="Z120" s="162"/>
      <c r="AA120" s="162">
        <f>_xlfn.RANK.EQ(Y120,Y120:Y123,0)</f>
        <v>1</v>
      </c>
      <c r="AB120" s="162">
        <f>IF(COUNTIF(AA120:AA123,AA120)=1,0,IF(AA120=1,_xlfn.RANK.EQ(BN120,BN120:BN123,0),IF(AA120=2,_xlfn.RANK.EQ(CW120,CW120:CW123,0),IF(AA120=3,_xlfn.RANK.EQ(EF120,EF120:EF123,0)))))</f>
        <v>1</v>
      </c>
      <c r="AC120" s="162">
        <f>IF(COUNTIF(AA120:AA123,AA120)=1,0,IF(AA120=1,_xlfn.RANK.EQ(BM120,BM120:BM123,0),IF(AA120=2,_xlfn.RANK.EQ(CV120,CV120:CV123,0),IF(AA120=3,_xlfn.RANK.EQ(EE120,EE120:EE123,0)))))</f>
        <v>1</v>
      </c>
      <c r="AD120" s="162">
        <f>IF(COUNTIF(AA120:AA123,AA120)=1,0,IF(AA120=1,_xlfn.RANK.EQ(BK120,BK120:BK123,0),IF(AA120=2,_xlfn.RANK.EQ(CT120,CT120:CT123,0),IF(AA120=3,_xlfn.RANK.EQ(EC120,EC120:EC123,0)))))</f>
        <v>1</v>
      </c>
      <c r="AE120" s="164">
        <f>SUM(AA127:AD127)</f>
        <v>1.111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1</v>
      </c>
      <c r="AG120" s="162">
        <f>_xlfn.RANK.EQ(X120,X120:X123,)</f>
        <v>1</v>
      </c>
      <c r="AH120" s="162">
        <f>_xlfn.RANK.EQ(V120,V120:V123,0)</f>
        <v>1</v>
      </c>
      <c r="AI120" s="162">
        <f>_xlfn.RANK.EQ(S120,S120:S123,0)</f>
        <v>1</v>
      </c>
      <c r="AJ120" s="163">
        <f>(COUNTIF(Q120:Q123,"&lt;"&amp;Q120)+1)</f>
        <v>2</v>
      </c>
      <c r="AK120" s="162"/>
      <c r="AM120" s="163" t="str">
        <f>IF(AA120=AM119,Q120)</f>
        <v>Kroatia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b">
        <f>IF(AA120=BV119,Q120)</f>
        <v>0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b">
        <f>IF(AA120=DE119,Q120)</f>
        <v>0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2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0</v>
      </c>
      <c r="F121" s="162" t="s">
        <v>2</v>
      </c>
      <c r="G121" s="162">
        <f>Utfylles!$J$11</f>
        <v>0</v>
      </c>
      <c r="H121" s="162"/>
      <c r="I121" s="162" t="str">
        <f>Utfylles!$K$11</f>
        <v/>
      </c>
      <c r="K121" s="162" t="str">
        <f t="shared" si="95"/>
        <v/>
      </c>
      <c r="L121" s="162" t="str">
        <f t="shared" si="96"/>
        <v/>
      </c>
      <c r="M121" s="162" t="str">
        <f t="shared" si="97"/>
        <v/>
      </c>
      <c r="N121" s="162" t="str">
        <f t="shared" si="98"/>
        <v/>
      </c>
      <c r="P121" s="163">
        <f>_xlfn.RANK.EQ(AK128,AK127:AK130,1)</f>
        <v>1</v>
      </c>
      <c r="Q121" s="166" t="str">
        <f>'Ark2'!B21</f>
        <v>England</v>
      </c>
      <c r="R121" s="164">
        <f>COUNTIF(K120:N155,Q121)</f>
        <v>0</v>
      </c>
      <c r="S121" s="164">
        <f>COUNTIF(K120:K155,Q121)</f>
        <v>0</v>
      </c>
      <c r="T121" s="164">
        <f>COUNTIF(L120:M155,Q121)</f>
        <v>0</v>
      </c>
      <c r="U121" s="164">
        <f>COUNTIF(N120:N155,Q121)</f>
        <v>0</v>
      </c>
      <c r="V121" s="164">
        <f>SUMIFS(E120:E155,B120:B155,Q121)+SUMIFS(G120:G155,D120:D155,Q121)</f>
        <v>0</v>
      </c>
      <c r="W121" s="164">
        <f>SUMIFS(G120:G155,B120:B155,Q121)+SUMIFS(E120:E155,D120:D155,Q121)</f>
        <v>0</v>
      </c>
      <c r="X121" s="164">
        <f>V121-W121</f>
        <v>0</v>
      </c>
      <c r="Y121" s="162">
        <f>S121*3+T121*1</f>
        <v>0</v>
      </c>
      <c r="Z121" s="162"/>
      <c r="AA121" s="162">
        <f>_xlfn.RANK.EQ(Y121,Y120:Y123,0)</f>
        <v>1</v>
      </c>
      <c r="AB121" s="162">
        <f>IF(COUNTIF(AA120:AA123,AA121)=1,0,IF(AA121=1,_xlfn.RANK.EQ(BN121,BN120:BN123,0),IF(AA121=2,_xlfn.RANK.EQ(CW121,CW120:CW123,0),IF(AA121=3,_xlfn.RANK.EQ(EF121,EF120:EF123,0)))))</f>
        <v>1</v>
      </c>
      <c r="AC121" s="162">
        <f>IF(COUNTIF(AA120:AA123,AA121)=1,0,IF(AA121=1,_xlfn.RANK.EQ(BM121,BM120:BM123,0),IF(AA121=2,_xlfn.RANK.EQ(CV121,CV120:CV123,0),IF(AA121=3,_xlfn.RANK.EQ(EE121,EE120:EE123,0)))))</f>
        <v>1</v>
      </c>
      <c r="AD121" s="162">
        <f>IF(COUNTIF(AA120:AA123,AA121)=1,0,IF(AA121=1,_xlfn.RANK.EQ(BK121,BK120:BK123,0),IF(AA121=2,_xlfn.RANK.EQ(CT121,CT120:CT123,0),IF(AA121=3,_xlfn.RANK.EQ(EC121,EC120:EC123,0)))))</f>
        <v>1</v>
      </c>
      <c r="AE121" s="164">
        <f>SUM(AA128:AD128)</f>
        <v>1.111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1</v>
      </c>
      <c r="AG121" s="162">
        <f>_xlfn.RANK.EQ(X121,X120:X123,)</f>
        <v>1</v>
      </c>
      <c r="AH121" s="162">
        <f>_xlfn.RANK.EQ(V121,V120:V123,0)</f>
        <v>1</v>
      </c>
      <c r="AI121" s="162">
        <f>_xlfn.RANK.EQ(S121,S120:S123,0)</f>
        <v>1</v>
      </c>
      <c r="AJ121" s="163">
        <f>(COUNTIF(Q120:Q123,"&lt;"&amp;Q121)+1)</f>
        <v>1</v>
      </c>
      <c r="AK121" s="162"/>
      <c r="AM121" s="163" t="str">
        <f>IF(AA121=AM119,Q121)</f>
        <v>England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b">
        <f>IF(AA121=DE119,Q121)</f>
        <v>0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1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0</v>
      </c>
      <c r="F122" s="162" t="s">
        <v>2</v>
      </c>
      <c r="G122" s="162">
        <f>Utfylles!$J$12</f>
        <v>0</v>
      </c>
      <c r="H122" s="162"/>
      <c r="I122" s="162" t="str">
        <f>Utfylles!$K$12</f>
        <v/>
      </c>
      <c r="K122" s="162" t="str">
        <f t="shared" si="95"/>
        <v/>
      </c>
      <c r="L122" s="162" t="str">
        <f t="shared" si="96"/>
        <v/>
      </c>
      <c r="M122" s="162" t="str">
        <f t="shared" si="97"/>
        <v/>
      </c>
      <c r="N122" s="162" t="str">
        <f t="shared" si="98"/>
        <v/>
      </c>
      <c r="P122" s="163">
        <f>_xlfn.RANK.EQ(AK129,AK127:AK130,1)</f>
        <v>4</v>
      </c>
      <c r="Q122" s="166" t="str">
        <f>'Ark2'!B22</f>
        <v>Tsjekkia</v>
      </c>
      <c r="R122" s="164">
        <f>COUNTIF(K120:N155,Q122)</f>
        <v>0</v>
      </c>
      <c r="S122" s="164">
        <f>COUNTIF(K120:K155,Q122)</f>
        <v>0</v>
      </c>
      <c r="T122" s="164">
        <f>COUNTIF(L120:M155,Q122)</f>
        <v>0</v>
      </c>
      <c r="U122" s="164">
        <f>COUNTIF(N120:N155,Q122)</f>
        <v>0</v>
      </c>
      <c r="V122" s="164">
        <f>SUMIFS(E120:E155,B120:B155,Q122)+SUMIFS(G120:G155,D120:D155,Q122)</f>
        <v>0</v>
      </c>
      <c r="W122" s="164">
        <f>SUMIFS(G120:G155,B120:B155,Q122)+SUMIFS(E120:E155,D120:D155,Q122)</f>
        <v>0</v>
      </c>
      <c r="X122" s="164">
        <f>V122-W122</f>
        <v>0</v>
      </c>
      <c r="Y122" s="162">
        <f>S122*3+T122*1</f>
        <v>0</v>
      </c>
      <c r="Z122" s="162"/>
      <c r="AA122" s="162">
        <f>_xlfn.RANK.EQ(Y122,Y120:Y123,0)</f>
        <v>1</v>
      </c>
      <c r="AB122" s="162">
        <f>IF(COUNTIF(AA120:AA123,AA122)=1,0,IF(AA122=1,_xlfn.RANK.EQ(BN122,BN120:BN123,0),IF(AA122=2,_xlfn.RANK.EQ(CW122,CW120:CW123,0),IF(AA122=3,_xlfn.RANK.EQ(EF122,EF120:EF123,0)))))</f>
        <v>1</v>
      </c>
      <c r="AC122" s="162">
        <f>IF(COUNTIF(AA120:AA123,AA122)=1,0,IF(AA122=1,_xlfn.RANK.EQ(BM122,BM120:BM123,0),IF(AA122=2,_xlfn.RANK.EQ(CV122,CV120:CV123,0),IF(AA122=3,_xlfn.RANK.EQ(EE122,EE120:EE123,0)))))</f>
        <v>1</v>
      </c>
      <c r="AD122" s="162">
        <f>IF(COUNTIF(AA120:AA123,AA122)=1,0,IF(AA122=1,_xlfn.RANK.EQ(BK122,BK120:BK123,0),IF(AA122=2,_xlfn.RANK.EQ(CT122,CT120:CT123,0),IF(AA122=3,_xlfn.RANK.EQ(EC122,EC120:EC123,0)))))</f>
        <v>1</v>
      </c>
      <c r="AE122" s="164">
        <f>SUM(AA129:AD129)</f>
        <v>1.111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1</v>
      </c>
      <c r="AG122" s="162">
        <f>_xlfn.RANK.EQ(X122,X120:X123,)</f>
        <v>1</v>
      </c>
      <c r="AH122" s="162">
        <f>_xlfn.RANK.EQ(V122,V120:V123,0)</f>
        <v>1</v>
      </c>
      <c r="AI122" s="162">
        <f>_xlfn.RANK.EQ(S122,S120:S123,0)</f>
        <v>1</v>
      </c>
      <c r="AJ122" s="163">
        <f>(COUNTIF(Q120:Q123,"&lt;"&amp;Q122)+1)</f>
        <v>4</v>
      </c>
      <c r="AK122" s="162"/>
      <c r="AM122" s="163" t="str">
        <f>IF(AA122=AM119,Q122)</f>
        <v>Tsjekkia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b">
        <f>IF(AA122=BV119,Q122)</f>
        <v>0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b">
        <f>IF(AA122=DE119,Q122)</f>
        <v>0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4</v>
      </c>
      <c r="DX122" s="166" t="str">
        <f>Q122</f>
        <v>Tsjekkia</v>
      </c>
      <c r="DY122" s="164">
        <f>COUNTIF(DR120:DU155,DX122)</f>
        <v>0</v>
      </c>
      <c r="DZ122" s="164">
        <f>COUNTIF(DR120:DR155,DX122)</f>
        <v>0</v>
      </c>
      <c r="EA122" s="164">
        <f>COUNTIF(DS120:DT155,DX122)</f>
        <v>0</v>
      </c>
      <c r="EB122" s="164">
        <f>COUNTIF(DU120:DU155,DX122)</f>
        <v>0</v>
      </c>
      <c r="EC122" s="164">
        <f>SUMIFS(DO120:DO155,DM120:DM155,DX122)+SUMIFS(DP120:DP155,DN120:DN155,DX122)</f>
        <v>0</v>
      </c>
      <c r="ED122" s="164">
        <f>SUMIFS(DP120:DP155,DM120:DM155,DX122)+SUMIFS(DO120:DO155,DN120:DN155,DX122)</f>
        <v>0</v>
      </c>
      <c r="EE122" s="164">
        <f>EC122-ED122</f>
        <v>0</v>
      </c>
      <c r="EF122" s="162">
        <f>DZ122*3+EA122*1</f>
        <v>0</v>
      </c>
      <c r="EG122" s="162" t="str">
        <f>IF(DY122=0,"-",_xlfn.RANK.EQ(EF122,EF120:EF123))</f>
        <v>-</v>
      </c>
      <c r="EH122" s="162" t="str">
        <f>IF(DY122=0,"-",_xlfn.RANK.EQ(EE122,EE120:EE123))</f>
        <v>-</v>
      </c>
      <c r="EI122" s="162" t="str">
        <f>IF(DY122=0,"-",_xlfn.RANK.EQ(EC122,EC120:EC123))</f>
        <v>-</v>
      </c>
      <c r="EJ122" s="162" t="str">
        <f>IF(DY122=0,"-",SUM(EG122:EI122))</f>
        <v>-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1000.004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0</v>
      </c>
      <c r="F123" s="162" t="s">
        <v>2</v>
      </c>
      <c r="G123" s="162">
        <f>Utfylles!$J$13</f>
        <v>0</v>
      </c>
      <c r="H123" s="162"/>
      <c r="I123" s="162" t="str">
        <f>Utfylles!$K$13</f>
        <v/>
      </c>
      <c r="K123" s="162" t="str">
        <f t="shared" si="95"/>
        <v/>
      </c>
      <c r="L123" s="162" t="str">
        <f t="shared" si="96"/>
        <v/>
      </c>
      <c r="M123" s="162" t="str">
        <f t="shared" si="97"/>
        <v/>
      </c>
      <c r="N123" s="162" t="str">
        <f t="shared" si="98"/>
        <v/>
      </c>
      <c r="P123" s="163">
        <f>_xlfn.RANK.EQ(AK130,AK127:AK130,1)</f>
        <v>3</v>
      </c>
      <c r="Q123" s="166" t="str">
        <f>'Ark2'!B23</f>
        <v>Skottland</v>
      </c>
      <c r="R123" s="164">
        <f>COUNTIF(K120:N155,Q123)</f>
        <v>0</v>
      </c>
      <c r="S123" s="164">
        <f>COUNTIF(K120:K155,Q123)</f>
        <v>0</v>
      </c>
      <c r="T123" s="164">
        <f>COUNTIF(L120:M155,Q123)</f>
        <v>0</v>
      </c>
      <c r="U123" s="164">
        <f>COUNTIF(N120:N155,Q123)</f>
        <v>0</v>
      </c>
      <c r="V123" s="164">
        <f>SUMIFS(E120:E155,B120:B155,Q123)+SUMIFS(G120:G155,D120:D155,Q123)</f>
        <v>0</v>
      </c>
      <c r="W123" s="164">
        <f>SUMIFS(G120:G155,B120:B155,Q123)+SUMIFS(E120:E155,D120:D155,Q123)</f>
        <v>0</v>
      </c>
      <c r="X123" s="164">
        <f>V123-W123</f>
        <v>0</v>
      </c>
      <c r="Y123" s="162">
        <f>S123*3+T123*1</f>
        <v>0</v>
      </c>
      <c r="Z123" s="162"/>
      <c r="AA123" s="162">
        <f>_xlfn.RANK.EQ(Y123,Y120:Y123,0)</f>
        <v>1</v>
      </c>
      <c r="AB123" s="162">
        <f>IF(COUNTIF(AA120:AA123,AA123)=1,0,IF(AA123=1,_xlfn.RANK.EQ(BN123,BN120:BN123,0),IF(AA123=2,_xlfn.RANK.EQ(CW123,CW120:CW123,0),IF(AA123=3,_xlfn.RANK.EQ(EF123,EF120:EF123,0)))))</f>
        <v>1</v>
      </c>
      <c r="AC123" s="162">
        <f>IF(COUNTIF(AA120:AA123,AA123)=1,0,IF(AA123=1,_xlfn.RANK.EQ(BM123,BM120:BM123,0),IF(AA123=2,_xlfn.RANK.EQ(CV123,CV120:CV123,0),IF(AA123=3,_xlfn.RANK.EQ(EE123,EE120:EE123,0)))))</f>
        <v>1</v>
      </c>
      <c r="AD123" s="162">
        <f>IF(COUNTIF(AA120:AA123,AA123)=1,0,IF(AA123=1,_xlfn.RANK.EQ(BK123,BK120:BK123,0),IF(AA123=2,_xlfn.RANK.EQ(CT123,CT120:CT123,0),IF(AA123=3,_xlfn.RANK.EQ(EC123,EC120:EC123,0)))))</f>
        <v>1</v>
      </c>
      <c r="AE123" s="164">
        <f>SUM(AA130:AD130)</f>
        <v>1.111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1</v>
      </c>
      <c r="AG123" s="162">
        <f>_xlfn.RANK.EQ(X123,X120:X123,)</f>
        <v>1</v>
      </c>
      <c r="AH123" s="162">
        <f>_xlfn.RANK.EQ(V123,V120:V123,0)</f>
        <v>1</v>
      </c>
      <c r="AI123" s="162">
        <f>_xlfn.RANK.EQ(S123,S120:S123,0)</f>
        <v>1</v>
      </c>
      <c r="AJ123" s="163">
        <f>(COUNTIF(Q120:Q123,"&lt;"&amp;Q123)+1)</f>
        <v>3</v>
      </c>
      <c r="AK123" s="162"/>
      <c r="AM123" s="163" t="str">
        <f>IF(AA123=AM119,Q123)</f>
        <v>Skottland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b">
        <f>IF(AA123=BV119,Q123)</f>
        <v>0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b">
        <f>IF(AA123=DE119,Q123)</f>
        <v>0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3</v>
      </c>
      <c r="DX123" s="166" t="str">
        <f>Q123</f>
        <v>Skottland</v>
      </c>
      <c r="DY123" s="164">
        <f>COUNTIF(DR120:DU155,DX123)</f>
        <v>0</v>
      </c>
      <c r="DZ123" s="164">
        <f>COUNTIF(DR120:DR155,DX123)</f>
        <v>0</v>
      </c>
      <c r="EA123" s="164">
        <f>COUNTIF(DS120:DT155,DX123)</f>
        <v>0</v>
      </c>
      <c r="EB123" s="164">
        <f>COUNTIF(DU120:DU155,DX123)</f>
        <v>0</v>
      </c>
      <c r="EC123" s="164">
        <f>SUMIFS(DO120:DO155,DM120:DM155,DX123)+SUMIFS(DP120:DP155,DN120:DN155,DX123)</f>
        <v>0</v>
      </c>
      <c r="ED123" s="164">
        <f>SUMIFS(DP120:DP155,DM120:DM155,DX123)+SUMIFS(DO120:DO155,DN120:DN155,DX123)</f>
        <v>0</v>
      </c>
      <c r="EE123" s="164">
        <f>EC123-ED123</f>
        <v>0</v>
      </c>
      <c r="EF123" s="162">
        <f>DZ123*3+EA123*1</f>
        <v>0</v>
      </c>
      <c r="EG123" s="162" t="str">
        <f>IF(DY123=0,"-",_xlfn.RANK.EQ(EF123,EF120:EF123))</f>
        <v>-</v>
      </c>
      <c r="EH123" s="162" t="str">
        <f>IF(DY123=0,"-",_xlfn.RANK.EQ(EE123,EE120:EE123))</f>
        <v>-</v>
      </c>
      <c r="EI123" s="162" t="str">
        <f>IF(DY123=0,"-",_xlfn.RANK.EQ(EC123,EC120:EC123))</f>
        <v>-</v>
      </c>
      <c r="EJ123" s="162" t="str">
        <f>IF(DY123=0,"-",SUM(EG123:EI123))</f>
        <v>-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1000.003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0</v>
      </c>
      <c r="F124" s="162" t="s">
        <v>2</v>
      </c>
      <c r="G124" s="162">
        <f>Utfylles!$J$14</f>
        <v>0</v>
      </c>
      <c r="H124" s="162"/>
      <c r="I124" s="162" t="str">
        <f>Utfylles!$K$14</f>
        <v/>
      </c>
      <c r="K124" s="162" t="str">
        <f t="shared" si="95"/>
        <v/>
      </c>
      <c r="L124" s="162" t="str">
        <f t="shared" si="96"/>
        <v/>
      </c>
      <c r="M124" s="162" t="str">
        <f t="shared" si="97"/>
        <v/>
      </c>
      <c r="N124" s="162" t="str">
        <f t="shared" si="98"/>
        <v/>
      </c>
      <c r="AO124" s="162">
        <f>COUNTIF(AM120:AM123,K124)</f>
        <v>0</v>
      </c>
      <c r="AP124" s="162">
        <f>COUNTIF(AM120:AM123,L124)</f>
        <v>0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0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0</v>
      </c>
      <c r="BY124" s="162">
        <f>COUNTIF(BV120:BV123,L124)</f>
        <v>0</v>
      </c>
      <c r="BZ124" s="162">
        <f>COUNTIF(BV120:BV123,M124)</f>
        <v>0</v>
      </c>
      <c r="CA124" s="162">
        <f>COUNTIF(BV120:BV123,N124)</f>
        <v>0</v>
      </c>
      <c r="CB124" s="162">
        <f t="shared" si="116"/>
        <v>0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0</v>
      </c>
      <c r="DK124" s="162">
        <f t="shared" si="121"/>
        <v>0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0</v>
      </c>
      <c r="F125" s="162" t="s">
        <v>2</v>
      </c>
      <c r="G125" s="162">
        <f>Utfylles!$J$15</f>
        <v>0</v>
      </c>
      <c r="H125" s="162"/>
      <c r="I125" s="162" t="str">
        <f>Utfylles!$K$15</f>
        <v/>
      </c>
      <c r="K125" s="162" t="str">
        <f t="shared" si="95"/>
        <v/>
      </c>
      <c r="L125" s="162" t="str">
        <f t="shared" si="96"/>
        <v/>
      </c>
      <c r="M125" s="162" t="str">
        <f t="shared" si="97"/>
        <v/>
      </c>
      <c r="N125" s="162" t="str">
        <f t="shared" si="98"/>
        <v/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0</v>
      </c>
      <c r="F126" s="162" t="s">
        <v>2</v>
      </c>
      <c r="G126" s="162">
        <f>Utfylles!$J$16</f>
        <v>0</v>
      </c>
      <c r="H126" s="162"/>
      <c r="I126" s="162" t="str">
        <f>Utfylles!$K$16</f>
        <v/>
      </c>
      <c r="K126" s="162" t="str">
        <f t="shared" si="95"/>
        <v/>
      </c>
      <c r="L126" s="162" t="str">
        <f t="shared" si="96"/>
        <v/>
      </c>
      <c r="M126" s="162" t="str">
        <f t="shared" si="97"/>
        <v/>
      </c>
      <c r="N126" s="162" t="str">
        <f t="shared" si="98"/>
        <v/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England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0</v>
      </c>
      <c r="F127" s="162" t="s">
        <v>2</v>
      </c>
      <c r="G127" s="162">
        <f>Utfylles!$J$17</f>
        <v>0</v>
      </c>
      <c r="H127" s="162"/>
      <c r="I127" s="162" t="str">
        <f>Utfylles!$K$17</f>
        <v/>
      </c>
      <c r="K127" s="162" t="str">
        <f t="shared" si="95"/>
        <v/>
      </c>
      <c r="L127" s="162" t="str">
        <f t="shared" si="96"/>
        <v/>
      </c>
      <c r="M127" s="162" t="str">
        <f t="shared" si="97"/>
        <v/>
      </c>
      <c r="N127" s="162" t="str">
        <f t="shared" si="98"/>
        <v/>
      </c>
      <c r="AA127" s="162">
        <f>AA120/AA125</f>
        <v>1</v>
      </c>
      <c r="AB127" s="162">
        <f>AB120/AB125</f>
        <v>0.1</v>
      </c>
      <c r="AC127" s="162">
        <f>AC120/AC125</f>
        <v>0.01</v>
      </c>
      <c r="AD127" s="162">
        <f>AD120/AD125</f>
        <v>1E-3</v>
      </c>
      <c r="AE127" s="162"/>
      <c r="AF127" s="162">
        <f>AF120/AF125</f>
        <v>1E-4</v>
      </c>
      <c r="AG127" s="162">
        <f>AG120/AG125</f>
        <v>1.0000000000000001E-5</v>
      </c>
      <c r="AH127" s="162">
        <f>AH120/AH125</f>
        <v>9.9999999999999995E-7</v>
      </c>
      <c r="AI127" s="162">
        <f>AI120/AI125</f>
        <v>9.9999999999999995E-8</v>
      </c>
      <c r="AJ127" s="162">
        <f>AJ120/AJ125</f>
        <v>2E-8</v>
      </c>
      <c r="AK127" s="163">
        <f>SUM(AA127:AJ127)</f>
        <v>1.1111111200000001</v>
      </c>
      <c r="AO127" s="162">
        <f>COUNTIF(AM120:AM123,K127)</f>
        <v>0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0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0</v>
      </c>
      <c r="BZ127" s="162">
        <f>COUNTIF(BV120:BV123,M127)</f>
        <v>0</v>
      </c>
      <c r="CA127" s="162">
        <f>COUNTIF(BV120:BV123,N127)</f>
        <v>0</v>
      </c>
      <c r="CB127" s="162">
        <f t="shared" si="116"/>
        <v>0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0</v>
      </c>
      <c r="DH127" s="162">
        <f>COUNTIF(DE120:DE123,L127)</f>
        <v>0</v>
      </c>
      <c r="DI127" s="162">
        <f>COUNTIF(DE120:DE123,M127)</f>
        <v>0</v>
      </c>
      <c r="DJ127" s="162">
        <f>COUNTIF(DE120:DE123,N127)</f>
        <v>0</v>
      </c>
      <c r="DK127" s="162">
        <f t="shared" si="121"/>
        <v>0</v>
      </c>
      <c r="DM127" s="162" t="str">
        <f t="shared" si="107"/>
        <v/>
      </c>
      <c r="DN127" s="162" t="str">
        <f t="shared" si="108"/>
        <v/>
      </c>
      <c r="DO127" s="162" t="str">
        <f t="shared" si="109"/>
        <v/>
      </c>
      <c r="DP127" s="162" t="str">
        <f t="shared" si="110"/>
        <v/>
      </c>
      <c r="DR127" s="162" t="str">
        <f t="shared" si="122"/>
        <v/>
      </c>
      <c r="DS127" s="162" t="str">
        <f t="shared" si="123"/>
        <v/>
      </c>
      <c r="DT127" s="162" t="str">
        <f t="shared" si="124"/>
        <v/>
      </c>
      <c r="DU127" s="162" t="str">
        <f t="shared" si="125"/>
        <v/>
      </c>
      <c r="DW127" s="162">
        <v>2</v>
      </c>
      <c r="DX127" s="163" t="str">
        <f>VLOOKUP(DW127,DW120:DX123,2,FALSE)</f>
        <v>Kroatia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0</v>
      </c>
      <c r="F128" s="162" t="s">
        <v>2</v>
      </c>
      <c r="G128" s="162">
        <f>Utfylles!$J$18</f>
        <v>0</v>
      </c>
      <c r="H128" s="162"/>
      <c r="I128" s="162" t="str">
        <f>Utfylles!$K$18</f>
        <v/>
      </c>
      <c r="K128" s="162" t="str">
        <f t="shared" si="95"/>
        <v/>
      </c>
      <c r="L128" s="162" t="str">
        <f t="shared" si="96"/>
        <v/>
      </c>
      <c r="M128" s="162" t="str">
        <f t="shared" si="97"/>
        <v/>
      </c>
      <c r="N128" s="162" t="str">
        <f t="shared" si="98"/>
        <v/>
      </c>
      <c r="P128" s="163">
        <v>1</v>
      </c>
      <c r="Q128" s="166" t="str">
        <f>VLOOKUP(P128,P120:Y123,Q126,FALSE)</f>
        <v>England</v>
      </c>
      <c r="R128" s="164">
        <f>VLOOKUP(P128,P120:Y123,R126,FALSE)</f>
        <v>0</v>
      </c>
      <c r="S128" s="164">
        <f>VLOOKUP(P128,P120:Y123,S126,FALSE)</f>
        <v>0</v>
      </c>
      <c r="T128" s="164">
        <f>VLOOKUP(P128,P120:Y123,T126,FALSE)</f>
        <v>0</v>
      </c>
      <c r="U128" s="164">
        <f>VLOOKUP(P128,P120:Y123,U126,FALSE)</f>
        <v>0</v>
      </c>
      <c r="V128" s="164">
        <f>VLOOKUP(P128,P120:Y123,V126,FALSE)</f>
        <v>0</v>
      </c>
      <c r="W128" s="164">
        <f>VLOOKUP(P128,P120:Y123,W126,FALSE)</f>
        <v>0</v>
      </c>
      <c r="X128" s="164">
        <f>VLOOKUP(P128,P120:Y123,X126,FALSE)</f>
        <v>0</v>
      </c>
      <c r="Y128" s="162">
        <f>VLOOKUP(P128,P120:Y123,Y126,FALSE)</f>
        <v>0</v>
      </c>
      <c r="AA128" s="162">
        <f>AA121/AA125</f>
        <v>1</v>
      </c>
      <c r="AB128" s="162">
        <f>AB121/AB125</f>
        <v>0.1</v>
      </c>
      <c r="AC128" s="162">
        <f>AC121/AC125</f>
        <v>0.01</v>
      </c>
      <c r="AD128" s="162">
        <f>AD121/AD125</f>
        <v>1E-3</v>
      </c>
      <c r="AE128" s="162"/>
      <c r="AF128" s="162">
        <f>AF121/AF125</f>
        <v>1E-4</v>
      </c>
      <c r="AG128" s="162">
        <f>AG121/AG125</f>
        <v>1.0000000000000001E-5</v>
      </c>
      <c r="AH128" s="162">
        <f>AH121/AH125</f>
        <v>9.9999999999999995E-7</v>
      </c>
      <c r="AI128" s="162">
        <f>AI121/AI125</f>
        <v>9.9999999999999995E-8</v>
      </c>
      <c r="AJ128" s="162">
        <f>AJ121/AJ125</f>
        <v>1E-8</v>
      </c>
      <c r="AK128" s="163">
        <f>SUM(AA128:AJ128)</f>
        <v>1.11111111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Skottland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0</v>
      </c>
      <c r="F129" s="162" t="s">
        <v>2</v>
      </c>
      <c r="G129" s="162">
        <f>Utfylles!$J$19</f>
        <v>0</v>
      </c>
      <c r="H129" s="162"/>
      <c r="I129" s="162" t="str">
        <f>Utfylles!$K$19</f>
        <v/>
      </c>
      <c r="K129" s="162" t="str">
        <f t="shared" si="95"/>
        <v/>
      </c>
      <c r="L129" s="162" t="str">
        <f t="shared" si="96"/>
        <v/>
      </c>
      <c r="M129" s="162" t="str">
        <f t="shared" si="97"/>
        <v/>
      </c>
      <c r="N129" s="162" t="str">
        <f t="shared" si="98"/>
        <v/>
      </c>
      <c r="P129" s="163">
        <v>2</v>
      </c>
      <c r="Q129" s="166" t="str">
        <f>VLOOKUP(P129,P120:Y123,Q126,FALSE)</f>
        <v>Kroatia</v>
      </c>
      <c r="R129" s="164">
        <f>VLOOKUP(P129,P120:Y123,R126,FALSE)</f>
        <v>0</v>
      </c>
      <c r="S129" s="164">
        <f>VLOOKUP(P129,P120:Y123,S126,FALSE)</f>
        <v>0</v>
      </c>
      <c r="T129" s="164">
        <f>VLOOKUP(P129,P120:Y123,T126,FALSE)</f>
        <v>0</v>
      </c>
      <c r="U129" s="164">
        <f>VLOOKUP(P129,P120:Y123,U126,FALSE)</f>
        <v>0</v>
      </c>
      <c r="V129" s="164">
        <f>VLOOKUP(P129,P120:Y123,V126,FALSE)</f>
        <v>0</v>
      </c>
      <c r="W129" s="164">
        <f>VLOOKUP(P129,P120:Y123,W126,FALSE)</f>
        <v>0</v>
      </c>
      <c r="X129" s="164">
        <f>VLOOKUP(P129,P120:Y123,X126,FALSE)</f>
        <v>0</v>
      </c>
      <c r="Y129" s="162">
        <f>VLOOKUP(P129,P120:Y123,Y126,FALSE)</f>
        <v>0</v>
      </c>
      <c r="AA129" s="162">
        <f>AA122/AA125</f>
        <v>1</v>
      </c>
      <c r="AB129" s="162">
        <f>AB122/AB125</f>
        <v>0.1</v>
      </c>
      <c r="AC129" s="162">
        <f>AC122/AC125</f>
        <v>0.01</v>
      </c>
      <c r="AD129" s="162">
        <f>AD122/AD125</f>
        <v>1E-3</v>
      </c>
      <c r="AE129" s="162"/>
      <c r="AF129" s="162">
        <f>AF122/AF125</f>
        <v>1E-4</v>
      </c>
      <c r="AG129" s="162">
        <f>AG122/AG125</f>
        <v>1.0000000000000001E-5</v>
      </c>
      <c r="AH129" s="162">
        <f>AH122/AH125</f>
        <v>9.9999999999999995E-7</v>
      </c>
      <c r="AI129" s="162">
        <f>AI122/AI125</f>
        <v>9.9999999999999995E-8</v>
      </c>
      <c r="AJ129" s="162">
        <f>AJ122/AJ125</f>
        <v>4.0000000000000001E-8</v>
      </c>
      <c r="AK129" s="163">
        <f>SUM(AA129:AJ129)</f>
        <v>1.11111114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Tsjekkia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0</v>
      </c>
      <c r="H130" s="162"/>
      <c r="I130" s="162" t="str">
        <f>Utfylles!$K$20</f>
        <v/>
      </c>
      <c r="K130" s="162" t="str">
        <f t="shared" si="95"/>
        <v/>
      </c>
      <c r="L130" s="162" t="str">
        <f t="shared" si="96"/>
        <v/>
      </c>
      <c r="M130" s="162" t="str">
        <f t="shared" si="97"/>
        <v/>
      </c>
      <c r="N130" s="162" t="str">
        <f t="shared" si="98"/>
        <v/>
      </c>
      <c r="P130" s="163">
        <v>3</v>
      </c>
      <c r="Q130" s="166" t="str">
        <f>VLOOKUP(P130,P120:Y123,Q126,FALSE)</f>
        <v>Skottland</v>
      </c>
      <c r="R130" s="164">
        <f>VLOOKUP(P130,P120:Y123,R126,FALSE)</f>
        <v>0</v>
      </c>
      <c r="S130" s="164">
        <f>VLOOKUP(P130,P120:Y123,S126,FALSE)</f>
        <v>0</v>
      </c>
      <c r="T130" s="164">
        <f>VLOOKUP(P130,P120:Y123,T126,FALSE)</f>
        <v>0</v>
      </c>
      <c r="U130" s="164">
        <f>VLOOKUP(P130,P120:Y123,U126,FALSE)</f>
        <v>0</v>
      </c>
      <c r="V130" s="164">
        <f>VLOOKUP(P130,P120:Y123,V126,FALSE)</f>
        <v>0</v>
      </c>
      <c r="W130" s="164">
        <f>VLOOKUP(P130,P120:Y123,W126,FALSE)</f>
        <v>0</v>
      </c>
      <c r="X130" s="164">
        <f>VLOOKUP(P130,P120:Y123,X126,FALSE)</f>
        <v>0</v>
      </c>
      <c r="Y130" s="162">
        <f>VLOOKUP(P130,P120:Y123,Y126,FALSE)</f>
        <v>0</v>
      </c>
      <c r="AA130" s="162">
        <f>AA123/AA125</f>
        <v>1</v>
      </c>
      <c r="AB130" s="162">
        <f>AB123/AB125</f>
        <v>0.1</v>
      </c>
      <c r="AC130" s="162">
        <f>AC123/AC125</f>
        <v>0.01</v>
      </c>
      <c r="AD130" s="162">
        <f>AD123/AD125</f>
        <v>1E-3</v>
      </c>
      <c r="AE130" s="162"/>
      <c r="AF130" s="162">
        <f>AF123/AF125</f>
        <v>1E-4</v>
      </c>
      <c r="AG130" s="162">
        <f>AG123/AG125</f>
        <v>1.0000000000000001E-5</v>
      </c>
      <c r="AH130" s="162">
        <f>AH123/AH125</f>
        <v>9.9999999999999995E-7</v>
      </c>
      <c r="AI130" s="162">
        <f>AI123/AI125</f>
        <v>9.9999999999999995E-8</v>
      </c>
      <c r="AJ130" s="162">
        <f>AJ123/AJ125</f>
        <v>2.9999999999999997E-8</v>
      </c>
      <c r="AK130" s="163">
        <f>SUM(AA130:AJ130)</f>
        <v>1.1111111300000001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0</v>
      </c>
      <c r="F131" s="162" t="s">
        <v>2</v>
      </c>
      <c r="G131" s="162">
        <f>Utfylles!$J$21</f>
        <v>0</v>
      </c>
      <c r="H131" s="162"/>
      <c r="I131" s="162" t="str">
        <f>Utfylles!$K$21</f>
        <v/>
      </c>
      <c r="K131" s="162" t="str">
        <f t="shared" si="95"/>
        <v/>
      </c>
      <c r="L131" s="162" t="str">
        <f t="shared" si="96"/>
        <v/>
      </c>
      <c r="M131" s="162" t="str">
        <f t="shared" si="97"/>
        <v/>
      </c>
      <c r="N131" s="162" t="str">
        <f t="shared" si="98"/>
        <v/>
      </c>
      <c r="P131" s="163">
        <v>4</v>
      </c>
      <c r="Q131" s="166" t="str">
        <f>VLOOKUP(P131,P120:Y123,Q126,FALSE)</f>
        <v>Tsjekkia</v>
      </c>
      <c r="R131" s="164">
        <f>VLOOKUP(P131,P120:Y123,R126,FALSE)</f>
        <v>0</v>
      </c>
      <c r="S131" s="164">
        <f>VLOOKUP(P131,P120:Y123,S126,FALSE)</f>
        <v>0</v>
      </c>
      <c r="T131" s="164">
        <f>VLOOKUP(P131,P120:Y123,T126,FALSE)</f>
        <v>0</v>
      </c>
      <c r="U131" s="164">
        <f>VLOOKUP(P131,P120:Y123,U126,FALSE)</f>
        <v>0</v>
      </c>
      <c r="V131" s="164">
        <f>VLOOKUP(P131,P120:Y123,V126,FALSE)</f>
        <v>0</v>
      </c>
      <c r="W131" s="164">
        <f>VLOOKUP(P131,P120:Y123,W126,FALSE)</f>
        <v>0</v>
      </c>
      <c r="X131" s="164">
        <f>VLOOKUP(P131,P120:Y123,X126,FALSE)</f>
        <v>0</v>
      </c>
      <c r="Y131" s="162">
        <f>VLOOKUP(P131,P120:Y123,Y126,FALSE)</f>
        <v>0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0</v>
      </c>
      <c r="F132" s="162" t="s">
        <v>2</v>
      </c>
      <c r="G132" s="162">
        <f>Utfylles!$J$22</f>
        <v>0</v>
      </c>
      <c r="H132" s="162"/>
      <c r="I132" s="162" t="str">
        <f>Utfylles!$K$22</f>
        <v/>
      </c>
      <c r="K132" s="162" t="str">
        <f t="shared" si="95"/>
        <v/>
      </c>
      <c r="L132" s="162" t="str">
        <f t="shared" si="96"/>
        <v/>
      </c>
      <c r="M132" s="162" t="str">
        <f t="shared" si="97"/>
        <v/>
      </c>
      <c r="N132" s="162" t="str">
        <f t="shared" si="98"/>
        <v/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0</v>
      </c>
      <c r="F133" s="162" t="s">
        <v>2</v>
      </c>
      <c r="G133" s="162">
        <f>Utfylles!$J$23</f>
        <v>0</v>
      </c>
      <c r="H133" s="162"/>
      <c r="I133" s="162" t="str">
        <f>Utfylles!$K$23</f>
        <v/>
      </c>
      <c r="K133" s="162" t="str">
        <f t="shared" si="95"/>
        <v/>
      </c>
      <c r="L133" s="162" t="str">
        <f t="shared" si="96"/>
        <v/>
      </c>
      <c r="M133" s="162" t="str">
        <f t="shared" si="97"/>
        <v/>
      </c>
      <c r="N133" s="162" t="str">
        <f t="shared" si="98"/>
        <v/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0</v>
      </c>
      <c r="F134" s="162" t="s">
        <v>2</v>
      </c>
      <c r="G134" s="162">
        <f>Utfylles!$J$24</f>
        <v>0</v>
      </c>
      <c r="H134" s="162"/>
      <c r="I134" s="162" t="str">
        <f>Utfylles!$K$24</f>
        <v/>
      </c>
      <c r="K134" s="162" t="str">
        <f t="shared" si="95"/>
        <v/>
      </c>
      <c r="L134" s="162" t="str">
        <f t="shared" si="96"/>
        <v/>
      </c>
      <c r="M134" s="162" t="str">
        <f t="shared" si="97"/>
        <v/>
      </c>
      <c r="N134" s="162" t="str">
        <f t="shared" si="98"/>
        <v/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0</v>
      </c>
      <c r="F135" s="162" t="s">
        <v>2</v>
      </c>
      <c r="G135" s="162">
        <f>Utfylles!$J$25</f>
        <v>0</v>
      </c>
      <c r="H135" s="162"/>
      <c r="I135" s="162" t="str">
        <f>Utfylles!$K$25</f>
        <v/>
      </c>
      <c r="K135" s="162" t="str">
        <f t="shared" si="95"/>
        <v/>
      </c>
      <c r="L135" s="162" t="str">
        <f t="shared" si="96"/>
        <v/>
      </c>
      <c r="M135" s="162" t="str">
        <f t="shared" si="97"/>
        <v/>
      </c>
      <c r="N135" s="162" t="str">
        <f t="shared" si="98"/>
        <v/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0</v>
      </c>
      <c r="F136" s="162" t="s">
        <v>2</v>
      </c>
      <c r="G136" s="162">
        <f>Utfylles!$J$26</f>
        <v>0</v>
      </c>
      <c r="H136" s="162"/>
      <c r="I136" s="162" t="str">
        <f>Utfylles!$K$26</f>
        <v/>
      </c>
      <c r="K136" s="162" t="str">
        <f t="shared" si="95"/>
        <v/>
      </c>
      <c r="L136" s="162" t="str">
        <f t="shared" si="96"/>
        <v/>
      </c>
      <c r="M136" s="162" t="str">
        <f t="shared" si="97"/>
        <v/>
      </c>
      <c r="N136" s="162" t="str">
        <f t="shared" si="98"/>
        <v/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0</v>
      </c>
      <c r="F137" s="162" t="s">
        <v>2</v>
      </c>
      <c r="G137" s="162">
        <f>Utfylles!$J$27</f>
        <v>0</v>
      </c>
      <c r="H137" s="162"/>
      <c r="I137" s="162" t="str">
        <f>Utfylles!$K$27</f>
        <v/>
      </c>
      <c r="K137" s="162" t="str">
        <f t="shared" si="95"/>
        <v/>
      </c>
      <c r="L137" s="162" t="str">
        <f t="shared" si="96"/>
        <v/>
      </c>
      <c r="M137" s="162" t="str">
        <f t="shared" si="97"/>
        <v/>
      </c>
      <c r="N137" s="162" t="str">
        <f t="shared" si="98"/>
        <v/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0</v>
      </c>
      <c r="F138" s="162" t="s">
        <v>2</v>
      </c>
      <c r="G138" s="162">
        <f>Utfylles!$J$28</f>
        <v>0</v>
      </c>
      <c r="H138" s="162"/>
      <c r="I138" s="162" t="str">
        <f>Utfylles!$K$28</f>
        <v/>
      </c>
      <c r="K138" s="162" t="str">
        <f t="shared" si="95"/>
        <v/>
      </c>
      <c r="L138" s="162" t="str">
        <f t="shared" si="96"/>
        <v/>
      </c>
      <c r="M138" s="162" t="str">
        <f t="shared" si="97"/>
        <v/>
      </c>
      <c r="N138" s="162" t="str">
        <f t="shared" si="98"/>
        <v/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0</v>
      </c>
      <c r="F139" s="162" t="s">
        <v>2</v>
      </c>
      <c r="G139" s="162">
        <f>Utfylles!$J$29</f>
        <v>0</v>
      </c>
      <c r="H139" s="162"/>
      <c r="I139" s="162" t="str">
        <f>Utfylles!$K$29</f>
        <v/>
      </c>
      <c r="K139" s="162" t="str">
        <f t="shared" si="95"/>
        <v/>
      </c>
      <c r="L139" s="162" t="str">
        <f t="shared" si="96"/>
        <v/>
      </c>
      <c r="M139" s="162" t="str">
        <f t="shared" si="97"/>
        <v/>
      </c>
      <c r="N139" s="162" t="str">
        <f t="shared" si="98"/>
        <v/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0</v>
      </c>
      <c r="BY139" s="162">
        <f>COUNTIF(BV120:BV123,L139)</f>
        <v>0</v>
      </c>
      <c r="BZ139" s="162">
        <f>COUNTIF(BV120:BV123,M139)</f>
        <v>0</v>
      </c>
      <c r="CA139" s="162">
        <f>COUNTIF(BV120:BV123,N139)</f>
        <v>0</v>
      </c>
      <c r="CB139" s="162">
        <f t="shared" si="116"/>
        <v>0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0</v>
      </c>
      <c r="DI139" s="162">
        <f>COUNTIF(DE120:DE123,M139)</f>
        <v>0</v>
      </c>
      <c r="DJ139" s="162">
        <f>COUNTIF(DE120:DE123,N139)</f>
        <v>0</v>
      </c>
      <c r="DK139" s="162">
        <f t="shared" si="121"/>
        <v>0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0</v>
      </c>
      <c r="F140" s="162" t="s">
        <v>2</v>
      </c>
      <c r="G140" s="162">
        <f>Utfylles!$J$30</f>
        <v>0</v>
      </c>
      <c r="H140" s="162"/>
      <c r="I140" s="162" t="str">
        <f>Utfylles!$K$30</f>
        <v/>
      </c>
      <c r="K140" s="162" t="str">
        <f t="shared" si="95"/>
        <v/>
      </c>
      <c r="L140" s="162" t="str">
        <f t="shared" si="96"/>
        <v/>
      </c>
      <c r="M140" s="162" t="str">
        <f t="shared" si="97"/>
        <v/>
      </c>
      <c r="N140" s="162" t="str">
        <f t="shared" si="98"/>
        <v/>
      </c>
      <c r="AO140" s="162">
        <f>COUNTIF(AM120:AM123,K140)</f>
        <v>0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0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0</v>
      </c>
      <c r="CB140" s="162">
        <f t="shared" si="116"/>
        <v>0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0</v>
      </c>
      <c r="DK140" s="162">
        <f t="shared" si="121"/>
        <v>0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0</v>
      </c>
      <c r="F141" s="162" t="s">
        <v>2</v>
      </c>
      <c r="G141" s="162">
        <f>Utfylles!$J$31</f>
        <v>0</v>
      </c>
      <c r="H141" s="162"/>
      <c r="I141" s="162" t="str">
        <f>Utfylles!$K$31</f>
        <v/>
      </c>
      <c r="K141" s="162" t="str">
        <f t="shared" si="95"/>
        <v/>
      </c>
      <c r="L141" s="162" t="str">
        <f t="shared" si="96"/>
        <v/>
      </c>
      <c r="M141" s="162" t="str">
        <f t="shared" si="97"/>
        <v/>
      </c>
      <c r="N141" s="162" t="str">
        <f t="shared" si="98"/>
        <v/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0</v>
      </c>
      <c r="F142" s="162" t="s">
        <v>2</v>
      </c>
      <c r="G142" s="162">
        <f>Utfylles!$J$32</f>
        <v>0</v>
      </c>
      <c r="H142" s="162"/>
      <c r="I142" s="162" t="str">
        <f>Utfylles!$K$32</f>
        <v/>
      </c>
      <c r="K142" s="162" t="str">
        <f t="shared" si="95"/>
        <v/>
      </c>
      <c r="L142" s="162" t="str">
        <f t="shared" si="96"/>
        <v/>
      </c>
      <c r="M142" s="162" t="str">
        <f t="shared" si="97"/>
        <v/>
      </c>
      <c r="N142" s="162" t="str">
        <f t="shared" si="98"/>
        <v/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0</v>
      </c>
      <c r="F143" s="162" t="s">
        <v>2</v>
      </c>
      <c r="G143" s="162">
        <f>Utfylles!$J$33</f>
        <v>0</v>
      </c>
      <c r="H143" s="162"/>
      <c r="I143" s="162" t="str">
        <f>Utfylles!$K$33</f>
        <v/>
      </c>
      <c r="K143" s="162" t="str">
        <f t="shared" si="95"/>
        <v/>
      </c>
      <c r="L143" s="162" t="str">
        <f t="shared" si="96"/>
        <v/>
      </c>
      <c r="M143" s="162" t="str">
        <f t="shared" si="97"/>
        <v/>
      </c>
      <c r="N143" s="162" t="str">
        <f t="shared" si="98"/>
        <v/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0</v>
      </c>
      <c r="F144" s="162" t="s">
        <v>2</v>
      </c>
      <c r="G144" s="162">
        <f>Utfylles!$J$34</f>
        <v>0</v>
      </c>
      <c r="H144" s="162"/>
      <c r="I144" s="162" t="str">
        <f>Utfylles!$K$34</f>
        <v/>
      </c>
      <c r="K144" s="162" t="str">
        <f t="shared" si="95"/>
        <v/>
      </c>
      <c r="L144" s="162" t="str">
        <f t="shared" si="96"/>
        <v/>
      </c>
      <c r="M144" s="162" t="str">
        <f t="shared" si="97"/>
        <v/>
      </c>
      <c r="N144" s="162" t="str">
        <f t="shared" si="98"/>
        <v/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0</v>
      </c>
      <c r="F145" s="162" t="s">
        <v>2</v>
      </c>
      <c r="G145" s="162">
        <f>Utfylles!$J$35</f>
        <v>0</v>
      </c>
      <c r="H145" s="162"/>
      <c r="I145" s="162" t="str">
        <f>Utfylles!$K$35</f>
        <v/>
      </c>
      <c r="K145" s="162" t="str">
        <f t="shared" si="95"/>
        <v/>
      </c>
      <c r="L145" s="162" t="str">
        <f t="shared" si="96"/>
        <v/>
      </c>
      <c r="M145" s="162" t="str">
        <f t="shared" si="97"/>
        <v/>
      </c>
      <c r="N145" s="162" t="str">
        <f t="shared" si="98"/>
        <v/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0</v>
      </c>
      <c r="H146" s="162"/>
      <c r="I146" s="162" t="str">
        <f>Utfylles!$K$36</f>
        <v/>
      </c>
      <c r="K146" s="162" t="str">
        <f t="shared" si="95"/>
        <v/>
      </c>
      <c r="L146" s="162" t="str">
        <f t="shared" si="96"/>
        <v/>
      </c>
      <c r="M146" s="162" t="str">
        <f t="shared" si="97"/>
        <v/>
      </c>
      <c r="N146" s="162" t="str">
        <f t="shared" si="98"/>
        <v/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0</v>
      </c>
      <c r="F147" s="162" t="s">
        <v>2</v>
      </c>
      <c r="G147" s="162">
        <f>Utfylles!$J$37</f>
        <v>0</v>
      </c>
      <c r="H147" s="162"/>
      <c r="I147" s="162" t="str">
        <f>Utfylles!$K$37</f>
        <v/>
      </c>
      <c r="K147" s="162" t="str">
        <f t="shared" si="95"/>
        <v/>
      </c>
      <c r="L147" s="162" t="str">
        <f t="shared" si="96"/>
        <v/>
      </c>
      <c r="M147" s="162" t="str">
        <f t="shared" si="97"/>
        <v/>
      </c>
      <c r="N147" s="162" t="str">
        <f t="shared" si="98"/>
        <v/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0</v>
      </c>
      <c r="F148" s="162" t="s">
        <v>2</v>
      </c>
      <c r="G148" s="162">
        <f>Utfylles!$J$38</f>
        <v>0</v>
      </c>
      <c r="H148" s="162"/>
      <c r="I148" s="162" t="str">
        <f>Utfylles!$K$38</f>
        <v/>
      </c>
      <c r="K148" s="162" t="str">
        <f t="shared" si="95"/>
        <v/>
      </c>
      <c r="L148" s="162" t="str">
        <f t="shared" si="96"/>
        <v/>
      </c>
      <c r="M148" s="162" t="str">
        <f t="shared" si="97"/>
        <v/>
      </c>
      <c r="N148" s="162" t="str">
        <f t="shared" si="98"/>
        <v/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0</v>
      </c>
      <c r="F149" s="162" t="s">
        <v>2</v>
      </c>
      <c r="G149" s="162">
        <f>Utfylles!$J$39</f>
        <v>0</v>
      </c>
      <c r="H149" s="162"/>
      <c r="I149" s="162" t="str">
        <f>Utfylles!$K$39</f>
        <v/>
      </c>
      <c r="K149" s="162" t="str">
        <f t="shared" si="95"/>
        <v/>
      </c>
      <c r="L149" s="162" t="str">
        <f t="shared" si="96"/>
        <v/>
      </c>
      <c r="M149" s="162" t="str">
        <f t="shared" si="97"/>
        <v/>
      </c>
      <c r="N149" s="162" t="str">
        <f t="shared" si="98"/>
        <v/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0</v>
      </c>
      <c r="F150" s="162" t="s">
        <v>2</v>
      </c>
      <c r="G150" s="162">
        <f>Utfylles!$J$40</f>
        <v>0</v>
      </c>
      <c r="H150" s="162"/>
      <c r="I150" s="162" t="str">
        <f>Utfylles!$K$40</f>
        <v/>
      </c>
      <c r="K150" s="162" t="str">
        <f t="shared" si="95"/>
        <v/>
      </c>
      <c r="L150" s="162" t="str">
        <f t="shared" si="96"/>
        <v/>
      </c>
      <c r="M150" s="162" t="str">
        <f t="shared" si="97"/>
        <v/>
      </c>
      <c r="N150" s="162" t="str">
        <f t="shared" si="98"/>
        <v/>
      </c>
      <c r="AO150" s="162">
        <f>COUNTIF(AM120:AM123,K150)</f>
        <v>0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0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0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0</v>
      </c>
      <c r="CB150" s="162">
        <f t="shared" si="116"/>
        <v>0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0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0</v>
      </c>
      <c r="DK150" s="162">
        <f t="shared" si="121"/>
        <v>0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0</v>
      </c>
      <c r="F151" s="162" t="s">
        <v>2</v>
      </c>
      <c r="G151" s="162">
        <f>Utfylles!$J$41</f>
        <v>0</v>
      </c>
      <c r="H151" s="162"/>
      <c r="I151" s="162" t="str">
        <f>Utfylles!$K$41</f>
        <v/>
      </c>
      <c r="K151" s="162" t="str">
        <f t="shared" si="95"/>
        <v/>
      </c>
      <c r="L151" s="162" t="str">
        <f t="shared" si="96"/>
        <v/>
      </c>
      <c r="M151" s="162" t="str">
        <f t="shared" si="97"/>
        <v/>
      </c>
      <c r="N151" s="162" t="str">
        <f t="shared" si="98"/>
        <v/>
      </c>
      <c r="AO151" s="162">
        <f>COUNTIF(AM120:AM123,K151)</f>
        <v>0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0</v>
      </c>
      <c r="AS151" s="162">
        <f t="shared" si="111"/>
        <v>0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0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0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0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0</v>
      </c>
      <c r="DK151" s="162">
        <f t="shared" si="121"/>
        <v>0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0</v>
      </c>
      <c r="F152" s="162" t="s">
        <v>2</v>
      </c>
      <c r="G152" s="162">
        <f>Utfylles!$J$42</f>
        <v>0</v>
      </c>
      <c r="H152" s="162"/>
      <c r="I152" s="162" t="str">
        <f>Utfylles!$K$42</f>
        <v/>
      </c>
      <c r="K152" s="162" t="str">
        <f t="shared" si="95"/>
        <v/>
      </c>
      <c r="L152" s="162" t="str">
        <f t="shared" si="96"/>
        <v/>
      </c>
      <c r="M152" s="162" t="str">
        <f t="shared" si="97"/>
        <v/>
      </c>
      <c r="N152" s="162" t="str">
        <f t="shared" si="98"/>
        <v/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0</v>
      </c>
      <c r="F153" s="162" t="s">
        <v>2</v>
      </c>
      <c r="G153" s="162">
        <f>Utfylles!$J$43</f>
        <v>0</v>
      </c>
      <c r="H153" s="162"/>
      <c r="I153" s="162" t="str">
        <f>Utfylles!$K$43</f>
        <v/>
      </c>
      <c r="K153" s="162" t="str">
        <f t="shared" si="95"/>
        <v/>
      </c>
      <c r="L153" s="162" t="str">
        <f t="shared" si="96"/>
        <v/>
      </c>
      <c r="M153" s="162" t="str">
        <f t="shared" si="97"/>
        <v/>
      </c>
      <c r="N153" s="162" t="str">
        <f t="shared" si="98"/>
        <v/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0</v>
      </c>
      <c r="F154" s="162" t="s">
        <v>2</v>
      </c>
      <c r="G154" s="162">
        <f>Utfylles!$J$44</f>
        <v>0</v>
      </c>
      <c r="H154" s="162"/>
      <c r="I154" s="162" t="str">
        <f>Utfylles!$K$44</f>
        <v/>
      </c>
      <c r="K154" s="162" t="str">
        <f t="shared" si="95"/>
        <v/>
      </c>
      <c r="L154" s="162" t="str">
        <f t="shared" si="96"/>
        <v/>
      </c>
      <c r="M154" s="162" t="str">
        <f t="shared" si="97"/>
        <v/>
      </c>
      <c r="N154" s="162" t="str">
        <f t="shared" si="98"/>
        <v/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0</v>
      </c>
      <c r="F155" s="162" t="s">
        <v>2</v>
      </c>
      <c r="G155" s="162">
        <f>Utfylles!$J$45</f>
        <v>0</v>
      </c>
      <c r="H155" s="162"/>
      <c r="I155" s="162" t="str">
        <f>Utfylles!$K$45</f>
        <v/>
      </c>
      <c r="K155" s="162" t="str">
        <f t="shared" si="95"/>
        <v/>
      </c>
      <c r="L155" s="162" t="str">
        <f t="shared" si="96"/>
        <v/>
      </c>
      <c r="M155" s="162" t="str">
        <f t="shared" si="97"/>
        <v/>
      </c>
      <c r="N155" s="162" t="str">
        <f t="shared" si="98"/>
        <v/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0</v>
      </c>
      <c r="F159" s="162" t="s">
        <v>2</v>
      </c>
      <c r="G159" s="162">
        <f>Utfylles!$J$10</f>
        <v>0</v>
      </c>
      <c r="H159" s="162"/>
      <c r="I159" s="162" t="str">
        <f>Utfylles!$K$10</f>
        <v/>
      </c>
      <c r="K159" s="162" t="str">
        <f t="shared" ref="K159:K194" si="127">IF(I159="H",B159,IF(I159="B",D159,""))</f>
        <v/>
      </c>
      <c r="L159" s="162" t="str">
        <f t="shared" ref="L159:L194" si="128">IF(I159="U",B159,"")</f>
        <v/>
      </c>
      <c r="M159" s="162" t="str">
        <f t="shared" ref="M159:M194" si="129">IF(I159="U",D159,"")</f>
        <v/>
      </c>
      <c r="N159" s="162" t="str">
        <f t="shared" ref="N159:N194" si="130">IF(I159="B",B159,IF(I159="H",D159,""))</f>
        <v/>
      </c>
      <c r="P159" s="163">
        <f>_xlfn.RANK.EQ(AK166,AK166:AK169,1)</f>
        <v>2</v>
      </c>
      <c r="Q159" s="166" t="str">
        <f>'Ark2'!B25</f>
        <v>Slovakia</v>
      </c>
      <c r="R159" s="164">
        <f>COUNTIF(K159:N194,Q159)</f>
        <v>0</v>
      </c>
      <c r="S159" s="164">
        <f>COUNTIF(K159:K194,Q159)</f>
        <v>0</v>
      </c>
      <c r="T159" s="164">
        <f>COUNTIF(L159:M194,Q159)</f>
        <v>0</v>
      </c>
      <c r="U159" s="164">
        <f>COUNTIF(N159:N194,Q159)</f>
        <v>0</v>
      </c>
      <c r="V159" s="164">
        <f>SUMIFS(E159:E194,B159:B194,Q159)+SUMIFS(G159:G194,D159:D194,Q159)</f>
        <v>0</v>
      </c>
      <c r="W159" s="164">
        <f>SUMIFS(G159:G194,B159:B194,Q159)+SUMIFS(E159:E194,D159:D194,Q159)</f>
        <v>0</v>
      </c>
      <c r="X159" s="164">
        <f>V159-W159</f>
        <v>0</v>
      </c>
      <c r="Y159" s="162">
        <f>S159*3+T159*1</f>
        <v>0</v>
      </c>
      <c r="Z159" s="162"/>
      <c r="AA159" s="162">
        <f>_xlfn.RANK.EQ(Y159,Y159:Y162,0)</f>
        <v>1</v>
      </c>
      <c r="AB159" s="162">
        <f>IF(COUNTIF(AA159:AA162,AA159)=1,0,IF(AA159=1,_xlfn.RANK.EQ(BN159,BN159:BN162,0),IF(AA159=2,_xlfn.RANK.EQ(CW159,CW159:CW162,0),IF(AA159=3,_xlfn.RANK.EQ(EF159,EF159:EF162,0)))))</f>
        <v>1</v>
      </c>
      <c r="AC159" s="162">
        <f>IF(COUNTIF(AA159:AA162,AA159)=1,0,IF(AA159=1,_xlfn.RANK.EQ(BM159,BM159:BM162,0),IF(AA159=2,_xlfn.RANK.EQ(CV159,CV159:CV162,0),IF(AA159=3,_xlfn.RANK.EQ(EE159,EE159:EE162,0)))))</f>
        <v>1</v>
      </c>
      <c r="AD159" s="162">
        <f>IF(COUNTIF(AA159:AA162,AA159)=1,0,IF(AA159=1,_xlfn.RANK.EQ(BK159,BK159:BK162,0),IF(AA159=2,_xlfn.RANK.EQ(CT159,CT159:CT162,0),IF(AA159=3,_xlfn.RANK.EQ(EC159,EC159:EC162,0)))))</f>
        <v>1</v>
      </c>
      <c r="AE159" s="164">
        <f>SUM(AA166:AD166)</f>
        <v>1.111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1</v>
      </c>
      <c r="AG159" s="162">
        <f>_xlfn.RANK.EQ(X159,X159:X162,)</f>
        <v>1</v>
      </c>
      <c r="AH159" s="162">
        <f>_xlfn.RANK.EQ(V159,V159:V162,0)</f>
        <v>1</v>
      </c>
      <c r="AI159" s="162">
        <f>_xlfn.RANK.EQ(S159,S159:S162,0)</f>
        <v>1</v>
      </c>
      <c r="AJ159" s="163">
        <f>(COUNTIF(Q159:Q162,"&lt;"&amp;Q159)+1)</f>
        <v>2</v>
      </c>
      <c r="AK159" s="162"/>
      <c r="AM159" s="163" t="str">
        <f>IF(AA159=AM158,Q159)</f>
        <v>Slovakia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b">
        <f>IF(AA159=DE158,Q159)</f>
        <v>0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0</v>
      </c>
      <c r="DZ159" s="164">
        <f>COUNTIF(DR159:DR194,DX159)</f>
        <v>0</v>
      </c>
      <c r="EA159" s="164">
        <f>COUNTIF(DS159:DT194,DX159)</f>
        <v>0</v>
      </c>
      <c r="EB159" s="164">
        <f>COUNTIF(DU159:DU194,DX159)</f>
        <v>0</v>
      </c>
      <c r="EC159" s="164">
        <f>SUMIFS(DO159:DO194,DM159:DM194,DX159)+SUMIFS(DP159:DP194,DN159:DN194,DX159)</f>
        <v>0</v>
      </c>
      <c r="ED159" s="164">
        <f>SUMIFS(DP159:DP194,DM159:DM194,DX159)+SUMIFS(DO159:DO194,DN159:DN194,DX159)</f>
        <v>0</v>
      </c>
      <c r="EE159" s="164">
        <f>EC159-ED159</f>
        <v>0</v>
      </c>
      <c r="EF159" s="162">
        <f>DZ159*3+EA159*1</f>
        <v>0</v>
      </c>
      <c r="EG159" s="162" t="str">
        <f>IF(DY159=0,"-",_xlfn.RANK.EQ(EF159,EF159:EF162))</f>
        <v>-</v>
      </c>
      <c r="EH159" s="162" t="str">
        <f>IF(DY159=0,"-",_xlfn.RANK.EQ(EE159,EE159:EE162))</f>
        <v>-</v>
      </c>
      <c r="EI159" s="162" t="str">
        <f>IF(DY159=0,"-",_xlfn.RANK.EQ(EC159,EC159:EC162))</f>
        <v>-</v>
      </c>
      <c r="EJ159" s="162" t="str">
        <f>IF(DY159=0,"-",SUM(EG159:EI159))</f>
        <v>-</v>
      </c>
      <c r="EK159" s="163">
        <f>(COUNTIF(DX159:DX162,"&lt;"&amp;DX159)+1)/1000</f>
        <v>2E-3</v>
      </c>
      <c r="EL159" s="163">
        <f>IF(DY159=0,1000+EK159,IF(COUNTIF(EJ159:EJ162,EJ159)&gt;1,EJ159+EK159,100))</f>
        <v>1000.002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0</v>
      </c>
      <c r="F160" s="162" t="s">
        <v>2</v>
      </c>
      <c r="G160" s="162">
        <f>Utfylles!$J$11</f>
        <v>0</v>
      </c>
      <c r="H160" s="162"/>
      <c r="I160" s="162" t="str">
        <f>Utfylles!$K$11</f>
        <v/>
      </c>
      <c r="K160" s="162" t="str">
        <f t="shared" si="127"/>
        <v/>
      </c>
      <c r="L160" s="162" t="str">
        <f t="shared" si="128"/>
        <v/>
      </c>
      <c r="M160" s="162" t="str">
        <f t="shared" si="129"/>
        <v/>
      </c>
      <c r="N160" s="162" t="str">
        <f t="shared" si="130"/>
        <v/>
      </c>
      <c r="P160" s="163">
        <f>_xlfn.RANK.EQ(AK167,AK166:AK169,1)</f>
        <v>4</v>
      </c>
      <c r="Q160" s="166" t="str">
        <f>'Ark2'!B26</f>
        <v>Sverige</v>
      </c>
      <c r="R160" s="164">
        <f>COUNTIF(K159:N194,Q160)</f>
        <v>0</v>
      </c>
      <c r="S160" s="164">
        <f>COUNTIF(K159:K194,Q160)</f>
        <v>0</v>
      </c>
      <c r="T160" s="164">
        <f>COUNTIF(L159:M194,Q160)</f>
        <v>0</v>
      </c>
      <c r="U160" s="164">
        <f>COUNTIF(N159:N194,Q160)</f>
        <v>0</v>
      </c>
      <c r="V160" s="164">
        <f>SUMIFS(E159:E194,B159:B194,Q160)+SUMIFS(G159:G194,D159:D194,Q160)</f>
        <v>0</v>
      </c>
      <c r="W160" s="164">
        <f>SUMIFS(G159:G194,B159:B194,Q160)+SUMIFS(E159:E194,D159:D194,Q160)</f>
        <v>0</v>
      </c>
      <c r="X160" s="164">
        <f>V160-W160</f>
        <v>0</v>
      </c>
      <c r="Y160" s="162">
        <f>S160*3+T160*1</f>
        <v>0</v>
      </c>
      <c r="Z160" s="162"/>
      <c r="AA160" s="162">
        <f>_xlfn.RANK.EQ(Y160,Y159:Y162,0)</f>
        <v>1</v>
      </c>
      <c r="AB160" s="162">
        <f>IF(COUNTIF(AA159:AA162,AA160)=1,0,IF(AA160=1,_xlfn.RANK.EQ(BN160,BN159:BN162,0),IF(AA160=2,_xlfn.RANK.EQ(CW160,CW159:CW162,0),IF(AA160=3,_xlfn.RANK.EQ(EF160,EF159:EF162,0)))))</f>
        <v>1</v>
      </c>
      <c r="AC160" s="162">
        <f>IF(COUNTIF(AA159:AA162,AA160)=1,0,IF(AA160=1,_xlfn.RANK.EQ(BM160,BM159:BM162,0),IF(AA160=2,_xlfn.RANK.EQ(CV160,CV159:CV162,0),IF(AA160=3,_xlfn.RANK.EQ(EE160,EE159:EE162,0)))))</f>
        <v>1</v>
      </c>
      <c r="AD160" s="162">
        <f>IF(COUNTIF(AA159:AA162,AA160)=1,0,IF(AA160=1,_xlfn.RANK.EQ(BK160,BK159:BK162,0),IF(AA160=2,_xlfn.RANK.EQ(CT160,CT159:CT162,0),IF(AA160=3,_xlfn.RANK.EQ(EC160,EC159:EC162,0)))))</f>
        <v>1</v>
      </c>
      <c r="AE160" s="164">
        <f>SUM(AA167:AD167)</f>
        <v>1.111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1</v>
      </c>
      <c r="AG160" s="162">
        <f>_xlfn.RANK.EQ(X160,X159:X162,)</f>
        <v>1</v>
      </c>
      <c r="AH160" s="162">
        <f>_xlfn.RANK.EQ(V160,V159:V162,0)</f>
        <v>1</v>
      </c>
      <c r="AI160" s="162">
        <f>_xlfn.RANK.EQ(S160,S159:S162,0)</f>
        <v>1</v>
      </c>
      <c r="AJ160" s="163">
        <f>(COUNTIF(Q159:Q162,"&lt;"&amp;Q160)+1)</f>
        <v>4</v>
      </c>
      <c r="AK160" s="162"/>
      <c r="AM160" s="163" t="str">
        <f>IF(AA160=AM158,Q160)</f>
        <v>Sverige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b">
        <f>IF(AA160=BV158,Q160)</f>
        <v>0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b">
        <f>IF(AA160=DE158,Q160)</f>
        <v>0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0</v>
      </c>
      <c r="F161" s="162" t="s">
        <v>2</v>
      </c>
      <c r="G161" s="162">
        <f>Utfylles!$J$12</f>
        <v>0</v>
      </c>
      <c r="H161" s="162"/>
      <c r="I161" s="162" t="str">
        <f>Utfylles!$K$12</f>
        <v/>
      </c>
      <c r="K161" s="162" t="str">
        <f t="shared" si="127"/>
        <v/>
      </c>
      <c r="L161" s="162" t="str">
        <f t="shared" si="128"/>
        <v/>
      </c>
      <c r="M161" s="162" t="str">
        <f t="shared" si="129"/>
        <v/>
      </c>
      <c r="N161" s="162" t="str">
        <f t="shared" si="130"/>
        <v/>
      </c>
      <c r="P161" s="163">
        <f>_xlfn.RANK.EQ(AK168,AK166:AK169,1)</f>
        <v>1</v>
      </c>
      <c r="Q161" s="166" t="str">
        <f>'Ark2'!B27</f>
        <v>Polen</v>
      </c>
      <c r="R161" s="164">
        <f>COUNTIF(K159:N194,Q161)</f>
        <v>0</v>
      </c>
      <c r="S161" s="164">
        <f>COUNTIF(K159:K194,Q161)</f>
        <v>0</v>
      </c>
      <c r="T161" s="164">
        <f>COUNTIF(L159:M194,Q161)</f>
        <v>0</v>
      </c>
      <c r="U161" s="164">
        <f>COUNTIF(N159:N194,Q161)</f>
        <v>0</v>
      </c>
      <c r="V161" s="164">
        <f>SUMIFS(E159:E194,B159:B194,Q161)+SUMIFS(G159:G194,D159:D194,Q161)</f>
        <v>0</v>
      </c>
      <c r="W161" s="164">
        <f>SUMIFS(G159:G194,B159:B194,Q161)+SUMIFS(E159:E194,D159:D194,Q161)</f>
        <v>0</v>
      </c>
      <c r="X161" s="164">
        <f>V161-W161</f>
        <v>0</v>
      </c>
      <c r="Y161" s="162">
        <f>S161*3+T161*1</f>
        <v>0</v>
      </c>
      <c r="Z161" s="162"/>
      <c r="AA161" s="162">
        <f>_xlfn.RANK.EQ(Y161,Y159:Y162,0)</f>
        <v>1</v>
      </c>
      <c r="AB161" s="162">
        <f>IF(COUNTIF(AA159:AA162,AA161)=1,0,IF(AA161=1,_xlfn.RANK.EQ(BN161,BN159:BN162,0),IF(AA161=2,_xlfn.RANK.EQ(CW161,CW159:CW162,0),IF(AA161=3,_xlfn.RANK.EQ(EF161,EF159:EF162,0)))))</f>
        <v>1</v>
      </c>
      <c r="AC161" s="162">
        <f>IF(COUNTIF(AA159:AA162,AA161)=1,0,IF(AA161=1,_xlfn.RANK.EQ(BM161,BM159:BM162,0),IF(AA161=2,_xlfn.RANK.EQ(CV161,CV159:CV162,0),IF(AA161=3,_xlfn.RANK.EQ(EE161,EE159:EE162,0)))))</f>
        <v>1</v>
      </c>
      <c r="AD161" s="162">
        <f>IF(COUNTIF(AA159:AA162,AA161)=1,0,IF(AA161=1,_xlfn.RANK.EQ(BK161,BK159:BK162,0),IF(AA161=2,_xlfn.RANK.EQ(CT161,CT159:CT162,0),IF(AA161=3,_xlfn.RANK.EQ(EC161,EC159:EC162,0)))))</f>
        <v>1</v>
      </c>
      <c r="AE161" s="164">
        <f>SUM(AA168:AD168)</f>
        <v>1.111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1</v>
      </c>
      <c r="AG161" s="162">
        <f>_xlfn.RANK.EQ(X161,X159:X162,)</f>
        <v>1</v>
      </c>
      <c r="AH161" s="162">
        <f>_xlfn.RANK.EQ(V161,V159:V162,0)</f>
        <v>1</v>
      </c>
      <c r="AI161" s="162">
        <f>_xlfn.RANK.EQ(S161,S159:S162,0)</f>
        <v>1</v>
      </c>
      <c r="AJ161" s="163">
        <f>(COUNTIF(Q159:Q162,"&lt;"&amp;Q161)+1)</f>
        <v>1</v>
      </c>
      <c r="AK161" s="162"/>
      <c r="AM161" s="163" t="str">
        <f>IF(AA161=AM158,Q161)</f>
        <v>Polen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b">
        <f>IF(AA161=BV158,Q161)</f>
        <v>0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b">
        <f>IF(AA161=DE158,Q161)</f>
        <v>0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0</v>
      </c>
      <c r="DZ161" s="164">
        <f>COUNTIF(DR159:DR194,DX161)</f>
        <v>0</v>
      </c>
      <c r="EA161" s="164">
        <f>COUNTIF(DS159:DT194,DX161)</f>
        <v>0</v>
      </c>
      <c r="EB161" s="164">
        <f>COUNTIF(DU159:DU194,DX161)</f>
        <v>0</v>
      </c>
      <c r="EC161" s="164">
        <f>SUMIFS(DO159:DO194,DM159:DM194,DX161)+SUMIFS(DP159:DP194,DN159:DN194,DX161)</f>
        <v>0</v>
      </c>
      <c r="ED161" s="164">
        <f>SUMIFS(DP159:DP194,DM159:DM194,DX161)+SUMIFS(DO159:DO194,DN159:DN194,DX161)</f>
        <v>0</v>
      </c>
      <c r="EE161" s="164">
        <f>EC161-ED161</f>
        <v>0</v>
      </c>
      <c r="EF161" s="162">
        <f>DZ161*3+EA161*1</f>
        <v>0</v>
      </c>
      <c r="EG161" s="162" t="str">
        <f>IF(DY161=0,"-",_xlfn.RANK.EQ(EF161,EF159:EF162))</f>
        <v>-</v>
      </c>
      <c r="EH161" s="162" t="str">
        <f>IF(DY161=0,"-",_xlfn.RANK.EQ(EE161,EE159:EE162))</f>
        <v>-</v>
      </c>
      <c r="EI161" s="162" t="str">
        <f>IF(DY161=0,"-",_xlfn.RANK.EQ(EC161,EC159:EC162))</f>
        <v>-</v>
      </c>
      <c r="EJ161" s="162" t="str">
        <f>IF(DY161=0,"-",SUM(EG161:EI161))</f>
        <v>-</v>
      </c>
      <c r="EK161" s="163">
        <f>(COUNTIF(DX159:DX162,"&lt;"&amp;DX161)+1)/1000</f>
        <v>1E-3</v>
      </c>
      <c r="EL161" s="163">
        <f>IF(DY161=0,1000+EK161,IF(COUNTIF(EJ159:EJ162,EJ161)&gt;1,EJ161+EK161,100))</f>
        <v>1000.001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0</v>
      </c>
      <c r="F162" s="162" t="s">
        <v>2</v>
      </c>
      <c r="G162" s="162">
        <f>Utfylles!$J$13</f>
        <v>0</v>
      </c>
      <c r="H162" s="162"/>
      <c r="I162" s="162" t="str">
        <f>Utfylles!$K$13</f>
        <v/>
      </c>
      <c r="K162" s="162" t="str">
        <f t="shared" si="127"/>
        <v/>
      </c>
      <c r="L162" s="162" t="str">
        <f t="shared" si="128"/>
        <v/>
      </c>
      <c r="M162" s="162" t="str">
        <f t="shared" si="129"/>
        <v/>
      </c>
      <c r="N162" s="162" t="str">
        <f t="shared" si="130"/>
        <v/>
      </c>
      <c r="P162" s="163">
        <f>_xlfn.RANK.EQ(AK169,AK166:AK169,1)</f>
        <v>3</v>
      </c>
      <c r="Q162" s="166" t="str">
        <f>'Ark2'!B28</f>
        <v>Spania</v>
      </c>
      <c r="R162" s="164">
        <f>COUNTIF(K159:N194,Q162)</f>
        <v>0</v>
      </c>
      <c r="S162" s="164">
        <f>COUNTIF(K159:K194,Q162)</f>
        <v>0</v>
      </c>
      <c r="T162" s="164">
        <f>COUNTIF(L159:M194,Q162)</f>
        <v>0</v>
      </c>
      <c r="U162" s="164">
        <f>COUNTIF(N159:N194,Q162)</f>
        <v>0</v>
      </c>
      <c r="V162" s="164">
        <f>SUMIFS(E159:E194,B159:B194,Q162)+SUMIFS(G159:G194,D159:D194,Q162)</f>
        <v>0</v>
      </c>
      <c r="W162" s="164">
        <f>SUMIFS(G159:G194,B159:B194,Q162)+SUMIFS(E159:E194,D159:D194,Q162)</f>
        <v>0</v>
      </c>
      <c r="X162" s="164">
        <f>V162-W162</f>
        <v>0</v>
      </c>
      <c r="Y162" s="162">
        <f>S162*3+T162*1</f>
        <v>0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1</v>
      </c>
      <c r="AC162" s="162">
        <f>IF(COUNTIF(AA159:AA162,AA162)=1,0,IF(AA162=1,_xlfn.RANK.EQ(BM162,BM159:BM162,0),IF(AA162=2,_xlfn.RANK.EQ(CV162,CV159:CV162,0),IF(AA162=3,_xlfn.RANK.EQ(EE162,EE159:EE162,0)))))</f>
        <v>1</v>
      </c>
      <c r="AD162" s="162">
        <f>IF(COUNTIF(AA159:AA162,AA162)=1,0,IF(AA162=1,_xlfn.RANK.EQ(BK162,BK159:BK162,0),IF(AA162=2,_xlfn.RANK.EQ(CT162,CT159:CT162,0),IF(AA162=3,_xlfn.RANK.EQ(EC162,EC159:EC162,0)))))</f>
        <v>1</v>
      </c>
      <c r="AE162" s="164">
        <f>SUM(AA169:AD169)</f>
        <v>1.111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1</v>
      </c>
      <c r="AG162" s="162">
        <f>_xlfn.RANK.EQ(X162,X159:X162,)</f>
        <v>1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0</v>
      </c>
      <c r="F163" s="162" t="s">
        <v>2</v>
      </c>
      <c r="G163" s="162">
        <f>Utfylles!$J$14</f>
        <v>0</v>
      </c>
      <c r="H163" s="162"/>
      <c r="I163" s="162" t="str">
        <f>Utfylles!$K$14</f>
        <v/>
      </c>
      <c r="K163" s="162" t="str">
        <f t="shared" si="127"/>
        <v/>
      </c>
      <c r="L163" s="162" t="str">
        <f t="shared" si="128"/>
        <v/>
      </c>
      <c r="M163" s="162" t="str">
        <f t="shared" si="129"/>
        <v/>
      </c>
      <c r="N163" s="162" t="str">
        <f t="shared" si="130"/>
        <v/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0</v>
      </c>
      <c r="F164" s="162" t="s">
        <v>2</v>
      </c>
      <c r="G164" s="162">
        <f>Utfylles!$J$15</f>
        <v>0</v>
      </c>
      <c r="H164" s="162"/>
      <c r="I164" s="162" t="str">
        <f>Utfylles!$K$15</f>
        <v/>
      </c>
      <c r="K164" s="162" t="str">
        <f t="shared" si="127"/>
        <v/>
      </c>
      <c r="L164" s="162" t="str">
        <f t="shared" si="128"/>
        <v/>
      </c>
      <c r="M164" s="162" t="str">
        <f t="shared" si="129"/>
        <v/>
      </c>
      <c r="N164" s="162" t="str">
        <f t="shared" si="130"/>
        <v/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0</v>
      </c>
      <c r="F165" s="162" t="s">
        <v>2</v>
      </c>
      <c r="G165" s="162">
        <f>Utfylles!$J$16</f>
        <v>0</v>
      </c>
      <c r="H165" s="162"/>
      <c r="I165" s="162" t="str">
        <f>Utfylles!$K$16</f>
        <v/>
      </c>
      <c r="K165" s="162" t="str">
        <f t="shared" si="127"/>
        <v/>
      </c>
      <c r="L165" s="162" t="str">
        <f t="shared" si="128"/>
        <v/>
      </c>
      <c r="M165" s="162" t="str">
        <f t="shared" si="129"/>
        <v/>
      </c>
      <c r="N165" s="162" t="str">
        <f t="shared" si="130"/>
        <v/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0</v>
      </c>
      <c r="F166" s="162" t="s">
        <v>2</v>
      </c>
      <c r="G166" s="162">
        <f>Utfylles!$J$17</f>
        <v>0</v>
      </c>
      <c r="H166" s="162"/>
      <c r="I166" s="162" t="str">
        <f>Utfylles!$K$17</f>
        <v/>
      </c>
      <c r="K166" s="162" t="str">
        <f t="shared" si="127"/>
        <v/>
      </c>
      <c r="L166" s="162" t="str">
        <f t="shared" si="128"/>
        <v/>
      </c>
      <c r="M166" s="162" t="str">
        <f t="shared" si="129"/>
        <v/>
      </c>
      <c r="N166" s="162" t="str">
        <f t="shared" si="130"/>
        <v/>
      </c>
      <c r="AA166" s="162">
        <f>AA159/AA164</f>
        <v>1</v>
      </c>
      <c r="AB166" s="162">
        <f>AB159/AB164</f>
        <v>0.1</v>
      </c>
      <c r="AC166" s="162">
        <f>AC159/AC164</f>
        <v>0.01</v>
      </c>
      <c r="AD166" s="162">
        <f>AD159/AD164</f>
        <v>1E-3</v>
      </c>
      <c r="AE166" s="162"/>
      <c r="AF166" s="162">
        <f>AF159/AF164</f>
        <v>1E-4</v>
      </c>
      <c r="AG166" s="162">
        <f>AG159/AG164</f>
        <v>1.0000000000000001E-5</v>
      </c>
      <c r="AH166" s="162">
        <f>AH159/AH164</f>
        <v>9.9999999999999995E-7</v>
      </c>
      <c r="AI166" s="162">
        <f>AI159/AI164</f>
        <v>9.9999999999999995E-8</v>
      </c>
      <c r="AJ166" s="162">
        <f>AJ159/AJ164</f>
        <v>2E-8</v>
      </c>
      <c r="AK166" s="163">
        <f>SUM(AA166:AJ166)</f>
        <v>1.1111111200000001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0</v>
      </c>
      <c r="F167" s="162" t="s">
        <v>2</v>
      </c>
      <c r="G167" s="162">
        <f>Utfylles!$J$18</f>
        <v>0</v>
      </c>
      <c r="H167" s="162"/>
      <c r="I167" s="162" t="str">
        <f>Utfylles!$K$18</f>
        <v/>
      </c>
      <c r="K167" s="162" t="str">
        <f t="shared" si="127"/>
        <v/>
      </c>
      <c r="L167" s="162" t="str">
        <f t="shared" si="128"/>
        <v/>
      </c>
      <c r="M167" s="162" t="str">
        <f t="shared" si="129"/>
        <v/>
      </c>
      <c r="N167" s="162" t="str">
        <f t="shared" si="130"/>
        <v/>
      </c>
      <c r="P167" s="163">
        <v>1</v>
      </c>
      <c r="Q167" s="166" t="str">
        <f>VLOOKUP(P167,P159:Y162,Q165,FALSE)</f>
        <v>Polen</v>
      </c>
      <c r="R167" s="164">
        <f>VLOOKUP(P167,P159:Y162,R165,FALSE)</f>
        <v>0</v>
      </c>
      <c r="S167" s="164">
        <f>VLOOKUP(P167,P159:Y162,S165,FALSE)</f>
        <v>0</v>
      </c>
      <c r="T167" s="164">
        <f>VLOOKUP(P167,P159:Y162,T165,FALSE)</f>
        <v>0</v>
      </c>
      <c r="U167" s="164">
        <f>VLOOKUP(P167,P159:Y162,U165,FALSE)</f>
        <v>0</v>
      </c>
      <c r="V167" s="164">
        <f>VLOOKUP(P167,P159:Y162,V165,FALSE)</f>
        <v>0</v>
      </c>
      <c r="W167" s="164">
        <f>VLOOKUP(P167,P159:Y162,W165,FALSE)</f>
        <v>0</v>
      </c>
      <c r="X167" s="164">
        <f>VLOOKUP(P167,P159:Y162,X165,FALSE)</f>
        <v>0</v>
      </c>
      <c r="Y167" s="162">
        <f>VLOOKUP(P167,P159:Y162,Y165,FALSE)</f>
        <v>0</v>
      </c>
      <c r="AA167" s="162">
        <f>AA160/AA164</f>
        <v>1</v>
      </c>
      <c r="AB167" s="162">
        <f>AB160/AB164</f>
        <v>0.1</v>
      </c>
      <c r="AC167" s="162">
        <f>AC160/AC164</f>
        <v>0.01</v>
      </c>
      <c r="AD167" s="162">
        <f>AD160/AD164</f>
        <v>1E-3</v>
      </c>
      <c r="AE167" s="162"/>
      <c r="AF167" s="162">
        <f>AF160/AF164</f>
        <v>1E-4</v>
      </c>
      <c r="AG167" s="162">
        <f>AG160/AG164</f>
        <v>1.0000000000000001E-5</v>
      </c>
      <c r="AH167" s="162">
        <f>AH160/AH164</f>
        <v>9.9999999999999995E-7</v>
      </c>
      <c r="AI167" s="162">
        <f>AI160/AI164</f>
        <v>9.9999999999999995E-8</v>
      </c>
      <c r="AJ167" s="162">
        <f>AJ160/AJ164</f>
        <v>4.0000000000000001E-8</v>
      </c>
      <c r="AK167" s="163">
        <f>SUM(AA167:AJ167)</f>
        <v>1.11111114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0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0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0</v>
      </c>
      <c r="DH167" s="162">
        <f>COUNTIF(DE159:DE162,L167)</f>
        <v>0</v>
      </c>
      <c r="DI167" s="162">
        <f>COUNTIF(DE159:DE162,M167)</f>
        <v>0</v>
      </c>
      <c r="DJ167" s="162">
        <f>COUNTIF(DE159:DE162,N167)</f>
        <v>0</v>
      </c>
      <c r="DK167" s="162">
        <f t="shared" si="153"/>
        <v>0</v>
      </c>
      <c r="DM167" s="162" t="str">
        <f t="shared" si="139"/>
        <v/>
      </c>
      <c r="DN167" s="162" t="str">
        <f t="shared" si="140"/>
        <v/>
      </c>
      <c r="DO167" s="162" t="str">
        <f t="shared" si="141"/>
        <v/>
      </c>
      <c r="DP167" s="162" t="str">
        <f t="shared" si="142"/>
        <v/>
      </c>
      <c r="DR167" s="162" t="str">
        <f t="shared" si="154"/>
        <v/>
      </c>
      <c r="DS167" s="162" t="str">
        <f t="shared" si="155"/>
        <v/>
      </c>
      <c r="DT167" s="162" t="str">
        <f t="shared" si="156"/>
        <v/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0</v>
      </c>
      <c r="F168" s="162" t="s">
        <v>2</v>
      </c>
      <c r="G168" s="162">
        <f>Utfylles!$J$19</f>
        <v>0</v>
      </c>
      <c r="H168" s="162"/>
      <c r="I168" s="162" t="str">
        <f>Utfylles!$K$19</f>
        <v/>
      </c>
      <c r="K168" s="162" t="str">
        <f t="shared" si="127"/>
        <v/>
      </c>
      <c r="L168" s="162" t="str">
        <f t="shared" si="128"/>
        <v/>
      </c>
      <c r="M168" s="162" t="str">
        <f t="shared" si="129"/>
        <v/>
      </c>
      <c r="N168" s="162" t="str">
        <f t="shared" si="130"/>
        <v/>
      </c>
      <c r="P168" s="163">
        <v>2</v>
      </c>
      <c r="Q168" s="166" t="str">
        <f>VLOOKUP(P168,P159:Y162,Q165,FALSE)</f>
        <v>Slovakia</v>
      </c>
      <c r="R168" s="164">
        <f>VLOOKUP(P168,P159:Y162,R165,FALSE)</f>
        <v>0</v>
      </c>
      <c r="S168" s="164">
        <f>VLOOKUP(P168,P159:Y162,S165,FALSE)</f>
        <v>0</v>
      </c>
      <c r="T168" s="164">
        <f>VLOOKUP(P168,P159:Y162,T165,FALSE)</f>
        <v>0</v>
      </c>
      <c r="U168" s="164">
        <f>VLOOKUP(P168,P159:Y162,U165,FALSE)</f>
        <v>0</v>
      </c>
      <c r="V168" s="164">
        <f>VLOOKUP(P168,P159:Y162,V165,FALSE)</f>
        <v>0</v>
      </c>
      <c r="W168" s="164">
        <f>VLOOKUP(P168,P159:Y162,W165,FALSE)</f>
        <v>0</v>
      </c>
      <c r="X168" s="164">
        <f>VLOOKUP(P168,P159:Y162,X165,FALSE)</f>
        <v>0</v>
      </c>
      <c r="Y168" s="162">
        <f>VLOOKUP(P168,P159:Y162,Y165,FALSE)</f>
        <v>0</v>
      </c>
      <c r="AA168" s="162">
        <f>AA161/AA164</f>
        <v>1</v>
      </c>
      <c r="AB168" s="162">
        <f>AB161/AB164</f>
        <v>0.1</v>
      </c>
      <c r="AC168" s="162">
        <f>AC161/AC164</f>
        <v>0.01</v>
      </c>
      <c r="AD168" s="162">
        <f>AD161/AD164</f>
        <v>1E-3</v>
      </c>
      <c r="AE168" s="162"/>
      <c r="AF168" s="162">
        <f>AF161/AF164</f>
        <v>1E-4</v>
      </c>
      <c r="AG168" s="162">
        <f>AG161/AG164</f>
        <v>1.0000000000000001E-5</v>
      </c>
      <c r="AH168" s="162">
        <f>AH161/AH164</f>
        <v>9.9999999999999995E-7</v>
      </c>
      <c r="AI168" s="162">
        <f>AI161/AI164</f>
        <v>9.9999999999999995E-8</v>
      </c>
      <c r="AJ168" s="162">
        <f>AJ161/AJ164</f>
        <v>1E-8</v>
      </c>
      <c r="AK168" s="163">
        <f>SUM(AA168:AJ168)</f>
        <v>1.11111111</v>
      </c>
      <c r="AO168" s="162">
        <f>COUNTIF(AM159:AM162,K168)</f>
        <v>0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0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0</v>
      </c>
      <c r="CB168" s="162">
        <f t="shared" si="148"/>
        <v>0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0</v>
      </c>
      <c r="DK168" s="162">
        <f t="shared" si="153"/>
        <v>0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0</v>
      </c>
      <c r="H169" s="162"/>
      <c r="I169" s="162" t="str">
        <f>Utfylles!$K$20</f>
        <v/>
      </c>
      <c r="K169" s="162" t="str">
        <f t="shared" si="127"/>
        <v/>
      </c>
      <c r="L169" s="162" t="str">
        <f t="shared" si="128"/>
        <v/>
      </c>
      <c r="M169" s="162" t="str">
        <f t="shared" si="129"/>
        <v/>
      </c>
      <c r="N169" s="162" t="str">
        <f t="shared" si="130"/>
        <v/>
      </c>
      <c r="P169" s="163">
        <v>3</v>
      </c>
      <c r="Q169" s="166" t="str">
        <f>VLOOKUP(P169,P159:Y162,Q165,FALSE)</f>
        <v>Spania</v>
      </c>
      <c r="R169" s="164">
        <f>VLOOKUP(P169,P159:Y162,R165,FALSE)</f>
        <v>0</v>
      </c>
      <c r="S169" s="164">
        <f>VLOOKUP(P169,P159:Y162,S165,FALSE)</f>
        <v>0</v>
      </c>
      <c r="T169" s="164">
        <f>VLOOKUP(P169,P159:Y162,T165,FALSE)</f>
        <v>0</v>
      </c>
      <c r="U169" s="164">
        <f>VLOOKUP(P169,P159:Y162,U165,FALSE)</f>
        <v>0</v>
      </c>
      <c r="V169" s="164">
        <f>VLOOKUP(P169,P159:Y162,V165,FALSE)</f>
        <v>0</v>
      </c>
      <c r="W169" s="164">
        <f>VLOOKUP(P169,P159:Y162,W165,FALSE)</f>
        <v>0</v>
      </c>
      <c r="X169" s="164">
        <f>VLOOKUP(P169,P159:Y162,X165,FALSE)</f>
        <v>0</v>
      </c>
      <c r="Y169" s="162">
        <f>VLOOKUP(P169,P159:Y162,Y165,FALSE)</f>
        <v>0</v>
      </c>
      <c r="AA169" s="162">
        <f>AA162/AA164</f>
        <v>1</v>
      </c>
      <c r="AB169" s="162">
        <f>AB162/AB164</f>
        <v>0.1</v>
      </c>
      <c r="AC169" s="162">
        <f>AC162/AC164</f>
        <v>0.01</v>
      </c>
      <c r="AD169" s="162">
        <f>AD162/AD164</f>
        <v>1E-3</v>
      </c>
      <c r="AE169" s="162"/>
      <c r="AF169" s="162">
        <f>AF162/AF164</f>
        <v>1E-4</v>
      </c>
      <c r="AG169" s="162">
        <f>AG162/AG164</f>
        <v>1.0000000000000001E-5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1.1111111300000001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0</v>
      </c>
      <c r="F170" s="162" t="s">
        <v>2</v>
      </c>
      <c r="G170" s="162">
        <f>Utfylles!$J$21</f>
        <v>0</v>
      </c>
      <c r="H170" s="162"/>
      <c r="I170" s="162" t="str">
        <f>Utfylles!$K$21</f>
        <v/>
      </c>
      <c r="K170" s="162" t="str">
        <f t="shared" si="127"/>
        <v/>
      </c>
      <c r="L170" s="162" t="str">
        <f t="shared" si="128"/>
        <v/>
      </c>
      <c r="M170" s="162" t="str">
        <f t="shared" si="129"/>
        <v/>
      </c>
      <c r="N170" s="162" t="str">
        <f t="shared" si="130"/>
        <v/>
      </c>
      <c r="P170" s="163">
        <v>4</v>
      </c>
      <c r="Q170" s="166" t="str">
        <f>VLOOKUP(P170,P159:Y162,Q165,FALSE)</f>
        <v>Sverige</v>
      </c>
      <c r="R170" s="164">
        <f>VLOOKUP(P170,P159:Y162,R165,FALSE)</f>
        <v>0</v>
      </c>
      <c r="S170" s="164">
        <f>VLOOKUP(P170,P159:Y162,S165,FALSE)</f>
        <v>0</v>
      </c>
      <c r="T170" s="164">
        <f>VLOOKUP(P170,P159:Y162,T165,FALSE)</f>
        <v>0</v>
      </c>
      <c r="U170" s="164">
        <f>VLOOKUP(P170,P159:Y162,U165,FALSE)</f>
        <v>0</v>
      </c>
      <c r="V170" s="164">
        <f>VLOOKUP(P170,P159:Y162,V165,FALSE)</f>
        <v>0</v>
      </c>
      <c r="W170" s="164">
        <f>VLOOKUP(P170,P159:Y162,W165,FALSE)</f>
        <v>0</v>
      </c>
      <c r="X170" s="164">
        <f>VLOOKUP(P170,P159:Y162,X165,FALSE)</f>
        <v>0</v>
      </c>
      <c r="Y170" s="162">
        <f>VLOOKUP(P170,P159:Y162,Y165,FALSE)</f>
        <v>0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0</v>
      </c>
      <c r="F171" s="162" t="s">
        <v>2</v>
      </c>
      <c r="G171" s="162">
        <f>Utfylles!$J$22</f>
        <v>0</v>
      </c>
      <c r="H171" s="162"/>
      <c r="I171" s="162" t="str">
        <f>Utfylles!$K$22</f>
        <v/>
      </c>
      <c r="K171" s="162" t="str">
        <f t="shared" si="127"/>
        <v/>
      </c>
      <c r="L171" s="162" t="str">
        <f t="shared" si="128"/>
        <v/>
      </c>
      <c r="M171" s="162" t="str">
        <f t="shared" si="129"/>
        <v/>
      </c>
      <c r="N171" s="162" t="str">
        <f t="shared" si="130"/>
        <v/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0</v>
      </c>
      <c r="F172" s="162" t="s">
        <v>2</v>
      </c>
      <c r="G172" s="162">
        <f>Utfylles!$J$23</f>
        <v>0</v>
      </c>
      <c r="H172" s="162"/>
      <c r="I172" s="162" t="str">
        <f>Utfylles!$K$23</f>
        <v/>
      </c>
      <c r="K172" s="162" t="str">
        <f t="shared" si="127"/>
        <v/>
      </c>
      <c r="L172" s="162" t="str">
        <f t="shared" si="128"/>
        <v/>
      </c>
      <c r="M172" s="162" t="str">
        <f t="shared" si="129"/>
        <v/>
      </c>
      <c r="N172" s="162" t="str">
        <f t="shared" si="130"/>
        <v/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0</v>
      </c>
      <c r="F173" s="162" t="s">
        <v>2</v>
      </c>
      <c r="G173" s="162">
        <f>Utfylles!$J$24</f>
        <v>0</v>
      </c>
      <c r="H173" s="162"/>
      <c r="I173" s="162" t="str">
        <f>Utfylles!$K$24</f>
        <v/>
      </c>
      <c r="K173" s="162" t="str">
        <f t="shared" si="127"/>
        <v/>
      </c>
      <c r="L173" s="162" t="str">
        <f t="shared" si="128"/>
        <v/>
      </c>
      <c r="M173" s="162" t="str">
        <f t="shared" si="129"/>
        <v/>
      </c>
      <c r="N173" s="162" t="str">
        <f t="shared" si="130"/>
        <v/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0</v>
      </c>
      <c r="F174" s="162" t="s">
        <v>2</v>
      </c>
      <c r="G174" s="162">
        <f>Utfylles!$J$25</f>
        <v>0</v>
      </c>
      <c r="H174" s="162"/>
      <c r="I174" s="162" t="str">
        <f>Utfylles!$K$25</f>
        <v/>
      </c>
      <c r="K174" s="162" t="str">
        <f t="shared" si="127"/>
        <v/>
      </c>
      <c r="L174" s="162" t="str">
        <f t="shared" si="128"/>
        <v/>
      </c>
      <c r="M174" s="162" t="str">
        <f t="shared" si="129"/>
        <v/>
      </c>
      <c r="N174" s="162" t="str">
        <f t="shared" si="130"/>
        <v/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0</v>
      </c>
      <c r="F175" s="162" t="s">
        <v>2</v>
      </c>
      <c r="G175" s="162">
        <f>Utfylles!$J$26</f>
        <v>0</v>
      </c>
      <c r="H175" s="162"/>
      <c r="I175" s="162" t="str">
        <f>Utfylles!$K$26</f>
        <v/>
      </c>
      <c r="K175" s="162" t="str">
        <f t="shared" si="127"/>
        <v/>
      </c>
      <c r="L175" s="162" t="str">
        <f t="shared" si="128"/>
        <v/>
      </c>
      <c r="M175" s="162" t="str">
        <f t="shared" si="129"/>
        <v/>
      </c>
      <c r="N175" s="162" t="str">
        <f t="shared" si="130"/>
        <v/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0</v>
      </c>
      <c r="F176" s="162" t="s">
        <v>2</v>
      </c>
      <c r="G176" s="162">
        <f>Utfylles!$J$27</f>
        <v>0</v>
      </c>
      <c r="H176" s="162"/>
      <c r="I176" s="162" t="str">
        <f>Utfylles!$K$27</f>
        <v/>
      </c>
      <c r="K176" s="162" t="str">
        <f t="shared" si="127"/>
        <v/>
      </c>
      <c r="L176" s="162" t="str">
        <f t="shared" si="128"/>
        <v/>
      </c>
      <c r="M176" s="162" t="str">
        <f t="shared" si="129"/>
        <v/>
      </c>
      <c r="N176" s="162" t="str">
        <f t="shared" si="130"/>
        <v/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0</v>
      </c>
      <c r="F177" s="162" t="s">
        <v>2</v>
      </c>
      <c r="G177" s="162">
        <f>Utfylles!$J$28</f>
        <v>0</v>
      </c>
      <c r="H177" s="162"/>
      <c r="I177" s="162" t="str">
        <f>Utfylles!$K$28</f>
        <v/>
      </c>
      <c r="K177" s="162" t="str">
        <f t="shared" si="127"/>
        <v/>
      </c>
      <c r="L177" s="162" t="str">
        <f t="shared" si="128"/>
        <v/>
      </c>
      <c r="M177" s="162" t="str">
        <f t="shared" si="129"/>
        <v/>
      </c>
      <c r="N177" s="162" t="str">
        <f t="shared" si="130"/>
        <v/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0</v>
      </c>
      <c r="BY177" s="162">
        <f>COUNTIF(BV159:BV162,L177)</f>
        <v>0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0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0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0</v>
      </c>
      <c r="DK177" s="162">
        <f t="shared" si="153"/>
        <v>0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0</v>
      </c>
      <c r="F178" s="162" t="s">
        <v>2</v>
      </c>
      <c r="G178" s="162">
        <f>Utfylles!$J$29</f>
        <v>0</v>
      </c>
      <c r="H178" s="162"/>
      <c r="I178" s="162" t="str">
        <f>Utfylles!$K$29</f>
        <v/>
      </c>
      <c r="K178" s="162" t="str">
        <f t="shared" si="127"/>
        <v/>
      </c>
      <c r="L178" s="162" t="str">
        <f t="shared" si="128"/>
        <v/>
      </c>
      <c r="M178" s="162" t="str">
        <f t="shared" si="129"/>
        <v/>
      </c>
      <c r="N178" s="162" t="str">
        <f t="shared" si="130"/>
        <v/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0</v>
      </c>
      <c r="F179" s="162" t="s">
        <v>2</v>
      </c>
      <c r="G179" s="162">
        <f>Utfylles!$J$30</f>
        <v>0</v>
      </c>
      <c r="H179" s="162"/>
      <c r="I179" s="162" t="str">
        <f>Utfylles!$K$30</f>
        <v/>
      </c>
      <c r="K179" s="162" t="str">
        <f t="shared" si="127"/>
        <v/>
      </c>
      <c r="L179" s="162" t="str">
        <f t="shared" si="128"/>
        <v/>
      </c>
      <c r="M179" s="162" t="str">
        <f t="shared" si="129"/>
        <v/>
      </c>
      <c r="N179" s="162" t="str">
        <f t="shared" si="130"/>
        <v/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0</v>
      </c>
      <c r="F180" s="162" t="s">
        <v>2</v>
      </c>
      <c r="G180" s="162">
        <f>Utfylles!$J$31</f>
        <v>0</v>
      </c>
      <c r="H180" s="162"/>
      <c r="I180" s="162" t="str">
        <f>Utfylles!$K$31</f>
        <v/>
      </c>
      <c r="K180" s="162" t="str">
        <f t="shared" si="127"/>
        <v/>
      </c>
      <c r="L180" s="162" t="str">
        <f t="shared" si="128"/>
        <v/>
      </c>
      <c r="M180" s="162" t="str">
        <f t="shared" si="129"/>
        <v/>
      </c>
      <c r="N180" s="162" t="str">
        <f t="shared" si="130"/>
        <v/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0</v>
      </c>
      <c r="F181" s="162" t="s">
        <v>2</v>
      </c>
      <c r="G181" s="162">
        <f>Utfylles!$J$32</f>
        <v>0</v>
      </c>
      <c r="H181" s="162"/>
      <c r="I181" s="162" t="str">
        <f>Utfylles!$K$32</f>
        <v/>
      </c>
      <c r="K181" s="162" t="str">
        <f t="shared" si="127"/>
        <v/>
      </c>
      <c r="L181" s="162" t="str">
        <f t="shared" si="128"/>
        <v/>
      </c>
      <c r="M181" s="162" t="str">
        <f t="shared" si="129"/>
        <v/>
      </c>
      <c r="N181" s="162" t="str">
        <f t="shared" si="130"/>
        <v/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0</v>
      </c>
      <c r="F182" s="162" t="s">
        <v>2</v>
      </c>
      <c r="G182" s="162">
        <f>Utfylles!$J$33</f>
        <v>0</v>
      </c>
      <c r="H182" s="162"/>
      <c r="I182" s="162" t="str">
        <f>Utfylles!$K$33</f>
        <v/>
      </c>
      <c r="K182" s="162" t="str">
        <f t="shared" si="127"/>
        <v/>
      </c>
      <c r="L182" s="162" t="str">
        <f t="shared" si="128"/>
        <v/>
      </c>
      <c r="M182" s="162" t="str">
        <f t="shared" si="129"/>
        <v/>
      </c>
      <c r="N182" s="162" t="str">
        <f t="shared" si="130"/>
        <v/>
      </c>
      <c r="AO182" s="162">
        <f>COUNTIF(AM159:AM162,K182)</f>
        <v>0</v>
      </c>
      <c r="AP182" s="162">
        <f>COUNTIF(AM159:AM162,L182)</f>
        <v>0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0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0</v>
      </c>
      <c r="CA182" s="162">
        <f>COUNTIF(BV159:BV162,N182)</f>
        <v>0</v>
      </c>
      <c r="CB182" s="162">
        <f t="shared" si="148"/>
        <v>0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0</v>
      </c>
      <c r="DK182" s="162">
        <f t="shared" si="153"/>
        <v>0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0</v>
      </c>
      <c r="F183" s="162" t="s">
        <v>2</v>
      </c>
      <c r="G183" s="162">
        <f>Utfylles!$J$34</f>
        <v>0</v>
      </c>
      <c r="H183" s="162"/>
      <c r="I183" s="162" t="str">
        <f>Utfylles!$K$34</f>
        <v/>
      </c>
      <c r="K183" s="162" t="str">
        <f t="shared" si="127"/>
        <v/>
      </c>
      <c r="L183" s="162" t="str">
        <f t="shared" si="128"/>
        <v/>
      </c>
      <c r="M183" s="162" t="str">
        <f t="shared" si="129"/>
        <v/>
      </c>
      <c r="N183" s="162" t="str">
        <f t="shared" si="130"/>
        <v/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0</v>
      </c>
      <c r="F184" s="162" t="s">
        <v>2</v>
      </c>
      <c r="G184" s="162">
        <f>Utfylles!$J$35</f>
        <v>0</v>
      </c>
      <c r="H184" s="162"/>
      <c r="I184" s="162" t="str">
        <f>Utfylles!$K$35</f>
        <v/>
      </c>
      <c r="K184" s="162" t="str">
        <f t="shared" si="127"/>
        <v/>
      </c>
      <c r="L184" s="162" t="str">
        <f t="shared" si="128"/>
        <v/>
      </c>
      <c r="M184" s="162" t="str">
        <f t="shared" si="129"/>
        <v/>
      </c>
      <c r="N184" s="162" t="str">
        <f t="shared" si="130"/>
        <v/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0</v>
      </c>
      <c r="H185" s="162"/>
      <c r="I185" s="162" t="str">
        <f>Utfylles!$K$36</f>
        <v/>
      </c>
      <c r="K185" s="162" t="str">
        <f t="shared" si="127"/>
        <v/>
      </c>
      <c r="L185" s="162" t="str">
        <f t="shared" si="128"/>
        <v/>
      </c>
      <c r="M185" s="162" t="str">
        <f t="shared" si="129"/>
        <v/>
      </c>
      <c r="N185" s="162" t="str">
        <f t="shared" si="130"/>
        <v/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0</v>
      </c>
      <c r="F186" s="162" t="s">
        <v>2</v>
      </c>
      <c r="G186" s="162">
        <f>Utfylles!$J$37</f>
        <v>0</v>
      </c>
      <c r="H186" s="162"/>
      <c r="I186" s="162" t="str">
        <f>Utfylles!$K$37</f>
        <v/>
      </c>
      <c r="K186" s="162" t="str">
        <f t="shared" si="127"/>
        <v/>
      </c>
      <c r="L186" s="162" t="str">
        <f t="shared" si="128"/>
        <v/>
      </c>
      <c r="M186" s="162" t="str">
        <f t="shared" si="129"/>
        <v/>
      </c>
      <c r="N186" s="162" t="str">
        <f t="shared" si="130"/>
        <v/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0</v>
      </c>
      <c r="F187" s="162" t="s">
        <v>2</v>
      </c>
      <c r="G187" s="162">
        <f>Utfylles!$J$38</f>
        <v>0</v>
      </c>
      <c r="H187" s="162"/>
      <c r="I187" s="162" t="str">
        <f>Utfylles!$K$38</f>
        <v/>
      </c>
      <c r="K187" s="162" t="str">
        <f t="shared" si="127"/>
        <v/>
      </c>
      <c r="L187" s="162" t="str">
        <f t="shared" si="128"/>
        <v/>
      </c>
      <c r="M187" s="162" t="str">
        <f t="shared" si="129"/>
        <v/>
      </c>
      <c r="N187" s="162" t="str">
        <f t="shared" si="130"/>
        <v/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0</v>
      </c>
      <c r="F188" s="162" t="s">
        <v>2</v>
      </c>
      <c r="G188" s="162">
        <f>Utfylles!$J$39</f>
        <v>0</v>
      </c>
      <c r="H188" s="162"/>
      <c r="I188" s="162" t="str">
        <f>Utfylles!$K$39</f>
        <v/>
      </c>
      <c r="K188" s="162" t="str">
        <f t="shared" si="127"/>
        <v/>
      </c>
      <c r="L188" s="162" t="str">
        <f t="shared" si="128"/>
        <v/>
      </c>
      <c r="M188" s="162" t="str">
        <f t="shared" si="129"/>
        <v/>
      </c>
      <c r="N188" s="162" t="str">
        <f t="shared" si="130"/>
        <v/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0</v>
      </c>
      <c r="F189" s="162" t="s">
        <v>2</v>
      </c>
      <c r="G189" s="162">
        <f>Utfylles!$J$40</f>
        <v>0</v>
      </c>
      <c r="H189" s="162"/>
      <c r="I189" s="162" t="str">
        <f>Utfylles!$K$40</f>
        <v/>
      </c>
      <c r="K189" s="162" t="str">
        <f t="shared" si="127"/>
        <v/>
      </c>
      <c r="L189" s="162" t="str">
        <f t="shared" si="128"/>
        <v/>
      </c>
      <c r="M189" s="162" t="str">
        <f t="shared" si="129"/>
        <v/>
      </c>
      <c r="N189" s="162" t="str">
        <f t="shared" si="130"/>
        <v/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0</v>
      </c>
      <c r="F190" s="162" t="s">
        <v>2</v>
      </c>
      <c r="G190" s="162">
        <f>Utfylles!$J$41</f>
        <v>0</v>
      </c>
      <c r="H190" s="162"/>
      <c r="I190" s="162" t="str">
        <f>Utfylles!$K$41</f>
        <v/>
      </c>
      <c r="K190" s="162" t="str">
        <f t="shared" si="127"/>
        <v/>
      </c>
      <c r="L190" s="162" t="str">
        <f t="shared" si="128"/>
        <v/>
      </c>
      <c r="M190" s="162" t="str">
        <f t="shared" si="129"/>
        <v/>
      </c>
      <c r="N190" s="162" t="str">
        <f t="shared" si="130"/>
        <v/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0</v>
      </c>
      <c r="F191" s="162" t="s">
        <v>2</v>
      </c>
      <c r="G191" s="162">
        <f>Utfylles!$J$42</f>
        <v>0</v>
      </c>
      <c r="H191" s="162"/>
      <c r="I191" s="162" t="str">
        <f>Utfylles!$K$42</f>
        <v/>
      </c>
      <c r="K191" s="162" t="str">
        <f t="shared" si="127"/>
        <v/>
      </c>
      <c r="L191" s="162" t="str">
        <f t="shared" si="128"/>
        <v/>
      </c>
      <c r="M191" s="162" t="str">
        <f t="shared" si="129"/>
        <v/>
      </c>
      <c r="N191" s="162" t="str">
        <f t="shared" si="130"/>
        <v/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0</v>
      </c>
      <c r="BY191" s="162">
        <f>COUNTIF(BV159:BV162,L191)</f>
        <v>0</v>
      </c>
      <c r="BZ191" s="162">
        <f>COUNTIF(BV159:BV162,M191)</f>
        <v>0</v>
      </c>
      <c r="CA191" s="162">
        <f>COUNTIF(BV159:BV162,N191)</f>
        <v>0</v>
      </c>
      <c r="CB191" s="162">
        <f t="shared" si="148"/>
        <v>0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0</v>
      </c>
      <c r="DI191" s="162">
        <f>COUNTIF(DE159:DE162,M191)</f>
        <v>0</v>
      </c>
      <c r="DJ191" s="162">
        <f>COUNTIF(DE159:DE162,N191)</f>
        <v>0</v>
      </c>
      <c r="DK191" s="162">
        <f t="shared" si="153"/>
        <v>0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0</v>
      </c>
      <c r="F192" s="162" t="s">
        <v>2</v>
      </c>
      <c r="G192" s="162">
        <f>Utfylles!$J$43</f>
        <v>0</v>
      </c>
      <c r="H192" s="162"/>
      <c r="I192" s="162" t="str">
        <f>Utfylles!$K$43</f>
        <v/>
      </c>
      <c r="K192" s="162" t="str">
        <f t="shared" si="127"/>
        <v/>
      </c>
      <c r="L192" s="162" t="str">
        <f t="shared" si="128"/>
        <v/>
      </c>
      <c r="M192" s="162" t="str">
        <f t="shared" si="129"/>
        <v/>
      </c>
      <c r="N192" s="162" t="str">
        <f t="shared" si="130"/>
        <v/>
      </c>
      <c r="AO192" s="162">
        <f>COUNTIF(AM159:AM162,K192)</f>
        <v>0</v>
      </c>
      <c r="AP192" s="162">
        <f>COUNTIF(AM159:AM162,L192)</f>
        <v>0</v>
      </c>
      <c r="AQ192" s="162">
        <f>COUNTIF(AM159:AM162,M192)</f>
        <v>0</v>
      </c>
      <c r="AR192" s="162">
        <f>COUNTIF(AM159:AM162,N192)</f>
        <v>0</v>
      </c>
      <c r="AS192" s="162">
        <f t="shared" si="143"/>
        <v>0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0</v>
      </c>
      <c r="DK192" s="162">
        <f t="shared" si="153"/>
        <v>0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0</v>
      </c>
      <c r="F193" s="162" t="s">
        <v>2</v>
      </c>
      <c r="G193" s="162">
        <f>Utfylles!$J$44</f>
        <v>0</v>
      </c>
      <c r="H193" s="162"/>
      <c r="I193" s="162" t="str">
        <f>Utfylles!$K$44</f>
        <v/>
      </c>
      <c r="K193" s="162" t="str">
        <f t="shared" si="127"/>
        <v/>
      </c>
      <c r="L193" s="162" t="str">
        <f t="shared" si="128"/>
        <v/>
      </c>
      <c r="M193" s="162" t="str">
        <f t="shared" si="129"/>
        <v/>
      </c>
      <c r="N193" s="162" t="str">
        <f t="shared" si="130"/>
        <v/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0</v>
      </c>
      <c r="F194" s="162" t="s">
        <v>2</v>
      </c>
      <c r="G194" s="162">
        <f>Utfylles!$J$45</f>
        <v>0</v>
      </c>
      <c r="H194" s="162"/>
      <c r="I194" s="162" t="str">
        <f>Utfylles!$K$45</f>
        <v/>
      </c>
      <c r="K194" s="162" t="str">
        <f t="shared" si="127"/>
        <v/>
      </c>
      <c r="L194" s="162" t="str">
        <f t="shared" si="128"/>
        <v/>
      </c>
      <c r="M194" s="162" t="str">
        <f t="shared" si="129"/>
        <v/>
      </c>
      <c r="N194" s="162" t="str">
        <f t="shared" si="130"/>
        <v/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0</v>
      </c>
      <c r="F198" s="162" t="s">
        <v>2</v>
      </c>
      <c r="G198" s="162">
        <f>Utfylles!$J$10</f>
        <v>0</v>
      </c>
      <c r="H198" s="162"/>
      <c r="I198" s="162" t="str">
        <f>Utfylles!$K$10</f>
        <v/>
      </c>
      <c r="K198" s="162" t="str">
        <f t="shared" ref="K198:K233" si="159">IF(I198="H",B198,IF(I198="B",D198,""))</f>
        <v/>
      </c>
      <c r="L198" s="162" t="str">
        <f t="shared" ref="L198:L233" si="160">IF(I198="U",B198,"")</f>
        <v/>
      </c>
      <c r="M198" s="162" t="str">
        <f t="shared" ref="M198:M233" si="161">IF(I198="U",D198,"")</f>
        <v/>
      </c>
      <c r="N198" s="162" t="str">
        <f t="shared" ref="N198:N233" si="162">IF(I198="B",B198,IF(I198="H",D198,""))</f>
        <v/>
      </c>
      <c r="P198" s="163">
        <f>_xlfn.RANK.EQ(AK205,AK205:AK208,1)</f>
        <v>1</v>
      </c>
      <c r="Q198" s="166" t="str">
        <f>'Ark2'!B30</f>
        <v>Frankrike</v>
      </c>
      <c r="R198" s="164">
        <f>COUNTIF(K198:N233,Q198)</f>
        <v>0</v>
      </c>
      <c r="S198" s="164">
        <f>COUNTIF(K198:K233,Q198)</f>
        <v>0</v>
      </c>
      <c r="T198" s="164">
        <f>COUNTIF(L198:M233,Q198)</f>
        <v>0</v>
      </c>
      <c r="U198" s="164">
        <f>COUNTIF(N198:N233,Q198)</f>
        <v>0</v>
      </c>
      <c r="V198" s="164">
        <f>SUMIFS(E198:E233,B198:B233,Q198)+SUMIFS(G198:G233,D198:D233,Q198)</f>
        <v>0</v>
      </c>
      <c r="W198" s="164">
        <f>SUMIFS(G198:G233,B198:B233,Q198)+SUMIFS(E198:E233,D198:D233,Q198)</f>
        <v>0</v>
      </c>
      <c r="X198" s="164">
        <f>V198-W198</f>
        <v>0</v>
      </c>
      <c r="Y198" s="162">
        <f>S198*3+T198*1</f>
        <v>0</v>
      </c>
      <c r="Z198" s="162"/>
      <c r="AA198" s="162">
        <f>_xlfn.RANK.EQ(Y198,Y198:Y201,0)</f>
        <v>1</v>
      </c>
      <c r="AB198" s="162">
        <f>IF(COUNTIF(AA198:AA201,AA198)=1,0,IF(AA198=1,_xlfn.RANK.EQ(BN198,BN198:BN201,0),IF(AA198=2,_xlfn.RANK.EQ(CW198,CW198:CW201,0),IF(AA198=3,_xlfn.RANK.EQ(EF198,EF198:EF201,0)))))</f>
        <v>1</v>
      </c>
      <c r="AC198" s="162">
        <f>IF(COUNTIF(AA198:AA201,AA198)=1,0,IF(AA198=1,_xlfn.RANK.EQ(BM198,BM198:BM201,0),IF(AA198=2,_xlfn.RANK.EQ(CV198,CV198:CV201,0),IF(AA198=3,_xlfn.RANK.EQ(EE198,EE198:EE201,0)))))</f>
        <v>1</v>
      </c>
      <c r="AD198" s="162">
        <f>IF(COUNTIF(AA198:AA201,AA198)=1,0,IF(AA198=1,_xlfn.RANK.EQ(BK198,BK198:BK201,0),IF(AA198=2,_xlfn.RANK.EQ(CT198,CT198:CT201,0),IF(AA198=3,_xlfn.RANK.EQ(EC198,EC198:EC201,0)))))</f>
        <v>1</v>
      </c>
      <c r="AE198" s="164">
        <f>SUM(AA205:AD205)</f>
        <v>1.111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1</v>
      </c>
      <c r="AG198" s="162">
        <f>_xlfn.RANK.EQ(X198,X198:X201,)</f>
        <v>1</v>
      </c>
      <c r="AH198" s="162">
        <f>_xlfn.RANK.EQ(V198,V198:V201,0)</f>
        <v>1</v>
      </c>
      <c r="AI198" s="162">
        <f>_xlfn.RANK.EQ(S198,S198:S201,0)</f>
        <v>1</v>
      </c>
      <c r="AJ198" s="163">
        <f>(COUNTIF(Q198:Q201,"&lt;"&amp;Q198)+1)</f>
        <v>1</v>
      </c>
      <c r="AK198" s="162"/>
      <c r="AM198" s="163" t="str">
        <f>IF(AA198=AM197,Q198)</f>
        <v>Frankrike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b">
        <f>IF(AA198=BV197,Q198)</f>
        <v>0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1</v>
      </c>
      <c r="CO198" s="166" t="str">
        <f>Q198</f>
        <v>Frankrike</v>
      </c>
      <c r="CP198" s="164">
        <f>COUNTIF(CI198:CL233,CO198)</f>
        <v>0</v>
      </c>
      <c r="CQ198" s="164">
        <f>COUNTIF(CI198:CI233,CO198)</f>
        <v>0</v>
      </c>
      <c r="CR198" s="164">
        <f>COUNTIF(CJ198:CK233,CO198)</f>
        <v>0</v>
      </c>
      <c r="CS198" s="164">
        <f>COUNTIF(CL198:CL233,CO198)</f>
        <v>0</v>
      </c>
      <c r="CT198" s="164">
        <f>SUMIFS(CF198:CF233,CD198:CD233,CO198)+SUMIFS(CG198:CG233,CE198:CE233,CO198)</f>
        <v>0</v>
      </c>
      <c r="CU198" s="164">
        <f>SUMIFS(CG198:CG233,CD198:CD233,CO198)+SUMIFS(CF198:CF233,CE198:CE233,CO198)</f>
        <v>0</v>
      </c>
      <c r="CV198" s="164">
        <f>CT198-CU198</f>
        <v>0</v>
      </c>
      <c r="CW198" s="162">
        <f>CQ198*3+CR198*1</f>
        <v>0</v>
      </c>
      <c r="CX198" s="162" t="str">
        <f>IF(CP198=0,"-",_xlfn.RANK.EQ(CW198,CW198:CW201))</f>
        <v>-</v>
      </c>
      <c r="CY198" s="162" t="str">
        <f>IF(CP198=0,"-",_xlfn.RANK.EQ(CV198,CV198:CV201))</f>
        <v>-</v>
      </c>
      <c r="CZ198" s="162" t="str">
        <f>IF(CP198=0,"-",_xlfn.RANK.EQ(CT198,CT198:CT201))</f>
        <v>-</v>
      </c>
      <c r="DA198" s="162" t="str">
        <f>IF(CP198=0,"-",SUM(CX198:CZ198))</f>
        <v>-</v>
      </c>
      <c r="DB198" s="163">
        <f>(COUNTIF(CO198:CO201,"&lt;"&amp;CO198)+1)/1000</f>
        <v>1E-3</v>
      </c>
      <c r="DC198" s="163">
        <f>IF(CP198=0,1000+DB198,IF(COUNTIF(DA198:DA201,DA198)&gt;1,DA198+DB198,100))</f>
        <v>1000.001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0</v>
      </c>
      <c r="F199" s="162" t="s">
        <v>2</v>
      </c>
      <c r="G199" s="162">
        <f>Utfylles!$J$11</f>
        <v>0</v>
      </c>
      <c r="H199" s="162"/>
      <c r="I199" s="162" t="str">
        <f>Utfylles!$K$11</f>
        <v/>
      </c>
      <c r="K199" s="162" t="str">
        <f t="shared" si="159"/>
        <v/>
      </c>
      <c r="L199" s="162" t="str">
        <f t="shared" si="160"/>
        <v/>
      </c>
      <c r="M199" s="162" t="str">
        <f t="shared" si="161"/>
        <v/>
      </c>
      <c r="N199" s="162" t="str">
        <f t="shared" si="162"/>
        <v/>
      </c>
      <c r="P199" s="163">
        <f>_xlfn.RANK.EQ(AK206,AK205:AK208,1)</f>
        <v>2</v>
      </c>
      <c r="Q199" s="166" t="str">
        <f>'Ark2'!B31</f>
        <v>Portugal</v>
      </c>
      <c r="R199" s="164">
        <f>COUNTIF(K198:N233,Q199)</f>
        <v>0</v>
      </c>
      <c r="S199" s="164">
        <f>COUNTIF(K198:K233,Q199)</f>
        <v>0</v>
      </c>
      <c r="T199" s="164">
        <f>COUNTIF(L198:M233,Q199)</f>
        <v>0</v>
      </c>
      <c r="U199" s="164">
        <f>COUNTIF(N198:N233,Q199)</f>
        <v>0</v>
      </c>
      <c r="V199" s="164">
        <f>SUMIFS(E198:E233,B198:B233,Q199)+SUMIFS(G198:G233,D198:D233,Q199)</f>
        <v>0</v>
      </c>
      <c r="W199" s="164">
        <f>SUMIFS(G198:G233,B198:B233,Q199)+SUMIFS(E198:E233,D198:D233,Q199)</f>
        <v>0</v>
      </c>
      <c r="X199" s="164">
        <f>V199-W199</f>
        <v>0</v>
      </c>
      <c r="Y199" s="162">
        <f>S199*3+T199*1</f>
        <v>0</v>
      </c>
      <c r="Z199" s="162"/>
      <c r="AA199" s="162">
        <f>_xlfn.RANK.EQ(Y199,Y198:Y201,0)</f>
        <v>1</v>
      </c>
      <c r="AB199" s="162">
        <f>IF(COUNTIF(AA198:AA201,AA199)=1,0,IF(AA199=1,_xlfn.RANK.EQ(BN199,BN198:BN201,0),IF(AA199=2,_xlfn.RANK.EQ(CW199,CW198:CW201,0),IF(AA199=3,_xlfn.RANK.EQ(EF199,EF198:EF201,0)))))</f>
        <v>1</v>
      </c>
      <c r="AC199" s="162">
        <f>IF(COUNTIF(AA198:AA201,AA199)=1,0,IF(AA199=1,_xlfn.RANK.EQ(BM199,BM198:BM201,0),IF(AA199=2,_xlfn.RANK.EQ(CV199,CV198:CV201,0),IF(AA199=3,_xlfn.RANK.EQ(EE199,EE198:EE201,0)))))</f>
        <v>1</v>
      </c>
      <c r="AD199" s="162">
        <f>IF(COUNTIF(AA198:AA201,AA199)=1,0,IF(AA199=1,_xlfn.RANK.EQ(BK199,BK198:BK201,0),IF(AA199=2,_xlfn.RANK.EQ(CT199,CT198:CT201,0),IF(AA199=3,_xlfn.RANK.EQ(EC199,EC198:EC201,0)))))</f>
        <v>1</v>
      </c>
      <c r="AE199" s="164">
        <f>SUM(AA206:AD206)</f>
        <v>1.111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1</v>
      </c>
      <c r="AG199" s="162">
        <f>_xlfn.RANK.EQ(X199,X198:X201,)</f>
        <v>1</v>
      </c>
      <c r="AH199" s="162">
        <f>_xlfn.RANK.EQ(V199,V198:V201,0)</f>
        <v>1</v>
      </c>
      <c r="AI199" s="162">
        <f>_xlfn.RANK.EQ(S199,S198:S201,0)</f>
        <v>1</v>
      </c>
      <c r="AJ199" s="163">
        <f>(COUNTIF(Q198:Q201,"&lt;"&amp;Q199)+1)</f>
        <v>2</v>
      </c>
      <c r="AK199" s="162"/>
      <c r="AM199" s="163" t="str">
        <f>IF(AA199=AM197,Q199)</f>
        <v>Portugal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b">
        <f>IF(AA199=BV197,Q199)</f>
        <v>0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2</v>
      </c>
      <c r="CO199" s="166" t="str">
        <f>Q199</f>
        <v>Portugal</v>
      </c>
      <c r="CP199" s="164">
        <f>COUNTIF(CI198:CL233,CO199)</f>
        <v>0</v>
      </c>
      <c r="CQ199" s="164">
        <f>COUNTIF(CI198:CI233,CO199)</f>
        <v>0</v>
      </c>
      <c r="CR199" s="164">
        <f>COUNTIF(CJ198:CK233,CO199)</f>
        <v>0</v>
      </c>
      <c r="CS199" s="164">
        <f>COUNTIF(CL198:CL233,CO199)</f>
        <v>0</v>
      </c>
      <c r="CT199" s="164">
        <f>SUMIFS(CF198:CF233,CD198:CD233,CO199)+SUMIFS(CG198:CG233,CE198:CE233,CO199)</f>
        <v>0</v>
      </c>
      <c r="CU199" s="164">
        <f>SUMIFS(CG198:CG233,CD198:CD233,CO199)+SUMIFS(CF198:CF233,CE198:CE233,CO199)</f>
        <v>0</v>
      </c>
      <c r="CV199" s="164">
        <f>CT199-CU199</f>
        <v>0</v>
      </c>
      <c r="CW199" s="162">
        <f>CQ199*3+CR199*1</f>
        <v>0</v>
      </c>
      <c r="CX199" s="162" t="str">
        <f>IF(CP199=0,"-",_xlfn.RANK.EQ(CW199,CW198:CW201))</f>
        <v>-</v>
      </c>
      <c r="CY199" s="162" t="str">
        <f>IF(CP199=0,"-",_xlfn.RANK.EQ(CV199,CV198:CV201))</f>
        <v>-</v>
      </c>
      <c r="CZ199" s="162" t="str">
        <f>IF(CP199=0,"-",_xlfn.RANK.EQ(CT199,CT198:CT201))</f>
        <v>-</v>
      </c>
      <c r="DA199" s="162" t="str">
        <f>IF(CP199=0,"-",SUM(CX199:CZ199))</f>
        <v>-</v>
      </c>
      <c r="DB199" s="163">
        <f>(COUNTIF(CO198:CO201,"&lt;"&amp;CO199)+1)/1000</f>
        <v>2E-3</v>
      </c>
      <c r="DC199" s="163">
        <f>IF(CP199=0,1000+DB199,IF(COUNTIF(DA198:DA201,DA199)&gt;1,DA199+DB199,100))</f>
        <v>1000.002</v>
      </c>
      <c r="DE199" s="163" t="b">
        <f>IF(AA199=DE197,Q199)</f>
        <v>0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0</v>
      </c>
      <c r="F200" s="162" t="s">
        <v>2</v>
      </c>
      <c r="G200" s="162">
        <f>Utfylles!$J$12</f>
        <v>0</v>
      </c>
      <c r="H200" s="162"/>
      <c r="I200" s="162" t="str">
        <f>Utfylles!$K$12</f>
        <v/>
      </c>
      <c r="K200" s="162" t="str">
        <f t="shared" si="159"/>
        <v/>
      </c>
      <c r="L200" s="162" t="str">
        <f t="shared" si="160"/>
        <v/>
      </c>
      <c r="M200" s="162" t="str">
        <f t="shared" si="161"/>
        <v/>
      </c>
      <c r="N200" s="162" t="str">
        <f t="shared" si="162"/>
        <v/>
      </c>
      <c r="P200" s="163">
        <f>_xlfn.RANK.EQ(AK207,AK205:AK208,1)</f>
        <v>3</v>
      </c>
      <c r="Q200" s="166" t="str">
        <f>'Ark2'!B32</f>
        <v>Tyskland</v>
      </c>
      <c r="R200" s="164">
        <f>COUNTIF(K198:N233,Q200)</f>
        <v>0</v>
      </c>
      <c r="S200" s="164">
        <f>COUNTIF(K198:K233,Q200)</f>
        <v>0</v>
      </c>
      <c r="T200" s="164">
        <f>COUNTIF(L198:M233,Q200)</f>
        <v>0</v>
      </c>
      <c r="U200" s="164">
        <f>COUNTIF(N198:N233,Q200)</f>
        <v>0</v>
      </c>
      <c r="V200" s="164">
        <f>SUMIFS(E198:E233,B198:B233,Q200)+SUMIFS(G198:G233,D198:D233,Q200)</f>
        <v>0</v>
      </c>
      <c r="W200" s="164">
        <f>SUMIFS(G198:G233,B198:B233,Q200)+SUMIFS(E198:E233,D198:D233,Q200)</f>
        <v>0</v>
      </c>
      <c r="X200" s="164">
        <f>V200-W200</f>
        <v>0</v>
      </c>
      <c r="Y200" s="162">
        <f>S200*3+T200*1</f>
        <v>0</v>
      </c>
      <c r="Z200" s="162"/>
      <c r="AA200" s="162">
        <f>_xlfn.RANK.EQ(Y200,Y198:Y201,0)</f>
        <v>1</v>
      </c>
      <c r="AB200" s="162">
        <f>IF(COUNTIF(AA198:AA201,AA200)=1,0,IF(AA200=1,_xlfn.RANK.EQ(BN200,BN198:BN201,0),IF(AA200=2,_xlfn.RANK.EQ(CW200,CW198:CW201,0),IF(AA200=3,_xlfn.RANK.EQ(EF200,EF198:EF201,0)))))</f>
        <v>1</v>
      </c>
      <c r="AC200" s="162">
        <f>IF(COUNTIF(AA198:AA201,AA200)=1,0,IF(AA200=1,_xlfn.RANK.EQ(BM200,BM198:BM201,0),IF(AA200=2,_xlfn.RANK.EQ(CV200,CV198:CV201,0),IF(AA200=3,_xlfn.RANK.EQ(EE200,EE198:EE201,0)))))</f>
        <v>1</v>
      </c>
      <c r="AD200" s="162">
        <f>IF(COUNTIF(AA198:AA201,AA200)=1,0,IF(AA200=1,_xlfn.RANK.EQ(BK200,BK198:BK201,0),IF(AA200=2,_xlfn.RANK.EQ(CT200,CT198:CT201,0),IF(AA200=3,_xlfn.RANK.EQ(EC200,EC198:EC201,0)))))</f>
        <v>1</v>
      </c>
      <c r="AE200" s="164">
        <f>SUM(AA207:AD207)</f>
        <v>1.111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1</v>
      </c>
      <c r="AG200" s="162">
        <f>_xlfn.RANK.EQ(X200,X198:X201,)</f>
        <v>1</v>
      </c>
      <c r="AH200" s="162">
        <f>_xlfn.RANK.EQ(V200,V198:V201,0)</f>
        <v>1</v>
      </c>
      <c r="AI200" s="162">
        <f>_xlfn.RANK.EQ(S200,S198:S201,0)</f>
        <v>1</v>
      </c>
      <c r="AJ200" s="163">
        <f>(COUNTIF(Q198:Q201,"&lt;"&amp;Q200)+1)</f>
        <v>3</v>
      </c>
      <c r="AK200" s="162"/>
      <c r="AM200" s="163" t="str">
        <f>IF(AA200=AM197,Q200)</f>
        <v>Tyskland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b">
        <f>IF(AA200=BV197,Q200)</f>
        <v>0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3</v>
      </c>
      <c r="CO200" s="166" t="str">
        <f>Q200</f>
        <v>Tyskland</v>
      </c>
      <c r="CP200" s="164">
        <f>COUNTIF(CI198:CL233,CO200)</f>
        <v>0</v>
      </c>
      <c r="CQ200" s="164">
        <f>COUNTIF(CI198:CI233,CO200)</f>
        <v>0</v>
      </c>
      <c r="CR200" s="164">
        <f>COUNTIF(CJ198:CK233,CO200)</f>
        <v>0</v>
      </c>
      <c r="CS200" s="164">
        <f>COUNTIF(CL198:CL233,CO200)</f>
        <v>0</v>
      </c>
      <c r="CT200" s="164">
        <f>SUMIFS(CF198:CF233,CD198:CD233,CO200)+SUMIFS(CG198:CG233,CE198:CE233,CO200)</f>
        <v>0</v>
      </c>
      <c r="CU200" s="164">
        <f>SUMIFS(CG198:CG233,CD198:CD233,CO200)+SUMIFS(CF198:CF233,CE198:CE233,CO200)</f>
        <v>0</v>
      </c>
      <c r="CV200" s="164">
        <f>CT200-CU200</f>
        <v>0</v>
      </c>
      <c r="CW200" s="162">
        <f>CQ200*3+CR200*1</f>
        <v>0</v>
      </c>
      <c r="CX200" s="162" t="str">
        <f>IF(CP200=0,"-",_xlfn.RANK.EQ(CW200,CW198:CW201))</f>
        <v>-</v>
      </c>
      <c r="CY200" s="162" t="str">
        <f>IF(CP200=0,"-",_xlfn.RANK.EQ(CV200,CV198:CV201))</f>
        <v>-</v>
      </c>
      <c r="CZ200" s="162" t="str">
        <f>IF(CP200=0,"-",_xlfn.RANK.EQ(CT200,CT198:CT201))</f>
        <v>-</v>
      </c>
      <c r="DA200" s="162" t="str">
        <f>IF(CP200=0,"-",SUM(CX200:CZ200))</f>
        <v>-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1000.003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0</v>
      </c>
      <c r="F201" s="162" t="s">
        <v>2</v>
      </c>
      <c r="G201" s="162">
        <f>Utfylles!$J$13</f>
        <v>0</v>
      </c>
      <c r="H201" s="162"/>
      <c r="I201" s="162" t="str">
        <f>Utfylles!$K$13</f>
        <v/>
      </c>
      <c r="K201" s="162" t="str">
        <f t="shared" si="159"/>
        <v/>
      </c>
      <c r="L201" s="162" t="str">
        <f t="shared" si="160"/>
        <v/>
      </c>
      <c r="M201" s="162" t="str">
        <f t="shared" si="161"/>
        <v/>
      </c>
      <c r="N201" s="162" t="str">
        <f t="shared" si="162"/>
        <v/>
      </c>
      <c r="P201" s="163">
        <f>_xlfn.RANK.EQ(AK208,AK205:AK208,1)</f>
        <v>4</v>
      </c>
      <c r="Q201" s="166" t="str">
        <f>'Ark2'!B33</f>
        <v>Ungarn</v>
      </c>
      <c r="R201" s="164">
        <f>COUNTIF(K198:N233,Q201)</f>
        <v>0</v>
      </c>
      <c r="S201" s="164">
        <f>COUNTIF(K198:K233,Q201)</f>
        <v>0</v>
      </c>
      <c r="T201" s="164">
        <f>COUNTIF(L198:M233,Q201)</f>
        <v>0</v>
      </c>
      <c r="U201" s="164">
        <f>COUNTIF(N198:N233,Q201)</f>
        <v>0</v>
      </c>
      <c r="V201" s="164">
        <f>SUMIFS(E198:E233,B198:B233,Q201)+SUMIFS(G198:G233,D198:D233,Q201)</f>
        <v>0</v>
      </c>
      <c r="W201" s="164">
        <f>SUMIFS(G198:G233,B198:B233,Q201)+SUMIFS(E198:E233,D198:D233,Q201)</f>
        <v>0</v>
      </c>
      <c r="X201" s="164">
        <f>V201-W201</f>
        <v>0</v>
      </c>
      <c r="Y201" s="162">
        <f>S201*3+T201*1</f>
        <v>0</v>
      </c>
      <c r="Z201" s="162"/>
      <c r="AA201" s="162">
        <f>_xlfn.RANK.EQ(Y201,Y198:Y201,0)</f>
        <v>1</v>
      </c>
      <c r="AB201" s="162">
        <f>IF(COUNTIF(AA198:AA201,AA201)=1,0,IF(AA201=1,_xlfn.RANK.EQ(BN201,BN198:BN201,0),IF(AA201=2,_xlfn.RANK.EQ(CW201,CW198:CW201,0),IF(AA201=3,_xlfn.RANK.EQ(EF201,EF198:EF201,0)))))</f>
        <v>1</v>
      </c>
      <c r="AC201" s="162">
        <f>IF(COUNTIF(AA198:AA201,AA201)=1,0,IF(AA201=1,_xlfn.RANK.EQ(BM201,BM198:BM201,0),IF(AA201=2,_xlfn.RANK.EQ(CV201,CV198:CV201,0),IF(AA201=3,_xlfn.RANK.EQ(EE201,EE198:EE201,0)))))</f>
        <v>1</v>
      </c>
      <c r="AD201" s="162">
        <f>IF(COUNTIF(AA198:AA201,AA201)=1,0,IF(AA201=1,_xlfn.RANK.EQ(BK201,BK198:BK201,0),IF(AA201=2,_xlfn.RANK.EQ(CT201,CT198:CT201,0),IF(AA201=3,_xlfn.RANK.EQ(EC201,EC198:EC201,0)))))</f>
        <v>1</v>
      </c>
      <c r="AE201" s="164">
        <f>SUM(AA208:AD208)</f>
        <v>1.111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1</v>
      </c>
      <c r="AG201" s="162">
        <f>_xlfn.RANK.EQ(X201,X198:X201,)</f>
        <v>1</v>
      </c>
      <c r="AH201" s="162">
        <f>_xlfn.RANK.EQ(V201,V198:V201,0)</f>
        <v>1</v>
      </c>
      <c r="AI201" s="162">
        <f>_xlfn.RANK.EQ(S201,S198:S201,0)</f>
        <v>1</v>
      </c>
      <c r="AJ201" s="163">
        <f>(COUNTIF(Q198:Q201,"&lt;"&amp;Q201)+1)</f>
        <v>4</v>
      </c>
      <c r="AK201" s="162"/>
      <c r="AM201" s="163" t="str">
        <f>IF(AA201=AM197,Q201)</f>
        <v>Ungarn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b">
        <f>IF(AA201=BV197,Q201)</f>
        <v>0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4</v>
      </c>
      <c r="CO201" s="166" t="str">
        <f>Q201</f>
        <v>Ungarn</v>
      </c>
      <c r="CP201" s="164">
        <f>COUNTIF(CI198:CL233,CO201)</f>
        <v>0</v>
      </c>
      <c r="CQ201" s="164">
        <f>COUNTIF(CI198:CI233,CO201)</f>
        <v>0</v>
      </c>
      <c r="CR201" s="164">
        <f>COUNTIF(CJ198:CK233,CO201)</f>
        <v>0</v>
      </c>
      <c r="CS201" s="164">
        <f>COUNTIF(CL198:CL233,CO201)</f>
        <v>0</v>
      </c>
      <c r="CT201" s="164">
        <f>SUMIFS(CF198:CF233,CD198:CD233,CO201)+SUMIFS(CG198:CG233,CE198:CE233,CO201)</f>
        <v>0</v>
      </c>
      <c r="CU201" s="164">
        <f>SUMIFS(CG198:CG233,CD198:CD233,CO201)+SUMIFS(CF198:CF233,CE198:CE233,CO201)</f>
        <v>0</v>
      </c>
      <c r="CV201" s="164">
        <f>CT201-CU201</f>
        <v>0</v>
      </c>
      <c r="CW201" s="162">
        <f>CQ201*3+CR201*1</f>
        <v>0</v>
      </c>
      <c r="CX201" s="162" t="str">
        <f>IF(CP201=0,"-",_xlfn.RANK.EQ(CW201,CW198:CW201))</f>
        <v>-</v>
      </c>
      <c r="CY201" s="162" t="str">
        <f>IF(CP201=0,"-",_xlfn.RANK.EQ(CV201,CV198:CV201))</f>
        <v>-</v>
      </c>
      <c r="CZ201" s="162" t="str">
        <f>IF(CP201=0,"-",_xlfn.RANK.EQ(CT201,CT198:CT201))</f>
        <v>-</v>
      </c>
      <c r="DA201" s="162" t="str">
        <f>IF(CP201=0,"-",SUM(CX201:CZ201))</f>
        <v>-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1000.004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0</v>
      </c>
      <c r="F202" s="162" t="s">
        <v>2</v>
      </c>
      <c r="G202" s="162">
        <f>Utfylles!$J$14</f>
        <v>0</v>
      </c>
      <c r="H202" s="162"/>
      <c r="I202" s="162" t="str">
        <f>Utfylles!$K$14</f>
        <v/>
      </c>
      <c r="K202" s="162" t="str">
        <f t="shared" si="159"/>
        <v/>
      </c>
      <c r="L202" s="162" t="str">
        <f t="shared" si="160"/>
        <v/>
      </c>
      <c r="M202" s="162" t="str">
        <f t="shared" si="161"/>
        <v/>
      </c>
      <c r="N202" s="162" t="str">
        <f t="shared" si="162"/>
        <v/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0</v>
      </c>
      <c r="F203" s="162" t="s">
        <v>2</v>
      </c>
      <c r="G203" s="162">
        <f>Utfylles!$J$15</f>
        <v>0</v>
      </c>
      <c r="H203" s="162"/>
      <c r="I203" s="162" t="str">
        <f>Utfylles!$K$15</f>
        <v/>
      </c>
      <c r="K203" s="162" t="str">
        <f t="shared" si="159"/>
        <v/>
      </c>
      <c r="L203" s="162" t="str">
        <f t="shared" si="160"/>
        <v/>
      </c>
      <c r="M203" s="162" t="str">
        <f t="shared" si="161"/>
        <v/>
      </c>
      <c r="N203" s="162" t="str">
        <f t="shared" si="162"/>
        <v/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0</v>
      </c>
      <c r="F204" s="162" t="s">
        <v>2</v>
      </c>
      <c r="G204" s="162">
        <f>Utfylles!$J$16</f>
        <v>0</v>
      </c>
      <c r="H204" s="162"/>
      <c r="I204" s="162" t="str">
        <f>Utfylles!$K$16</f>
        <v/>
      </c>
      <c r="K204" s="162" t="str">
        <f t="shared" si="159"/>
        <v/>
      </c>
      <c r="L204" s="162" t="str">
        <f t="shared" si="160"/>
        <v/>
      </c>
      <c r="M204" s="162" t="str">
        <f t="shared" si="161"/>
        <v/>
      </c>
      <c r="N204" s="162" t="str">
        <f t="shared" si="162"/>
        <v/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Frankrike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0</v>
      </c>
      <c r="F205" s="162" t="s">
        <v>2</v>
      </c>
      <c r="G205" s="162">
        <f>Utfylles!$J$17</f>
        <v>0</v>
      </c>
      <c r="H205" s="162"/>
      <c r="I205" s="162" t="str">
        <f>Utfylles!$K$17</f>
        <v/>
      </c>
      <c r="K205" s="162" t="str">
        <f t="shared" si="159"/>
        <v/>
      </c>
      <c r="L205" s="162" t="str">
        <f t="shared" si="160"/>
        <v/>
      </c>
      <c r="M205" s="162" t="str">
        <f t="shared" si="161"/>
        <v/>
      </c>
      <c r="N205" s="162" t="str">
        <f t="shared" si="162"/>
        <v/>
      </c>
      <c r="AA205" s="162">
        <f>AA198/AA203</f>
        <v>1</v>
      </c>
      <c r="AB205" s="162">
        <f>AB198/AB203</f>
        <v>0.1</v>
      </c>
      <c r="AC205" s="162">
        <f>AC198/AC203</f>
        <v>0.01</v>
      </c>
      <c r="AD205" s="162">
        <f>AD198/AD203</f>
        <v>1E-3</v>
      </c>
      <c r="AE205" s="162"/>
      <c r="AF205" s="162">
        <f>AF198/AF203</f>
        <v>1E-4</v>
      </c>
      <c r="AG205" s="162">
        <f>AG198/AG203</f>
        <v>1.0000000000000001E-5</v>
      </c>
      <c r="AH205" s="162">
        <f>AH198/AH203</f>
        <v>9.9999999999999995E-7</v>
      </c>
      <c r="AI205" s="162">
        <f>AI198/AI203</f>
        <v>9.9999999999999995E-8</v>
      </c>
      <c r="AJ205" s="162">
        <f>AJ198/AJ203</f>
        <v>1E-8</v>
      </c>
      <c r="AK205" s="163">
        <f>SUM(AA205:AJ205)</f>
        <v>1.11111111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str">
        <f>VLOOKUP(CN205,CN198:CO201,2,FALSE)</f>
        <v>Portugal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0</v>
      </c>
      <c r="F206" s="162" t="s">
        <v>2</v>
      </c>
      <c r="G206" s="162">
        <f>Utfylles!$J$18</f>
        <v>0</v>
      </c>
      <c r="H206" s="162"/>
      <c r="I206" s="162" t="str">
        <f>Utfylles!$K$18</f>
        <v/>
      </c>
      <c r="K206" s="162" t="str">
        <f t="shared" si="159"/>
        <v/>
      </c>
      <c r="L206" s="162" t="str">
        <f t="shared" si="160"/>
        <v/>
      </c>
      <c r="M206" s="162" t="str">
        <f t="shared" si="161"/>
        <v/>
      </c>
      <c r="N206" s="162" t="str">
        <f t="shared" si="162"/>
        <v/>
      </c>
      <c r="P206" s="163">
        <v>1</v>
      </c>
      <c r="Q206" s="166" t="str">
        <f>VLOOKUP(P206,P198:Y201,Q204,FALSE)</f>
        <v>Frankrike</v>
      </c>
      <c r="R206" s="164">
        <f>VLOOKUP(P206,P198:Y201,R204,FALSE)</f>
        <v>0</v>
      </c>
      <c r="S206" s="164">
        <f>VLOOKUP(P206,P198:Y201,S204,FALSE)</f>
        <v>0</v>
      </c>
      <c r="T206" s="164">
        <f>VLOOKUP(P206,P198:Y201,T204,FALSE)</f>
        <v>0</v>
      </c>
      <c r="U206" s="164">
        <f>VLOOKUP(P206,P198:Y201,U204,FALSE)</f>
        <v>0</v>
      </c>
      <c r="V206" s="164">
        <f>VLOOKUP(P206,P198:Y201,V204,FALSE)</f>
        <v>0</v>
      </c>
      <c r="W206" s="164">
        <f>VLOOKUP(P206,P198:Y201,W204,FALSE)</f>
        <v>0</v>
      </c>
      <c r="X206" s="164">
        <f>VLOOKUP(P206,P198:Y201,X204,FALSE)</f>
        <v>0</v>
      </c>
      <c r="Y206" s="162">
        <f>VLOOKUP(P206,P198:Y201,Y204,FALSE)</f>
        <v>0</v>
      </c>
      <c r="AA206" s="162">
        <f>AA199/AA203</f>
        <v>1</v>
      </c>
      <c r="AB206" s="162">
        <f>AB199/AB203</f>
        <v>0.1</v>
      </c>
      <c r="AC206" s="162">
        <f>AC199/AC203</f>
        <v>0.01</v>
      </c>
      <c r="AD206" s="162">
        <f>AD199/AD203</f>
        <v>1E-3</v>
      </c>
      <c r="AE206" s="162"/>
      <c r="AF206" s="162">
        <f>AF199/AF203</f>
        <v>1E-4</v>
      </c>
      <c r="AG206" s="162">
        <f>AG199/AG203</f>
        <v>1.0000000000000001E-5</v>
      </c>
      <c r="AH206" s="162">
        <f>AH199/AH203</f>
        <v>9.9999999999999995E-7</v>
      </c>
      <c r="AI206" s="162">
        <f>AI199/AI203</f>
        <v>9.9999999999999995E-8</v>
      </c>
      <c r="AJ206" s="162">
        <f>AJ199/AJ203</f>
        <v>2E-8</v>
      </c>
      <c r="AK206" s="163">
        <f>SUM(AA206:AJ206)</f>
        <v>1.1111111200000001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str">
        <f>VLOOKUP(CN206,CN198:CO201,2,FALSE)</f>
        <v>Tyskland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0</v>
      </c>
      <c r="F207" s="162" t="s">
        <v>2</v>
      </c>
      <c r="G207" s="162">
        <f>Utfylles!$J$19</f>
        <v>0</v>
      </c>
      <c r="H207" s="162"/>
      <c r="I207" s="162" t="str">
        <f>Utfylles!$K$19</f>
        <v/>
      </c>
      <c r="K207" s="162" t="str">
        <f t="shared" si="159"/>
        <v/>
      </c>
      <c r="L207" s="162" t="str">
        <f t="shared" si="160"/>
        <v/>
      </c>
      <c r="M207" s="162" t="str">
        <f t="shared" si="161"/>
        <v/>
      </c>
      <c r="N207" s="162" t="str">
        <f t="shared" si="162"/>
        <v/>
      </c>
      <c r="P207" s="163">
        <v>2</v>
      </c>
      <c r="Q207" s="166" t="str">
        <f>VLOOKUP(P207,P198:Y201,Q204,FALSE)</f>
        <v>Portugal</v>
      </c>
      <c r="R207" s="164">
        <f>VLOOKUP(P207,P198:Y201,R204,FALSE)</f>
        <v>0</v>
      </c>
      <c r="S207" s="164">
        <f>VLOOKUP(P207,P198:Y201,S204,FALSE)</f>
        <v>0</v>
      </c>
      <c r="T207" s="164">
        <f>VLOOKUP(P207,P198:Y201,T204,FALSE)</f>
        <v>0</v>
      </c>
      <c r="U207" s="164">
        <f>VLOOKUP(P207,P198:Y201,U204,FALSE)</f>
        <v>0</v>
      </c>
      <c r="V207" s="164">
        <f>VLOOKUP(P207,P198:Y201,V204,FALSE)</f>
        <v>0</v>
      </c>
      <c r="W207" s="164">
        <f>VLOOKUP(P207,P198:Y201,W204,FALSE)</f>
        <v>0</v>
      </c>
      <c r="X207" s="164">
        <f>VLOOKUP(P207,P198:Y201,X204,FALSE)</f>
        <v>0</v>
      </c>
      <c r="Y207" s="162">
        <f>VLOOKUP(P207,P198:Y201,Y204,FALSE)</f>
        <v>0</v>
      </c>
      <c r="AA207" s="162">
        <f>AA200/AA203</f>
        <v>1</v>
      </c>
      <c r="AB207" s="162">
        <f>AB200/AB203</f>
        <v>0.1</v>
      </c>
      <c r="AC207" s="162">
        <f>AC200/AC203</f>
        <v>0.01</v>
      </c>
      <c r="AD207" s="162">
        <f>AD200/AD203</f>
        <v>1E-3</v>
      </c>
      <c r="AE207" s="162"/>
      <c r="AF207" s="162">
        <f>AF200/AF203</f>
        <v>1E-4</v>
      </c>
      <c r="AG207" s="162">
        <f>AG200/AG203</f>
        <v>1.0000000000000001E-5</v>
      </c>
      <c r="AH207" s="162">
        <f>AH200/AH203</f>
        <v>9.9999999999999995E-7</v>
      </c>
      <c r="AI207" s="162">
        <f>AI200/AI203</f>
        <v>9.9999999999999995E-8</v>
      </c>
      <c r="AJ207" s="162">
        <f>AJ200/AJ203</f>
        <v>2.9999999999999997E-8</v>
      </c>
      <c r="AK207" s="163">
        <f>SUM(AA207:AJ207)</f>
        <v>1.1111111300000001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Ungarn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0</v>
      </c>
      <c r="H208" s="162"/>
      <c r="I208" s="162" t="str">
        <f>Utfylles!$K$20</f>
        <v/>
      </c>
      <c r="K208" s="162" t="str">
        <f t="shared" si="159"/>
        <v/>
      </c>
      <c r="L208" s="162" t="str">
        <f t="shared" si="160"/>
        <v/>
      </c>
      <c r="M208" s="162" t="str">
        <f t="shared" si="161"/>
        <v/>
      </c>
      <c r="N208" s="162" t="str">
        <f t="shared" si="162"/>
        <v/>
      </c>
      <c r="P208" s="163">
        <v>3</v>
      </c>
      <c r="Q208" s="166" t="str">
        <f>VLOOKUP(P208,P198:Y201,Q204,FALSE)</f>
        <v>Tyskland</v>
      </c>
      <c r="R208" s="164">
        <f>VLOOKUP(P208,P198:Y201,R204,FALSE)</f>
        <v>0</v>
      </c>
      <c r="S208" s="164">
        <f>VLOOKUP(P208,P198:Y201,S204,FALSE)</f>
        <v>0</v>
      </c>
      <c r="T208" s="164">
        <f>VLOOKUP(P208,P198:Y201,T204,FALSE)</f>
        <v>0</v>
      </c>
      <c r="U208" s="164">
        <f>VLOOKUP(P208,P198:Y201,U204,FALSE)</f>
        <v>0</v>
      </c>
      <c r="V208" s="164">
        <f>VLOOKUP(P208,P198:Y201,V204,FALSE)</f>
        <v>0</v>
      </c>
      <c r="W208" s="164">
        <f>VLOOKUP(P208,P198:Y201,W204,FALSE)</f>
        <v>0</v>
      </c>
      <c r="X208" s="164">
        <f>VLOOKUP(P208,P198:Y201,X204,FALSE)</f>
        <v>0</v>
      </c>
      <c r="Y208" s="162">
        <f>VLOOKUP(P208,P198:Y201,Y204,FALSE)</f>
        <v>0</v>
      </c>
      <c r="AA208" s="162">
        <f>AA201/AA203</f>
        <v>1</v>
      </c>
      <c r="AB208" s="162">
        <f>AB201/AB203</f>
        <v>0.1</v>
      </c>
      <c r="AC208" s="162">
        <f>AC201/AC203</f>
        <v>0.01</v>
      </c>
      <c r="AD208" s="162">
        <f>AD201/AD203</f>
        <v>1E-3</v>
      </c>
      <c r="AE208" s="162"/>
      <c r="AF208" s="162">
        <f>AF201/AF203</f>
        <v>1E-4</v>
      </c>
      <c r="AG208" s="162">
        <f>AG201/AG203</f>
        <v>1.0000000000000001E-5</v>
      </c>
      <c r="AH208" s="162">
        <f>AH201/AH203</f>
        <v>9.9999999999999995E-7</v>
      </c>
      <c r="AI208" s="162">
        <f>AI201/AI203</f>
        <v>9.9999999999999995E-8</v>
      </c>
      <c r="AJ208" s="162">
        <f>AJ201/AJ203</f>
        <v>4.0000000000000001E-8</v>
      </c>
      <c r="AK208" s="163">
        <f>SUM(AA208:AJ208)</f>
        <v>1.11111114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0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0</v>
      </c>
      <c r="CB208" s="162">
        <f t="shared" si="180"/>
        <v>0</v>
      </c>
      <c r="CD208" s="162" t="str">
        <f t="shared" si="167"/>
        <v/>
      </c>
      <c r="CE208" s="162" t="str">
        <f t="shared" si="168"/>
        <v/>
      </c>
      <c r="CF208" s="162" t="str">
        <f t="shared" si="169"/>
        <v/>
      </c>
      <c r="CG208" s="162" t="str">
        <f t="shared" si="170"/>
        <v/>
      </c>
      <c r="CI208" s="162" t="str">
        <f t="shared" si="181"/>
        <v/>
      </c>
      <c r="CJ208" s="162" t="str">
        <f t="shared" si="182"/>
        <v/>
      </c>
      <c r="CK208" s="162" t="str">
        <f t="shared" si="183"/>
        <v/>
      </c>
      <c r="CL208" s="162" t="str">
        <f t="shared" si="184"/>
        <v/>
      </c>
      <c r="DG208" s="162">
        <f>COUNTIF(DE198:DE201,K208)</f>
        <v>0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0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0</v>
      </c>
      <c r="F209" s="162" t="s">
        <v>2</v>
      </c>
      <c r="G209" s="162">
        <f>Utfylles!$J$21</f>
        <v>0</v>
      </c>
      <c r="H209" s="162"/>
      <c r="I209" s="162" t="str">
        <f>Utfylles!$K$21</f>
        <v/>
      </c>
      <c r="K209" s="162" t="str">
        <f t="shared" si="159"/>
        <v/>
      </c>
      <c r="L209" s="162" t="str">
        <f t="shared" si="160"/>
        <v/>
      </c>
      <c r="M209" s="162" t="str">
        <f t="shared" si="161"/>
        <v/>
      </c>
      <c r="N209" s="162" t="str">
        <f t="shared" si="162"/>
        <v/>
      </c>
      <c r="P209" s="163">
        <v>4</v>
      </c>
      <c r="Q209" s="166" t="str">
        <f>VLOOKUP(P209,P198:Y201,Q204,FALSE)</f>
        <v>Ungarn</v>
      </c>
      <c r="R209" s="164">
        <f>VLOOKUP(P209,P198:Y201,R204,FALSE)</f>
        <v>0</v>
      </c>
      <c r="S209" s="164">
        <f>VLOOKUP(P209,P198:Y201,S204,FALSE)</f>
        <v>0</v>
      </c>
      <c r="T209" s="164">
        <f>VLOOKUP(P209,P198:Y201,T204,FALSE)</f>
        <v>0</v>
      </c>
      <c r="U209" s="164">
        <f>VLOOKUP(P209,P198:Y201,U204,FALSE)</f>
        <v>0</v>
      </c>
      <c r="V209" s="164">
        <f>VLOOKUP(P209,P198:Y201,V204,FALSE)</f>
        <v>0</v>
      </c>
      <c r="W209" s="164">
        <f>VLOOKUP(P209,P198:Y201,W204,FALSE)</f>
        <v>0</v>
      </c>
      <c r="X209" s="164">
        <f>VLOOKUP(P209,P198:Y201,X204,FALSE)</f>
        <v>0</v>
      </c>
      <c r="Y209" s="162">
        <f>VLOOKUP(P209,P198:Y201,Y204,FALSE)</f>
        <v>0</v>
      </c>
      <c r="AO209" s="162">
        <f>COUNTIF(AM198:AM201,K209)</f>
        <v>0</v>
      </c>
      <c r="AP209" s="162">
        <f>COUNTIF(AM198:AM201,L209)</f>
        <v>0</v>
      </c>
      <c r="AQ209" s="162">
        <f>COUNTIF(AM198:AM201,M209)</f>
        <v>0</v>
      </c>
      <c r="AR209" s="162">
        <f>COUNTIF(AM198:AM201,N209)</f>
        <v>0</v>
      </c>
      <c r="AS209" s="162">
        <f t="shared" si="175"/>
        <v>0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0</v>
      </c>
      <c r="BZ209" s="162">
        <f>COUNTIF(BV198:BV201,M209)</f>
        <v>0</v>
      </c>
      <c r="CA209" s="162">
        <f>COUNTIF(BV198:BV201,N209)</f>
        <v>0</v>
      </c>
      <c r="CB209" s="162">
        <f t="shared" si="180"/>
        <v>0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0</v>
      </c>
      <c r="F210" s="162" t="s">
        <v>2</v>
      </c>
      <c r="G210" s="162">
        <f>Utfylles!$J$22</f>
        <v>0</v>
      </c>
      <c r="H210" s="162"/>
      <c r="I210" s="162" t="str">
        <f>Utfylles!$K$22</f>
        <v/>
      </c>
      <c r="K210" s="162" t="str">
        <f t="shared" si="159"/>
        <v/>
      </c>
      <c r="L210" s="162" t="str">
        <f t="shared" si="160"/>
        <v/>
      </c>
      <c r="M210" s="162" t="str">
        <f t="shared" si="161"/>
        <v/>
      </c>
      <c r="N210" s="162" t="str">
        <f t="shared" si="162"/>
        <v/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0</v>
      </c>
      <c r="F211" s="162" t="s">
        <v>2</v>
      </c>
      <c r="G211" s="162">
        <f>Utfylles!$J$23</f>
        <v>0</v>
      </c>
      <c r="H211" s="162"/>
      <c r="I211" s="162" t="str">
        <f>Utfylles!$K$23</f>
        <v/>
      </c>
      <c r="K211" s="162" t="str">
        <f t="shared" si="159"/>
        <v/>
      </c>
      <c r="L211" s="162" t="str">
        <f t="shared" si="160"/>
        <v/>
      </c>
      <c r="M211" s="162" t="str">
        <f t="shared" si="161"/>
        <v/>
      </c>
      <c r="N211" s="162" t="str">
        <f t="shared" si="162"/>
        <v/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0</v>
      </c>
      <c r="F212" s="162" t="s">
        <v>2</v>
      </c>
      <c r="G212" s="162">
        <f>Utfylles!$J$24</f>
        <v>0</v>
      </c>
      <c r="H212" s="162"/>
      <c r="I212" s="162" t="str">
        <f>Utfylles!$K$24</f>
        <v/>
      </c>
      <c r="K212" s="162" t="str">
        <f t="shared" si="159"/>
        <v/>
      </c>
      <c r="L212" s="162" t="str">
        <f t="shared" si="160"/>
        <v/>
      </c>
      <c r="M212" s="162" t="str">
        <f t="shared" si="161"/>
        <v/>
      </c>
      <c r="N212" s="162" t="str">
        <f t="shared" si="162"/>
        <v/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0</v>
      </c>
      <c r="F213" s="162" t="s">
        <v>2</v>
      </c>
      <c r="G213" s="162">
        <f>Utfylles!$J$25</f>
        <v>0</v>
      </c>
      <c r="H213" s="162"/>
      <c r="I213" s="162" t="str">
        <f>Utfylles!$K$25</f>
        <v/>
      </c>
      <c r="K213" s="162" t="str">
        <f t="shared" si="159"/>
        <v/>
      </c>
      <c r="L213" s="162" t="str">
        <f t="shared" si="160"/>
        <v/>
      </c>
      <c r="M213" s="162" t="str">
        <f t="shared" si="161"/>
        <v/>
      </c>
      <c r="N213" s="162" t="str">
        <f t="shared" si="162"/>
        <v/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0</v>
      </c>
      <c r="F214" s="162" t="s">
        <v>2</v>
      </c>
      <c r="G214" s="162">
        <f>Utfylles!$J$26</f>
        <v>0</v>
      </c>
      <c r="H214" s="162"/>
      <c r="I214" s="162" t="str">
        <f>Utfylles!$K$26</f>
        <v/>
      </c>
      <c r="K214" s="162" t="str">
        <f t="shared" si="159"/>
        <v/>
      </c>
      <c r="L214" s="162" t="str">
        <f t="shared" si="160"/>
        <v/>
      </c>
      <c r="M214" s="162" t="str">
        <f t="shared" si="161"/>
        <v/>
      </c>
      <c r="N214" s="162" t="str">
        <f t="shared" si="162"/>
        <v/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0</v>
      </c>
      <c r="F215" s="162" t="s">
        <v>2</v>
      </c>
      <c r="G215" s="162">
        <f>Utfylles!$J$27</f>
        <v>0</v>
      </c>
      <c r="H215" s="162"/>
      <c r="I215" s="162" t="str">
        <f>Utfylles!$K$27</f>
        <v/>
      </c>
      <c r="K215" s="162" t="str">
        <f t="shared" si="159"/>
        <v/>
      </c>
      <c r="L215" s="162" t="str">
        <f t="shared" si="160"/>
        <v/>
      </c>
      <c r="M215" s="162" t="str">
        <f t="shared" si="161"/>
        <v/>
      </c>
      <c r="N215" s="162" t="str">
        <f t="shared" si="162"/>
        <v/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0</v>
      </c>
      <c r="F216" s="162" t="s">
        <v>2</v>
      </c>
      <c r="G216" s="162">
        <f>Utfylles!$J$28</f>
        <v>0</v>
      </c>
      <c r="H216" s="162"/>
      <c r="I216" s="162" t="str">
        <f>Utfylles!$K$28</f>
        <v/>
      </c>
      <c r="K216" s="162" t="str">
        <f t="shared" si="159"/>
        <v/>
      </c>
      <c r="L216" s="162" t="str">
        <f t="shared" si="160"/>
        <v/>
      </c>
      <c r="M216" s="162" t="str">
        <f t="shared" si="161"/>
        <v/>
      </c>
      <c r="N216" s="162" t="str">
        <f t="shared" si="162"/>
        <v/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0</v>
      </c>
      <c r="F217" s="162" t="s">
        <v>2</v>
      </c>
      <c r="G217" s="162">
        <f>Utfylles!$J$29</f>
        <v>0</v>
      </c>
      <c r="H217" s="162"/>
      <c r="I217" s="162" t="str">
        <f>Utfylles!$K$29</f>
        <v/>
      </c>
      <c r="K217" s="162" t="str">
        <f t="shared" si="159"/>
        <v/>
      </c>
      <c r="L217" s="162" t="str">
        <f t="shared" si="160"/>
        <v/>
      </c>
      <c r="M217" s="162" t="str">
        <f t="shared" si="161"/>
        <v/>
      </c>
      <c r="N217" s="162" t="str">
        <f t="shared" si="162"/>
        <v/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0</v>
      </c>
      <c r="F218" s="162" t="s">
        <v>2</v>
      </c>
      <c r="G218" s="162">
        <f>Utfylles!$J$30</f>
        <v>0</v>
      </c>
      <c r="H218" s="162"/>
      <c r="I218" s="162" t="str">
        <f>Utfylles!$K$30</f>
        <v/>
      </c>
      <c r="K218" s="162" t="str">
        <f t="shared" si="159"/>
        <v/>
      </c>
      <c r="L218" s="162" t="str">
        <f t="shared" si="160"/>
        <v/>
      </c>
      <c r="M218" s="162" t="str">
        <f t="shared" si="161"/>
        <v/>
      </c>
      <c r="N218" s="162" t="str">
        <f t="shared" si="162"/>
        <v/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0</v>
      </c>
      <c r="F219" s="162" t="s">
        <v>2</v>
      </c>
      <c r="G219" s="162">
        <f>Utfylles!$J$31</f>
        <v>0</v>
      </c>
      <c r="H219" s="162"/>
      <c r="I219" s="162" t="str">
        <f>Utfylles!$K$31</f>
        <v/>
      </c>
      <c r="K219" s="162" t="str">
        <f t="shared" si="159"/>
        <v/>
      </c>
      <c r="L219" s="162" t="str">
        <f t="shared" si="160"/>
        <v/>
      </c>
      <c r="M219" s="162" t="str">
        <f t="shared" si="161"/>
        <v/>
      </c>
      <c r="N219" s="162" t="str">
        <f t="shared" si="162"/>
        <v/>
      </c>
      <c r="AO219" s="162">
        <f>COUNTIF(AM198:AM201,K219)</f>
        <v>0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0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0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0</v>
      </c>
      <c r="CB219" s="162">
        <f t="shared" si="180"/>
        <v>0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0</v>
      </c>
      <c r="F220" s="162" t="s">
        <v>2</v>
      </c>
      <c r="G220" s="162">
        <f>Utfylles!$J$32</f>
        <v>0</v>
      </c>
      <c r="H220" s="162"/>
      <c r="I220" s="162" t="str">
        <f>Utfylles!$K$32</f>
        <v/>
      </c>
      <c r="K220" s="162" t="str">
        <f t="shared" si="159"/>
        <v/>
      </c>
      <c r="L220" s="162" t="str">
        <f t="shared" si="160"/>
        <v/>
      </c>
      <c r="M220" s="162" t="str">
        <f t="shared" si="161"/>
        <v/>
      </c>
      <c r="N220" s="162" t="str">
        <f t="shared" si="162"/>
        <v/>
      </c>
      <c r="AO220" s="162">
        <f>COUNTIF(AM198:AM201,K220)</f>
        <v>0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0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0</v>
      </c>
      <c r="BY220" s="162">
        <f>COUNTIF(BV198:BV201,L220)</f>
        <v>0</v>
      </c>
      <c r="BZ220" s="162">
        <f>COUNTIF(BV198:BV201,M220)</f>
        <v>0</v>
      </c>
      <c r="CA220" s="162">
        <f>COUNTIF(BV198:BV201,N220)</f>
        <v>0</v>
      </c>
      <c r="CB220" s="162">
        <f t="shared" si="180"/>
        <v>0</v>
      </c>
      <c r="CD220" s="162" t="str">
        <f t="shared" si="167"/>
        <v/>
      </c>
      <c r="CE220" s="162" t="str">
        <f t="shared" si="168"/>
        <v/>
      </c>
      <c r="CF220" s="162" t="str">
        <f t="shared" si="169"/>
        <v/>
      </c>
      <c r="CG220" s="162" t="str">
        <f t="shared" si="170"/>
        <v/>
      </c>
      <c r="CI220" s="162" t="str">
        <f t="shared" si="181"/>
        <v/>
      </c>
      <c r="CJ220" s="162" t="str">
        <f t="shared" si="182"/>
        <v/>
      </c>
      <c r="CK220" s="162" t="str">
        <f t="shared" si="183"/>
        <v/>
      </c>
      <c r="CL220" s="162" t="str">
        <f t="shared" si="184"/>
        <v/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0</v>
      </c>
      <c r="DK220" s="162">
        <f t="shared" si="185"/>
        <v>0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0</v>
      </c>
      <c r="F221" s="162" t="s">
        <v>2</v>
      </c>
      <c r="G221" s="162">
        <f>Utfylles!$J$33</f>
        <v>0</v>
      </c>
      <c r="H221" s="162"/>
      <c r="I221" s="162" t="str">
        <f>Utfylles!$K$33</f>
        <v/>
      </c>
      <c r="K221" s="162" t="str">
        <f t="shared" si="159"/>
        <v/>
      </c>
      <c r="L221" s="162" t="str">
        <f t="shared" si="160"/>
        <v/>
      </c>
      <c r="M221" s="162" t="str">
        <f t="shared" si="161"/>
        <v/>
      </c>
      <c r="N221" s="162" t="str">
        <f t="shared" si="162"/>
        <v/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0</v>
      </c>
      <c r="F222" s="162" t="s">
        <v>2</v>
      </c>
      <c r="G222" s="162">
        <f>Utfylles!$J$34</f>
        <v>0</v>
      </c>
      <c r="H222" s="162"/>
      <c r="I222" s="162" t="str">
        <f>Utfylles!$K$34</f>
        <v/>
      </c>
      <c r="K222" s="162" t="str">
        <f t="shared" si="159"/>
        <v/>
      </c>
      <c r="L222" s="162" t="str">
        <f t="shared" si="160"/>
        <v/>
      </c>
      <c r="M222" s="162" t="str">
        <f t="shared" si="161"/>
        <v/>
      </c>
      <c r="N222" s="162" t="str">
        <f t="shared" si="162"/>
        <v/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0</v>
      </c>
      <c r="F223" s="162" t="s">
        <v>2</v>
      </c>
      <c r="G223" s="162">
        <f>Utfylles!$J$35</f>
        <v>0</v>
      </c>
      <c r="H223" s="162"/>
      <c r="I223" s="162" t="str">
        <f>Utfylles!$K$35</f>
        <v/>
      </c>
      <c r="K223" s="162" t="str">
        <f t="shared" si="159"/>
        <v/>
      </c>
      <c r="L223" s="162" t="str">
        <f t="shared" si="160"/>
        <v/>
      </c>
      <c r="M223" s="162" t="str">
        <f t="shared" si="161"/>
        <v/>
      </c>
      <c r="N223" s="162" t="str">
        <f t="shared" si="162"/>
        <v/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0</v>
      </c>
      <c r="H224" s="162"/>
      <c r="I224" s="162" t="str">
        <f>Utfylles!$K$36</f>
        <v/>
      </c>
      <c r="K224" s="162" t="str">
        <f t="shared" si="159"/>
        <v/>
      </c>
      <c r="L224" s="162" t="str">
        <f t="shared" si="160"/>
        <v/>
      </c>
      <c r="M224" s="162" t="str">
        <f t="shared" si="161"/>
        <v/>
      </c>
      <c r="N224" s="162" t="str">
        <f t="shared" si="162"/>
        <v/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0</v>
      </c>
      <c r="F225" s="162" t="s">
        <v>2</v>
      </c>
      <c r="G225" s="162">
        <f>Utfylles!$J$37</f>
        <v>0</v>
      </c>
      <c r="H225" s="162"/>
      <c r="I225" s="162" t="str">
        <f>Utfylles!$K$37</f>
        <v/>
      </c>
      <c r="K225" s="162" t="str">
        <f t="shared" si="159"/>
        <v/>
      </c>
      <c r="L225" s="162" t="str">
        <f t="shared" si="160"/>
        <v/>
      </c>
      <c r="M225" s="162" t="str">
        <f t="shared" si="161"/>
        <v/>
      </c>
      <c r="N225" s="162" t="str">
        <f t="shared" si="162"/>
        <v/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0</v>
      </c>
      <c r="F226" s="162" t="s">
        <v>2</v>
      </c>
      <c r="G226" s="162">
        <f>Utfylles!$J$38</f>
        <v>0</v>
      </c>
      <c r="H226" s="162"/>
      <c r="I226" s="162" t="str">
        <f>Utfylles!$K$38</f>
        <v/>
      </c>
      <c r="K226" s="162" t="str">
        <f t="shared" si="159"/>
        <v/>
      </c>
      <c r="L226" s="162" t="str">
        <f t="shared" si="160"/>
        <v/>
      </c>
      <c r="M226" s="162" t="str">
        <f t="shared" si="161"/>
        <v/>
      </c>
      <c r="N226" s="162" t="str">
        <f t="shared" si="162"/>
        <v/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0</v>
      </c>
      <c r="F227" s="162" t="s">
        <v>2</v>
      </c>
      <c r="G227" s="162">
        <f>Utfylles!$J$39</f>
        <v>0</v>
      </c>
      <c r="H227" s="162"/>
      <c r="I227" s="162" t="str">
        <f>Utfylles!$K$39</f>
        <v/>
      </c>
      <c r="K227" s="162" t="str">
        <f t="shared" si="159"/>
        <v/>
      </c>
      <c r="L227" s="162" t="str">
        <f t="shared" si="160"/>
        <v/>
      </c>
      <c r="M227" s="162" t="str">
        <f t="shared" si="161"/>
        <v/>
      </c>
      <c r="N227" s="162" t="str">
        <f t="shared" si="162"/>
        <v/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0</v>
      </c>
      <c r="F228" s="162" t="s">
        <v>2</v>
      </c>
      <c r="G228" s="162">
        <f>Utfylles!$J$40</f>
        <v>0</v>
      </c>
      <c r="H228" s="162"/>
      <c r="I228" s="162" t="str">
        <f>Utfylles!$K$40</f>
        <v/>
      </c>
      <c r="K228" s="162" t="str">
        <f t="shared" si="159"/>
        <v/>
      </c>
      <c r="L228" s="162" t="str">
        <f t="shared" si="160"/>
        <v/>
      </c>
      <c r="M228" s="162" t="str">
        <f t="shared" si="161"/>
        <v/>
      </c>
      <c r="N228" s="162" t="str">
        <f t="shared" si="162"/>
        <v/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0</v>
      </c>
      <c r="F229" s="162" t="s">
        <v>2</v>
      </c>
      <c r="G229" s="162">
        <f>Utfylles!$J$41</f>
        <v>0</v>
      </c>
      <c r="H229" s="162"/>
      <c r="I229" s="162" t="str">
        <f>Utfylles!$K$41</f>
        <v/>
      </c>
      <c r="K229" s="162" t="str">
        <f t="shared" si="159"/>
        <v/>
      </c>
      <c r="L229" s="162" t="str">
        <f t="shared" si="160"/>
        <v/>
      </c>
      <c r="M229" s="162" t="str">
        <f t="shared" si="161"/>
        <v/>
      </c>
      <c r="N229" s="162" t="str">
        <f t="shared" si="162"/>
        <v/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0</v>
      </c>
      <c r="F230" s="162" t="s">
        <v>2</v>
      </c>
      <c r="G230" s="162">
        <f>Utfylles!$J$42</f>
        <v>0</v>
      </c>
      <c r="H230" s="162"/>
      <c r="I230" s="162" t="str">
        <f>Utfylles!$K$42</f>
        <v/>
      </c>
      <c r="K230" s="162" t="str">
        <f t="shared" si="159"/>
        <v/>
      </c>
      <c r="L230" s="162" t="str">
        <f t="shared" si="160"/>
        <v/>
      </c>
      <c r="M230" s="162" t="str">
        <f t="shared" si="161"/>
        <v/>
      </c>
      <c r="N230" s="162" t="str">
        <f t="shared" si="162"/>
        <v/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0</v>
      </c>
      <c r="F231" s="162" t="s">
        <v>2</v>
      </c>
      <c r="G231" s="162">
        <f>Utfylles!$J$43</f>
        <v>0</v>
      </c>
      <c r="H231" s="162"/>
      <c r="I231" s="162" t="str">
        <f>Utfylles!$K$43</f>
        <v/>
      </c>
      <c r="K231" s="162" t="str">
        <f t="shared" si="159"/>
        <v/>
      </c>
      <c r="L231" s="162" t="str">
        <f t="shared" si="160"/>
        <v/>
      </c>
      <c r="M231" s="162" t="str">
        <f t="shared" si="161"/>
        <v/>
      </c>
      <c r="N231" s="162" t="str">
        <f t="shared" si="162"/>
        <v/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0</v>
      </c>
      <c r="F232" s="162" t="s">
        <v>2</v>
      </c>
      <c r="G232" s="162">
        <f>Utfylles!$J$44</f>
        <v>0</v>
      </c>
      <c r="H232" s="162"/>
      <c r="I232" s="162" t="str">
        <f>Utfylles!$K$44</f>
        <v/>
      </c>
      <c r="K232" s="162" t="str">
        <f t="shared" si="159"/>
        <v/>
      </c>
      <c r="L232" s="162" t="str">
        <f t="shared" si="160"/>
        <v/>
      </c>
      <c r="M232" s="162" t="str">
        <f t="shared" si="161"/>
        <v/>
      </c>
      <c r="N232" s="162" t="str">
        <f t="shared" si="162"/>
        <v/>
      </c>
      <c r="AO232" s="162">
        <f>COUNTIF(AM198:AM201,K232)</f>
        <v>0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0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0</v>
      </c>
      <c r="BY232" s="162">
        <f>COUNTIF(BV198:BV201,L232)</f>
        <v>0</v>
      </c>
      <c r="BZ232" s="162">
        <f>COUNTIF(BV198:BV201,M232)</f>
        <v>0</v>
      </c>
      <c r="CA232" s="162">
        <f>COUNTIF(BV198:BV201,N232)</f>
        <v>0</v>
      </c>
      <c r="CB232" s="162">
        <f t="shared" si="180"/>
        <v>0</v>
      </c>
      <c r="CD232" s="162" t="str">
        <f t="shared" si="167"/>
        <v/>
      </c>
      <c r="CE232" s="162" t="str">
        <f t="shared" si="168"/>
        <v/>
      </c>
      <c r="CF232" s="162" t="str">
        <f t="shared" si="169"/>
        <v/>
      </c>
      <c r="CG232" s="162" t="str">
        <f t="shared" si="170"/>
        <v/>
      </c>
      <c r="CI232" s="162" t="str">
        <f t="shared" si="181"/>
        <v/>
      </c>
      <c r="CJ232" s="162" t="str">
        <f t="shared" si="182"/>
        <v/>
      </c>
      <c r="CK232" s="162" t="str">
        <f t="shared" si="183"/>
        <v/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0</v>
      </c>
      <c r="DI232" s="162">
        <f>COUNTIF(DE198:DE201,M232)</f>
        <v>0</v>
      </c>
      <c r="DJ232" s="162">
        <f>COUNTIF(DE198:DE201,N232)</f>
        <v>0</v>
      </c>
      <c r="DK232" s="162">
        <f t="shared" si="185"/>
        <v>0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0</v>
      </c>
      <c r="F233" s="162" t="s">
        <v>2</v>
      </c>
      <c r="G233" s="162">
        <f>Utfylles!$J$45</f>
        <v>0</v>
      </c>
      <c r="H233" s="162"/>
      <c r="I233" s="162" t="str">
        <f>Utfylles!$K$45</f>
        <v/>
      </c>
      <c r="K233" s="162" t="str">
        <f t="shared" si="159"/>
        <v/>
      </c>
      <c r="L233" s="162" t="str">
        <f t="shared" si="160"/>
        <v/>
      </c>
      <c r="M233" s="162" t="str">
        <f t="shared" si="161"/>
        <v/>
      </c>
      <c r="N233" s="162" t="str">
        <f t="shared" si="162"/>
        <v/>
      </c>
      <c r="AO233" s="162">
        <f>COUNTIF(AM198:AM201,K233)</f>
        <v>0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0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0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0</v>
      </c>
      <c r="CB233" s="162">
        <f t="shared" si="180"/>
        <v>0</v>
      </c>
      <c r="CD233" s="162" t="str">
        <f t="shared" si="167"/>
        <v/>
      </c>
      <c r="CE233" s="162" t="str">
        <f t="shared" si="168"/>
        <v/>
      </c>
      <c r="CF233" s="162" t="str">
        <f t="shared" si="169"/>
        <v/>
      </c>
      <c r="CG233" s="162" t="str">
        <f t="shared" si="170"/>
        <v/>
      </c>
      <c r="CI233" s="162" t="str">
        <f t="shared" si="181"/>
        <v/>
      </c>
      <c r="CJ233" s="162" t="str">
        <f t="shared" si="182"/>
        <v/>
      </c>
      <c r="CK233" s="162" t="str">
        <f t="shared" si="183"/>
        <v/>
      </c>
      <c r="CL233" s="162" t="str">
        <f t="shared" si="184"/>
        <v/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0</v>
      </c>
      <c r="F237" s="162" t="s">
        <v>2</v>
      </c>
      <c r="G237" s="162">
        <f>Utfylles!$J$10</f>
        <v>0</v>
      </c>
      <c r="H237" s="162"/>
      <c r="I237" s="162" t="str">
        <f>Utfylles!$K$10</f>
        <v/>
      </c>
      <c r="K237" s="162" t="str">
        <f t="shared" ref="K237:K272" si="191">IF(I237="H",B237,IF(I237="B",D237,""))</f>
        <v/>
      </c>
      <c r="L237" s="162" t="str">
        <f t="shared" ref="L237:L272" si="192">IF(I237="U",B237,"")</f>
        <v/>
      </c>
      <c r="M237" s="162" t="str">
        <f t="shared" ref="M237:M272" si="193">IF(I237="U",D237,"")</f>
        <v/>
      </c>
      <c r="N237" s="162" t="str">
        <f t="shared" ref="N237:N272" si="194">IF(I237="B",B237,IF(I237="H",D237,""))</f>
        <v/>
      </c>
      <c r="P237" s="163">
        <f t="shared" ref="P237:P242" si="195">_xlfn.RANK.EQ(AF246,$AF$246:$AF$251,1)</f>
        <v>4</v>
      </c>
      <c r="Q237" s="163" t="str">
        <f>Q13</f>
        <v>Tyrkia</v>
      </c>
      <c r="R237" s="164">
        <f>COUNTIF(K237:N272,Q237)</f>
        <v>0</v>
      </c>
      <c r="S237" s="164">
        <f>COUNTIF(K237:K272,Q237)</f>
        <v>0</v>
      </c>
      <c r="T237" s="164">
        <f>COUNTIF(L237:M272,Q237)</f>
        <v>0</v>
      </c>
      <c r="U237" s="164">
        <f>COUNTIF(N237:N272,Q237)</f>
        <v>0</v>
      </c>
      <c r="V237" s="164">
        <f>SUMIFS(E237:E272,B237:B272,Q237)+SUMIFS(G237:G272,D237:D272,Q237)</f>
        <v>0</v>
      </c>
      <c r="W237" s="164">
        <f>SUMIFS(G237:G272,B237:B272,Q237)+SUMIFS(E237:E272,D237:D272,Q237)</f>
        <v>0</v>
      </c>
      <c r="X237" s="164">
        <f t="shared" ref="X237:X242" si="196">V237-W237</f>
        <v>0</v>
      </c>
      <c r="Y237" s="162">
        <f t="shared" ref="Y237:Y242" si="197">S237*3+T237*1</f>
        <v>0</v>
      </c>
      <c r="AA237" s="162">
        <f t="shared" ref="AA237:AA242" si="198">_xlfn.RANK.EQ(Y237,$Y$237:$Y$242)</f>
        <v>1</v>
      </c>
      <c r="AB237" s="162">
        <f t="shared" ref="AB237:AB242" si="199">_xlfn.RANK.EQ(X237,$X$237:$X$242)</f>
        <v>1</v>
      </c>
      <c r="AC237" s="162">
        <f t="shared" ref="AC237:AC242" si="200">_xlfn.RANK.EQ(V237,$V$237:$V$242)</f>
        <v>1</v>
      </c>
      <c r="AD237" s="162">
        <f t="shared" ref="AD237:AD242" si="201">_xlfn.RANK.EQ(S237,$S$237:$S$242)</f>
        <v>1</v>
      </c>
      <c r="AE237" s="162">
        <f t="shared" ref="AE237:AE242" si="202">(COUNTIF($Q$237:$Q$242,"&lt;"&amp;Q237)+1)</f>
        <v>4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0</v>
      </c>
      <c r="F238" s="162" t="s">
        <v>2</v>
      </c>
      <c r="G238" s="162">
        <f>Utfylles!$J$11</f>
        <v>0</v>
      </c>
      <c r="H238" s="162"/>
      <c r="I238" s="162" t="str">
        <f>Utfylles!$K$11</f>
        <v/>
      </c>
      <c r="K238" s="162" t="str">
        <f t="shared" si="191"/>
        <v/>
      </c>
      <c r="L238" s="162" t="str">
        <f t="shared" si="192"/>
        <v/>
      </c>
      <c r="M238" s="162" t="str">
        <f t="shared" si="193"/>
        <v/>
      </c>
      <c r="N238" s="162" t="str">
        <f t="shared" si="194"/>
        <v/>
      </c>
      <c r="P238" s="163">
        <f t="shared" si="195"/>
        <v>1</v>
      </c>
      <c r="Q238" s="163" t="str">
        <f>Q52</f>
        <v>Finland</v>
      </c>
      <c r="R238" s="164">
        <f>COUNTIF(K237:N272,Q238)</f>
        <v>0</v>
      </c>
      <c r="S238" s="164">
        <f>COUNTIF(K237:K272,Q238)</f>
        <v>0</v>
      </c>
      <c r="T238" s="164">
        <f>COUNTIF(L237:M272,Q238)</f>
        <v>0</v>
      </c>
      <c r="U238" s="164">
        <f>COUNTIF(N237:N272,Q238)</f>
        <v>0</v>
      </c>
      <c r="V238" s="164">
        <f>SUMIFS(E237:E272,B237:B272,Q238)+SUMIFS(G237:G272,D237:D272,Q238)</f>
        <v>0</v>
      </c>
      <c r="W238" s="164">
        <f>SUMIFS(G237:G272,B237:B272,Q238)+SUMIFS(E237:E272,D237:D272,Q238)</f>
        <v>0</v>
      </c>
      <c r="X238" s="164">
        <f t="shared" si="196"/>
        <v>0</v>
      </c>
      <c r="Y238" s="162">
        <f t="shared" si="197"/>
        <v>0</v>
      </c>
      <c r="AA238" s="162">
        <f t="shared" si="198"/>
        <v>1</v>
      </c>
      <c r="AB238" s="162">
        <f t="shared" si="199"/>
        <v>1</v>
      </c>
      <c r="AC238" s="162">
        <f t="shared" si="200"/>
        <v>1</v>
      </c>
      <c r="AD238" s="162">
        <f t="shared" si="201"/>
        <v>1</v>
      </c>
      <c r="AE238" s="162">
        <f t="shared" si="202"/>
        <v>1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0</v>
      </c>
      <c r="F239" s="162" t="s">
        <v>2</v>
      </c>
      <c r="G239" s="162">
        <f>Utfylles!$J$12</f>
        <v>0</v>
      </c>
      <c r="H239" s="162"/>
      <c r="I239" s="162" t="str">
        <f>Utfylles!$K$12</f>
        <v/>
      </c>
      <c r="K239" s="162" t="str">
        <f t="shared" si="191"/>
        <v/>
      </c>
      <c r="L239" s="162" t="str">
        <f t="shared" si="192"/>
        <v/>
      </c>
      <c r="M239" s="162" t="str">
        <f t="shared" si="193"/>
        <v/>
      </c>
      <c r="N239" s="162" t="str">
        <f t="shared" si="194"/>
        <v/>
      </c>
      <c r="P239" s="163">
        <f t="shared" si="195"/>
        <v>6</v>
      </c>
      <c r="Q239" s="163" t="str">
        <f>Q91</f>
        <v>Ukraina</v>
      </c>
      <c r="R239" s="164">
        <f>COUNTIF(K237:N272,Q239)</f>
        <v>0</v>
      </c>
      <c r="S239" s="164">
        <f>COUNTIF(K237:K272,Q239)</f>
        <v>0</v>
      </c>
      <c r="T239" s="164">
        <f>COUNTIF(L237:M272,Q239)</f>
        <v>0</v>
      </c>
      <c r="U239" s="164">
        <f>COUNTIF(N237:N272,Q239)</f>
        <v>0</v>
      </c>
      <c r="V239" s="164">
        <f>SUMIFS(E237:E272,B237:B272,Q239)+SUMIFS(G237:G272,D237:D272,Q239)</f>
        <v>0</v>
      </c>
      <c r="W239" s="164">
        <f>SUMIFS(G237:G272,B237:B272,Q239)+SUMIFS(E237:E272,D237:D272,Q239)</f>
        <v>0</v>
      </c>
      <c r="X239" s="164">
        <f t="shared" si="196"/>
        <v>0</v>
      </c>
      <c r="Y239" s="162">
        <f t="shared" si="197"/>
        <v>0</v>
      </c>
      <c r="AA239" s="162">
        <f t="shared" si="198"/>
        <v>1</v>
      </c>
      <c r="AB239" s="162">
        <f t="shared" si="199"/>
        <v>1</v>
      </c>
      <c r="AC239" s="162">
        <f t="shared" si="200"/>
        <v>1</v>
      </c>
      <c r="AD239" s="162">
        <f t="shared" si="201"/>
        <v>1</v>
      </c>
      <c r="AE239" s="162">
        <f t="shared" si="202"/>
        <v>6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0</v>
      </c>
      <c r="F240" s="162" t="s">
        <v>2</v>
      </c>
      <c r="G240" s="162">
        <f>Utfylles!$J$13</f>
        <v>0</v>
      </c>
      <c r="H240" s="162"/>
      <c r="I240" s="162" t="str">
        <f>Utfylles!$K$13</f>
        <v/>
      </c>
      <c r="K240" s="162" t="str">
        <f t="shared" si="191"/>
        <v/>
      </c>
      <c r="L240" s="162" t="str">
        <f t="shared" si="192"/>
        <v/>
      </c>
      <c r="M240" s="162" t="str">
        <f t="shared" si="193"/>
        <v/>
      </c>
      <c r="N240" s="162" t="str">
        <f t="shared" si="194"/>
        <v/>
      </c>
      <c r="P240" s="163">
        <f t="shared" si="195"/>
        <v>2</v>
      </c>
      <c r="Q240" s="163" t="str">
        <f>Q130</f>
        <v>Skottland</v>
      </c>
      <c r="R240" s="164">
        <f>COUNTIF(K237:N272,Q240)</f>
        <v>0</v>
      </c>
      <c r="S240" s="164">
        <f>COUNTIF(K237:K272,Q240)</f>
        <v>0</v>
      </c>
      <c r="T240" s="164">
        <f>COUNTIF(L237:M272,Q240)</f>
        <v>0</v>
      </c>
      <c r="U240" s="164">
        <f>COUNTIF(N237:N272,Q240)</f>
        <v>0</v>
      </c>
      <c r="V240" s="164">
        <f>SUMIFS(E237:E272,B237:B272,Q240)+SUMIFS(G237:G272,D237:D272,Q240)</f>
        <v>0</v>
      </c>
      <c r="W240" s="164">
        <f>SUMIFS(G237:G272,B237:B272,Q240)+SUMIFS(E237:E272,D237:D272,Q240)</f>
        <v>0</v>
      </c>
      <c r="X240" s="164">
        <f t="shared" si="196"/>
        <v>0</v>
      </c>
      <c r="Y240" s="162">
        <f t="shared" si="197"/>
        <v>0</v>
      </c>
      <c r="AA240" s="162">
        <f t="shared" si="198"/>
        <v>1</v>
      </c>
      <c r="AB240" s="162">
        <f t="shared" si="199"/>
        <v>1</v>
      </c>
      <c r="AC240" s="162">
        <f t="shared" si="200"/>
        <v>1</v>
      </c>
      <c r="AD240" s="162">
        <f t="shared" si="201"/>
        <v>1</v>
      </c>
      <c r="AE240" s="162">
        <f t="shared" si="202"/>
        <v>2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0</v>
      </c>
      <c r="F241" s="162" t="s">
        <v>2</v>
      </c>
      <c r="G241" s="162">
        <f>Utfylles!$J$14</f>
        <v>0</v>
      </c>
      <c r="H241" s="162"/>
      <c r="I241" s="162" t="str">
        <f>Utfylles!$K$14</f>
        <v/>
      </c>
      <c r="K241" s="162" t="str">
        <f t="shared" si="191"/>
        <v/>
      </c>
      <c r="L241" s="162" t="str">
        <f t="shared" si="192"/>
        <v/>
      </c>
      <c r="M241" s="162" t="str">
        <f t="shared" si="193"/>
        <v/>
      </c>
      <c r="N241" s="162" t="str">
        <f t="shared" si="194"/>
        <v/>
      </c>
      <c r="P241" s="163">
        <f t="shared" si="195"/>
        <v>3</v>
      </c>
      <c r="Q241" s="163" t="str">
        <f>Q169</f>
        <v>Spania</v>
      </c>
      <c r="R241" s="164">
        <f>COUNTIF(K238:N273,Q241)</f>
        <v>0</v>
      </c>
      <c r="S241" s="164">
        <f>COUNTIF(K238:K273,Q241)</f>
        <v>0</v>
      </c>
      <c r="T241" s="164">
        <f>COUNTIF(L238:M273,Q241)</f>
        <v>0</v>
      </c>
      <c r="U241" s="164">
        <f>COUNTIF(N238:N273,Q241)</f>
        <v>0</v>
      </c>
      <c r="V241" s="164">
        <f>SUMIFS(E238:E273,B238:B273,Q241)+SUMIFS(G238:G273,D238:D273,Q241)</f>
        <v>0</v>
      </c>
      <c r="W241" s="164">
        <f>SUMIFS(G238:G273,B238:B273,Q241)+SUMIFS(E238:E273,D238:D273,Q241)</f>
        <v>0</v>
      </c>
      <c r="X241" s="164">
        <f t="shared" si="196"/>
        <v>0</v>
      </c>
      <c r="Y241" s="162">
        <f t="shared" si="197"/>
        <v>0</v>
      </c>
      <c r="AA241" s="162">
        <f t="shared" si="198"/>
        <v>1</v>
      </c>
      <c r="AB241" s="162">
        <f t="shared" si="199"/>
        <v>1</v>
      </c>
      <c r="AC241" s="162">
        <f t="shared" si="200"/>
        <v>1</v>
      </c>
      <c r="AD241" s="162">
        <f t="shared" si="201"/>
        <v>1</v>
      </c>
      <c r="AE241" s="162">
        <f t="shared" si="202"/>
        <v>3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0</v>
      </c>
      <c r="F242" s="162" t="s">
        <v>2</v>
      </c>
      <c r="G242" s="162">
        <f>Utfylles!$J$15</f>
        <v>0</v>
      </c>
      <c r="H242" s="162"/>
      <c r="I242" s="162" t="str">
        <f>Utfylles!$K$15</f>
        <v/>
      </c>
      <c r="K242" s="162" t="str">
        <f t="shared" si="191"/>
        <v/>
      </c>
      <c r="L242" s="162" t="str">
        <f t="shared" si="192"/>
        <v/>
      </c>
      <c r="M242" s="162" t="str">
        <f t="shared" si="193"/>
        <v/>
      </c>
      <c r="N242" s="162" t="str">
        <f t="shared" si="194"/>
        <v/>
      </c>
      <c r="P242" s="163">
        <f t="shared" si="195"/>
        <v>5</v>
      </c>
      <c r="Q242" s="163" t="str">
        <f>Q208</f>
        <v>Tyskland</v>
      </c>
      <c r="R242" s="164">
        <f>COUNTIF(K239:N274,Q242)</f>
        <v>0</v>
      </c>
      <c r="S242" s="164">
        <f>COUNTIF(K239:K274,Q242)</f>
        <v>0</v>
      </c>
      <c r="T242" s="164">
        <f>COUNTIF(L239:M274,Q242)</f>
        <v>0</v>
      </c>
      <c r="U242" s="164">
        <f>COUNTIF(N239:N274,Q242)</f>
        <v>0</v>
      </c>
      <c r="V242" s="164">
        <f>SUMIFS(E239:E274,B239:B274,Q242)+SUMIFS(G239:G274,D239:D274,Q242)</f>
        <v>0</v>
      </c>
      <c r="W242" s="164">
        <f>SUMIFS(G239:G274,B239:B274,Q242)+SUMIFS(E239:E274,D239:D274,Q242)</f>
        <v>0</v>
      </c>
      <c r="X242" s="164">
        <f t="shared" si="196"/>
        <v>0</v>
      </c>
      <c r="Y242" s="162">
        <f t="shared" si="197"/>
        <v>0</v>
      </c>
      <c r="AA242" s="162">
        <f t="shared" si="198"/>
        <v>1</v>
      </c>
      <c r="AB242" s="162">
        <f t="shared" si="199"/>
        <v>1</v>
      </c>
      <c r="AC242" s="162">
        <f t="shared" si="200"/>
        <v>1</v>
      </c>
      <c r="AD242" s="162">
        <f t="shared" si="201"/>
        <v>1</v>
      </c>
      <c r="AE242" s="162">
        <f t="shared" si="202"/>
        <v>5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0</v>
      </c>
      <c r="F243" s="162" t="s">
        <v>2</v>
      </c>
      <c r="G243" s="162">
        <f>Utfylles!$J$16</f>
        <v>0</v>
      </c>
      <c r="H243" s="162"/>
      <c r="I243" s="162" t="str">
        <f>Utfylles!$K$16</f>
        <v/>
      </c>
      <c r="K243" s="162" t="str">
        <f t="shared" si="191"/>
        <v/>
      </c>
      <c r="L243" s="162" t="str">
        <f t="shared" si="192"/>
        <v/>
      </c>
      <c r="M243" s="162" t="str">
        <f t="shared" si="193"/>
        <v/>
      </c>
      <c r="N243" s="162" t="str">
        <f t="shared" si="194"/>
        <v/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0</v>
      </c>
      <c r="F244" s="162" t="s">
        <v>2</v>
      </c>
      <c r="G244" s="162">
        <f>Utfylles!$J$17</f>
        <v>0</v>
      </c>
      <c r="H244" s="162"/>
      <c r="I244" s="162" t="str">
        <f>Utfylles!$K$17</f>
        <v/>
      </c>
      <c r="K244" s="162" t="str">
        <f t="shared" si="191"/>
        <v/>
      </c>
      <c r="L244" s="162" t="str">
        <f t="shared" si="192"/>
        <v/>
      </c>
      <c r="M244" s="162" t="str">
        <f t="shared" si="193"/>
        <v/>
      </c>
      <c r="N244" s="162" t="str">
        <f t="shared" si="194"/>
        <v/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0</v>
      </c>
      <c r="F245" s="162" t="s">
        <v>2</v>
      </c>
      <c r="G245" s="162">
        <f>Utfylles!$J$18</f>
        <v>0</v>
      </c>
      <c r="H245" s="162"/>
      <c r="I245" s="162" t="str">
        <f>Utfylles!$K$18</f>
        <v/>
      </c>
      <c r="K245" s="162" t="str">
        <f t="shared" si="191"/>
        <v/>
      </c>
      <c r="L245" s="162" t="str">
        <f t="shared" si="192"/>
        <v/>
      </c>
      <c r="M245" s="162" t="str">
        <f t="shared" si="193"/>
        <v/>
      </c>
      <c r="N245" s="162" t="str">
        <f t="shared" si="194"/>
        <v/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0</v>
      </c>
      <c r="F246" s="162" t="s">
        <v>2</v>
      </c>
      <c r="G246" s="162">
        <f>Utfylles!$J$19</f>
        <v>0</v>
      </c>
      <c r="H246" s="162"/>
      <c r="I246" s="162" t="str">
        <f>Utfylles!$K$19</f>
        <v/>
      </c>
      <c r="K246" s="162" t="str">
        <f t="shared" si="191"/>
        <v/>
      </c>
      <c r="L246" s="162" t="str">
        <f t="shared" si="192"/>
        <v/>
      </c>
      <c r="M246" s="162" t="str">
        <f t="shared" si="193"/>
        <v/>
      </c>
      <c r="N246" s="162" t="str">
        <f t="shared" si="194"/>
        <v/>
      </c>
      <c r="AA246" s="162">
        <f t="shared" ref="AA246:AE251" si="204">AA237/AA$244</f>
        <v>1</v>
      </c>
      <c r="AB246" s="162">
        <f t="shared" si="204"/>
        <v>0.1</v>
      </c>
      <c r="AC246" s="162">
        <f t="shared" si="204"/>
        <v>0.01</v>
      </c>
      <c r="AD246" s="162">
        <f t="shared" si="204"/>
        <v>1E-3</v>
      </c>
      <c r="AE246" s="162">
        <f t="shared" si="204"/>
        <v>4.0000000000000002E-4</v>
      </c>
      <c r="AF246" s="162">
        <f t="shared" ref="AF246:AF251" si="205">SUM(AA246:AE246)</f>
        <v>1.1113999999999999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0</v>
      </c>
      <c r="H247" s="162"/>
      <c r="I247" s="162" t="str">
        <f>Utfylles!$K$20</f>
        <v/>
      </c>
      <c r="K247" s="162" t="str">
        <f t="shared" si="191"/>
        <v/>
      </c>
      <c r="L247" s="162" t="str">
        <f t="shared" si="192"/>
        <v/>
      </c>
      <c r="M247" s="162" t="str">
        <f t="shared" si="193"/>
        <v/>
      </c>
      <c r="N247" s="162" t="str">
        <f t="shared" si="194"/>
        <v/>
      </c>
      <c r="P247" s="163">
        <v>1</v>
      </c>
      <c r="Q247" s="163" t="str">
        <f>VLOOKUP($P247,$P$237:$Y$242,Q$245,FALSE)</f>
        <v>Finland</v>
      </c>
      <c r="R247" s="162">
        <f t="shared" ref="R247:Y247" si="206">VLOOKUP($P247,$P$237:$Y$242,R$245,FALSE)</f>
        <v>0</v>
      </c>
      <c r="S247" s="162">
        <f t="shared" si="206"/>
        <v>0</v>
      </c>
      <c r="T247" s="162">
        <f t="shared" si="206"/>
        <v>0</v>
      </c>
      <c r="U247" s="162">
        <f t="shared" si="206"/>
        <v>0</v>
      </c>
      <c r="V247" s="162">
        <f t="shared" si="206"/>
        <v>0</v>
      </c>
      <c r="W247" s="162">
        <f t="shared" si="206"/>
        <v>0</v>
      </c>
      <c r="X247" s="162">
        <f t="shared" si="206"/>
        <v>0</v>
      </c>
      <c r="Y247" s="162">
        <f t="shared" si="206"/>
        <v>0</v>
      </c>
      <c r="AA247" s="162">
        <f t="shared" si="204"/>
        <v>1</v>
      </c>
      <c r="AB247" s="162">
        <f t="shared" si="204"/>
        <v>0.1</v>
      </c>
      <c r="AC247" s="162">
        <f t="shared" si="204"/>
        <v>0.01</v>
      </c>
      <c r="AD247" s="162">
        <f t="shared" si="204"/>
        <v>1E-3</v>
      </c>
      <c r="AE247" s="162">
        <f t="shared" si="204"/>
        <v>1E-4</v>
      </c>
      <c r="AF247" s="162">
        <f t="shared" si="205"/>
        <v>1.1111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0</v>
      </c>
      <c r="F248" s="162" t="s">
        <v>2</v>
      </c>
      <c r="G248" s="162">
        <f>Utfylles!$J$21</f>
        <v>0</v>
      </c>
      <c r="H248" s="162"/>
      <c r="I248" s="162" t="str">
        <f>Utfylles!$K$21</f>
        <v/>
      </c>
      <c r="K248" s="162" t="str">
        <f t="shared" si="191"/>
        <v/>
      </c>
      <c r="L248" s="162" t="str">
        <f t="shared" si="192"/>
        <v/>
      </c>
      <c r="M248" s="162" t="str">
        <f t="shared" si="193"/>
        <v/>
      </c>
      <c r="N248" s="162" t="str">
        <f t="shared" si="194"/>
        <v/>
      </c>
      <c r="P248" s="163">
        <v>2</v>
      </c>
      <c r="Q248" s="163" t="str">
        <f t="shared" ref="Q248:Y252" si="207">VLOOKUP($P248,$P$237:$Y$242,Q$245,FALSE)</f>
        <v>Skottland</v>
      </c>
      <c r="R248" s="162">
        <f t="shared" si="207"/>
        <v>0</v>
      </c>
      <c r="S248" s="162">
        <f t="shared" si="207"/>
        <v>0</v>
      </c>
      <c r="T248" s="162">
        <f t="shared" si="207"/>
        <v>0</v>
      </c>
      <c r="U248" s="162">
        <f t="shared" si="207"/>
        <v>0</v>
      </c>
      <c r="V248" s="162">
        <f t="shared" si="207"/>
        <v>0</v>
      </c>
      <c r="W248" s="162">
        <f t="shared" si="207"/>
        <v>0</v>
      </c>
      <c r="X248" s="162">
        <f t="shared" si="207"/>
        <v>0</v>
      </c>
      <c r="Y248" s="162">
        <f t="shared" si="207"/>
        <v>0</v>
      </c>
      <c r="AA248" s="162">
        <f t="shared" si="204"/>
        <v>1</v>
      </c>
      <c r="AB248" s="162">
        <f t="shared" si="204"/>
        <v>0.1</v>
      </c>
      <c r="AC248" s="162">
        <f t="shared" si="204"/>
        <v>0.01</v>
      </c>
      <c r="AD248" s="162">
        <f t="shared" si="204"/>
        <v>1E-3</v>
      </c>
      <c r="AE248" s="162">
        <f t="shared" si="204"/>
        <v>5.9999999999999995E-4</v>
      </c>
      <c r="AF248" s="162">
        <f t="shared" si="205"/>
        <v>1.1115999999999999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0</v>
      </c>
      <c r="F249" s="162" t="s">
        <v>2</v>
      </c>
      <c r="G249" s="162">
        <f>Utfylles!$J$22</f>
        <v>0</v>
      </c>
      <c r="H249" s="162"/>
      <c r="I249" s="162" t="str">
        <f>Utfylles!$K$22</f>
        <v/>
      </c>
      <c r="K249" s="162" t="str">
        <f t="shared" si="191"/>
        <v/>
      </c>
      <c r="L249" s="162" t="str">
        <f t="shared" si="192"/>
        <v/>
      </c>
      <c r="M249" s="162" t="str">
        <f t="shared" si="193"/>
        <v/>
      </c>
      <c r="N249" s="162" t="str">
        <f t="shared" si="194"/>
        <v/>
      </c>
      <c r="P249" s="163">
        <v>3</v>
      </c>
      <c r="Q249" s="163" t="str">
        <f t="shared" si="207"/>
        <v>Spania</v>
      </c>
      <c r="R249" s="162">
        <f t="shared" si="207"/>
        <v>0</v>
      </c>
      <c r="S249" s="162">
        <f t="shared" si="207"/>
        <v>0</v>
      </c>
      <c r="T249" s="162">
        <f t="shared" si="207"/>
        <v>0</v>
      </c>
      <c r="U249" s="162">
        <f t="shared" si="207"/>
        <v>0</v>
      </c>
      <c r="V249" s="162">
        <f t="shared" si="207"/>
        <v>0</v>
      </c>
      <c r="W249" s="162">
        <f t="shared" si="207"/>
        <v>0</v>
      </c>
      <c r="X249" s="162">
        <f t="shared" si="207"/>
        <v>0</v>
      </c>
      <c r="Y249" s="162">
        <f t="shared" si="207"/>
        <v>0</v>
      </c>
      <c r="AA249" s="162">
        <f t="shared" si="204"/>
        <v>1</v>
      </c>
      <c r="AB249" s="162">
        <f t="shared" si="204"/>
        <v>0.1</v>
      </c>
      <c r="AC249" s="162">
        <f t="shared" si="204"/>
        <v>0.01</v>
      </c>
      <c r="AD249" s="162">
        <f t="shared" si="204"/>
        <v>1E-3</v>
      </c>
      <c r="AE249" s="162">
        <f t="shared" si="204"/>
        <v>2.0000000000000001E-4</v>
      </c>
      <c r="AF249" s="162">
        <f t="shared" si="205"/>
        <v>1.1112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0</v>
      </c>
      <c r="F250" s="162" t="s">
        <v>2</v>
      </c>
      <c r="G250" s="162">
        <f>Utfylles!$J$23</f>
        <v>0</v>
      </c>
      <c r="H250" s="162"/>
      <c r="I250" s="162" t="str">
        <f>Utfylles!$K$23</f>
        <v/>
      </c>
      <c r="K250" s="162" t="str">
        <f t="shared" si="191"/>
        <v/>
      </c>
      <c r="L250" s="162" t="str">
        <f t="shared" si="192"/>
        <v/>
      </c>
      <c r="M250" s="162" t="str">
        <f t="shared" si="193"/>
        <v/>
      </c>
      <c r="N250" s="162" t="str">
        <f t="shared" si="194"/>
        <v/>
      </c>
      <c r="P250" s="163">
        <v>4</v>
      </c>
      <c r="Q250" s="163" t="str">
        <f t="shared" si="207"/>
        <v>Tyrkia</v>
      </c>
      <c r="R250" s="162">
        <f t="shared" si="207"/>
        <v>0</v>
      </c>
      <c r="S250" s="162">
        <f t="shared" si="207"/>
        <v>0</v>
      </c>
      <c r="T250" s="162">
        <f t="shared" si="207"/>
        <v>0</v>
      </c>
      <c r="U250" s="162">
        <f t="shared" si="207"/>
        <v>0</v>
      </c>
      <c r="V250" s="162">
        <f t="shared" si="207"/>
        <v>0</v>
      </c>
      <c r="W250" s="162">
        <f t="shared" si="207"/>
        <v>0</v>
      </c>
      <c r="X250" s="162">
        <f t="shared" si="207"/>
        <v>0</v>
      </c>
      <c r="Y250" s="162">
        <f t="shared" si="207"/>
        <v>0</v>
      </c>
      <c r="AA250" s="162">
        <f t="shared" si="204"/>
        <v>1</v>
      </c>
      <c r="AB250" s="162">
        <f t="shared" si="204"/>
        <v>0.1</v>
      </c>
      <c r="AC250" s="162">
        <f t="shared" si="204"/>
        <v>0.01</v>
      </c>
      <c r="AD250" s="162">
        <f t="shared" si="204"/>
        <v>1E-3</v>
      </c>
      <c r="AE250" s="162">
        <f t="shared" si="204"/>
        <v>2.9999999999999997E-4</v>
      </c>
      <c r="AF250" s="162">
        <f t="shared" si="205"/>
        <v>1.1113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0</v>
      </c>
      <c r="F251" s="162" t="s">
        <v>2</v>
      </c>
      <c r="G251" s="162">
        <f>Utfylles!$J$24</f>
        <v>0</v>
      </c>
      <c r="H251" s="162"/>
      <c r="I251" s="162" t="str">
        <f>Utfylles!$K$24</f>
        <v/>
      </c>
      <c r="K251" s="162" t="str">
        <f t="shared" si="191"/>
        <v/>
      </c>
      <c r="L251" s="162" t="str">
        <f t="shared" si="192"/>
        <v/>
      </c>
      <c r="M251" s="162" t="str">
        <f t="shared" si="193"/>
        <v/>
      </c>
      <c r="N251" s="162" t="str">
        <f t="shared" si="194"/>
        <v/>
      </c>
      <c r="P251" s="163">
        <v>5</v>
      </c>
      <c r="Q251" s="163" t="str">
        <f t="shared" si="207"/>
        <v>Tyskland</v>
      </c>
      <c r="R251" s="162">
        <f t="shared" si="207"/>
        <v>0</v>
      </c>
      <c r="S251" s="162">
        <f t="shared" si="207"/>
        <v>0</v>
      </c>
      <c r="T251" s="162">
        <f t="shared" si="207"/>
        <v>0</v>
      </c>
      <c r="U251" s="162">
        <f t="shared" si="207"/>
        <v>0</v>
      </c>
      <c r="V251" s="162">
        <f t="shared" si="207"/>
        <v>0</v>
      </c>
      <c r="W251" s="162">
        <f t="shared" si="207"/>
        <v>0</v>
      </c>
      <c r="X251" s="162">
        <f t="shared" si="207"/>
        <v>0</v>
      </c>
      <c r="Y251" s="162">
        <f t="shared" si="207"/>
        <v>0</v>
      </c>
      <c r="AA251" s="162">
        <f t="shared" si="204"/>
        <v>1</v>
      </c>
      <c r="AB251" s="162">
        <f t="shared" si="204"/>
        <v>0.1</v>
      </c>
      <c r="AC251" s="162">
        <f t="shared" si="204"/>
        <v>0.01</v>
      </c>
      <c r="AD251" s="162">
        <f t="shared" si="204"/>
        <v>1E-3</v>
      </c>
      <c r="AE251" s="162">
        <f t="shared" si="204"/>
        <v>5.0000000000000001E-4</v>
      </c>
      <c r="AF251" s="162">
        <f t="shared" si="205"/>
        <v>1.1114999999999999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0</v>
      </c>
      <c r="F252" s="162" t="s">
        <v>2</v>
      </c>
      <c r="G252" s="162">
        <f>Utfylles!$J$25</f>
        <v>0</v>
      </c>
      <c r="H252" s="162"/>
      <c r="I252" s="162" t="str">
        <f>Utfylles!$K$25</f>
        <v/>
      </c>
      <c r="K252" s="162" t="str">
        <f t="shared" si="191"/>
        <v/>
      </c>
      <c r="L252" s="162" t="str">
        <f t="shared" si="192"/>
        <v/>
      </c>
      <c r="M252" s="162" t="str">
        <f t="shared" si="193"/>
        <v/>
      </c>
      <c r="N252" s="162" t="str">
        <f t="shared" si="194"/>
        <v/>
      </c>
      <c r="P252" s="163">
        <v>6</v>
      </c>
      <c r="Q252" s="163" t="str">
        <f t="shared" si="207"/>
        <v>Ukraina</v>
      </c>
      <c r="R252" s="162">
        <f t="shared" si="207"/>
        <v>0</v>
      </c>
      <c r="S252" s="162">
        <f t="shared" si="207"/>
        <v>0</v>
      </c>
      <c r="T252" s="162">
        <f t="shared" si="207"/>
        <v>0</v>
      </c>
      <c r="U252" s="162">
        <f t="shared" si="207"/>
        <v>0</v>
      </c>
      <c r="V252" s="162">
        <f t="shared" si="207"/>
        <v>0</v>
      </c>
      <c r="W252" s="162">
        <f t="shared" si="207"/>
        <v>0</v>
      </c>
      <c r="X252" s="162">
        <f t="shared" si="207"/>
        <v>0</v>
      </c>
      <c r="Y252" s="162">
        <f t="shared" si="207"/>
        <v>0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0</v>
      </c>
      <c r="F253" s="162" t="s">
        <v>2</v>
      </c>
      <c r="G253" s="162">
        <f>Utfylles!$J$26</f>
        <v>0</v>
      </c>
      <c r="H253" s="162"/>
      <c r="I253" s="162" t="str">
        <f>Utfylles!$K$26</f>
        <v/>
      </c>
      <c r="K253" s="162" t="str">
        <f t="shared" si="191"/>
        <v/>
      </c>
      <c r="L253" s="162" t="str">
        <f t="shared" si="192"/>
        <v/>
      </c>
      <c r="M253" s="162" t="str">
        <f t="shared" si="193"/>
        <v/>
      </c>
      <c r="N253" s="162" t="str">
        <f t="shared" si="194"/>
        <v/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0</v>
      </c>
      <c r="F254" s="162" t="s">
        <v>2</v>
      </c>
      <c r="G254" s="162">
        <f>Utfylles!$J$27</f>
        <v>0</v>
      </c>
      <c r="H254" s="162"/>
      <c r="I254" s="162" t="str">
        <f>Utfylles!$K$27</f>
        <v/>
      </c>
      <c r="K254" s="162" t="str">
        <f t="shared" si="191"/>
        <v/>
      </c>
      <c r="L254" s="162" t="str">
        <f t="shared" si="192"/>
        <v/>
      </c>
      <c r="M254" s="162" t="str">
        <f t="shared" si="193"/>
        <v/>
      </c>
      <c r="N254" s="162" t="str">
        <f t="shared" si="194"/>
        <v/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0</v>
      </c>
      <c r="F255" s="162" t="s">
        <v>2</v>
      </c>
      <c r="G255" s="162">
        <f>Utfylles!$J$28</f>
        <v>0</v>
      </c>
      <c r="H255" s="162"/>
      <c r="I255" s="162" t="str">
        <f>Utfylles!$K$28</f>
        <v/>
      </c>
      <c r="K255" s="162" t="str">
        <f t="shared" si="191"/>
        <v/>
      </c>
      <c r="L255" s="162" t="str">
        <f t="shared" si="192"/>
        <v/>
      </c>
      <c r="M255" s="162" t="str">
        <f t="shared" si="193"/>
        <v/>
      </c>
      <c r="N255" s="162" t="str">
        <f t="shared" si="194"/>
        <v/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0</v>
      </c>
      <c r="F256" s="162" t="s">
        <v>2</v>
      </c>
      <c r="G256" s="162">
        <f>Utfylles!$J$29</f>
        <v>0</v>
      </c>
      <c r="H256" s="162"/>
      <c r="I256" s="162" t="str">
        <f>Utfylles!$K$29</f>
        <v/>
      </c>
      <c r="K256" s="162" t="str">
        <f t="shared" si="191"/>
        <v/>
      </c>
      <c r="L256" s="162" t="str">
        <f t="shared" si="192"/>
        <v/>
      </c>
      <c r="M256" s="162" t="str">
        <f t="shared" si="193"/>
        <v/>
      </c>
      <c r="N256" s="162" t="str">
        <f t="shared" si="194"/>
        <v/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0</v>
      </c>
      <c r="F257" s="162" t="s">
        <v>2</v>
      </c>
      <c r="G257" s="162">
        <f>Utfylles!$J$30</f>
        <v>0</v>
      </c>
      <c r="H257" s="162"/>
      <c r="I257" s="162" t="str">
        <f>Utfylles!$K$30</f>
        <v/>
      </c>
      <c r="K257" s="162" t="str">
        <f t="shared" si="191"/>
        <v/>
      </c>
      <c r="L257" s="162" t="str">
        <f t="shared" si="192"/>
        <v/>
      </c>
      <c r="M257" s="162" t="str">
        <f t="shared" si="193"/>
        <v/>
      </c>
      <c r="N257" s="162" t="str">
        <f t="shared" si="194"/>
        <v/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0</v>
      </c>
      <c r="F258" s="162" t="s">
        <v>2</v>
      </c>
      <c r="G258" s="162">
        <f>Utfylles!$J$31</f>
        <v>0</v>
      </c>
      <c r="H258" s="162"/>
      <c r="I258" s="162" t="str">
        <f>Utfylles!$K$31</f>
        <v/>
      </c>
      <c r="K258" s="162" t="str">
        <f t="shared" si="191"/>
        <v/>
      </c>
      <c r="L258" s="162" t="str">
        <f t="shared" si="192"/>
        <v/>
      </c>
      <c r="M258" s="162" t="str">
        <f t="shared" si="193"/>
        <v/>
      </c>
      <c r="N258" s="162" t="str">
        <f t="shared" si="194"/>
        <v/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0</v>
      </c>
      <c r="F259" s="162" t="s">
        <v>2</v>
      </c>
      <c r="G259" s="162">
        <f>Utfylles!$J$32</f>
        <v>0</v>
      </c>
      <c r="H259" s="162"/>
      <c r="I259" s="162" t="str">
        <f>Utfylles!$K$32</f>
        <v/>
      </c>
      <c r="K259" s="162" t="str">
        <f t="shared" si="191"/>
        <v/>
      </c>
      <c r="L259" s="162" t="str">
        <f t="shared" si="192"/>
        <v/>
      </c>
      <c r="M259" s="162" t="str">
        <f t="shared" si="193"/>
        <v/>
      </c>
      <c r="N259" s="162" t="str">
        <f t="shared" si="194"/>
        <v/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0</v>
      </c>
      <c r="F260" s="162" t="s">
        <v>2</v>
      </c>
      <c r="G260" s="162">
        <f>Utfylles!$J$33</f>
        <v>0</v>
      </c>
      <c r="H260" s="162"/>
      <c r="I260" s="162" t="str">
        <f>Utfylles!$K$33</f>
        <v/>
      </c>
      <c r="K260" s="162" t="str">
        <f t="shared" si="191"/>
        <v/>
      </c>
      <c r="L260" s="162" t="str">
        <f t="shared" si="192"/>
        <v/>
      </c>
      <c r="M260" s="162" t="str">
        <f t="shared" si="193"/>
        <v/>
      </c>
      <c r="N260" s="162" t="str">
        <f t="shared" si="194"/>
        <v/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0</v>
      </c>
      <c r="F261" s="162" t="s">
        <v>2</v>
      </c>
      <c r="G261" s="162">
        <f>Utfylles!$J$34</f>
        <v>0</v>
      </c>
      <c r="H261" s="162"/>
      <c r="I261" s="162" t="str">
        <f>Utfylles!$K$34</f>
        <v/>
      </c>
      <c r="K261" s="162" t="str">
        <f t="shared" si="191"/>
        <v/>
      </c>
      <c r="L261" s="162" t="str">
        <f t="shared" si="192"/>
        <v/>
      </c>
      <c r="M261" s="162" t="str">
        <f t="shared" si="193"/>
        <v/>
      </c>
      <c r="N261" s="162" t="str">
        <f t="shared" si="194"/>
        <v/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0</v>
      </c>
      <c r="F262" s="162" t="s">
        <v>2</v>
      </c>
      <c r="G262" s="162">
        <f>Utfylles!$J$35</f>
        <v>0</v>
      </c>
      <c r="H262" s="162"/>
      <c r="I262" s="162" t="str">
        <f>Utfylles!$K$35</f>
        <v/>
      </c>
      <c r="K262" s="162" t="str">
        <f t="shared" si="191"/>
        <v/>
      </c>
      <c r="L262" s="162" t="str">
        <f t="shared" si="192"/>
        <v/>
      </c>
      <c r="M262" s="162" t="str">
        <f t="shared" si="193"/>
        <v/>
      </c>
      <c r="N262" s="162" t="str">
        <f t="shared" si="194"/>
        <v/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0</v>
      </c>
      <c r="H263" s="162"/>
      <c r="I263" s="162" t="str">
        <f>Utfylles!$K$36</f>
        <v/>
      </c>
      <c r="K263" s="162" t="str">
        <f t="shared" si="191"/>
        <v/>
      </c>
      <c r="L263" s="162" t="str">
        <f t="shared" si="192"/>
        <v/>
      </c>
      <c r="M263" s="162" t="str">
        <f t="shared" si="193"/>
        <v/>
      </c>
      <c r="N263" s="162" t="str">
        <f t="shared" si="194"/>
        <v/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0</v>
      </c>
      <c r="F264" s="162" t="s">
        <v>2</v>
      </c>
      <c r="G264" s="162">
        <f>Utfylles!$J$37</f>
        <v>0</v>
      </c>
      <c r="H264" s="162"/>
      <c r="I264" s="162" t="str">
        <f>Utfylles!$K$37</f>
        <v/>
      </c>
      <c r="K264" s="162" t="str">
        <f t="shared" si="191"/>
        <v/>
      </c>
      <c r="L264" s="162" t="str">
        <f t="shared" si="192"/>
        <v/>
      </c>
      <c r="M264" s="162" t="str">
        <f t="shared" si="193"/>
        <v/>
      </c>
      <c r="N264" s="162" t="str">
        <f t="shared" si="194"/>
        <v/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0</v>
      </c>
      <c r="F265" s="162" t="s">
        <v>2</v>
      </c>
      <c r="G265" s="162">
        <f>Utfylles!$J$38</f>
        <v>0</v>
      </c>
      <c r="H265" s="162"/>
      <c r="I265" s="162" t="str">
        <f>Utfylles!$K$38</f>
        <v/>
      </c>
      <c r="K265" s="162" t="str">
        <f t="shared" si="191"/>
        <v/>
      </c>
      <c r="L265" s="162" t="str">
        <f t="shared" si="192"/>
        <v/>
      </c>
      <c r="M265" s="162" t="str">
        <f t="shared" si="193"/>
        <v/>
      </c>
      <c r="N265" s="162" t="str">
        <f t="shared" si="194"/>
        <v/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0</v>
      </c>
      <c r="F266" s="162" t="s">
        <v>2</v>
      </c>
      <c r="G266" s="162">
        <f>Utfylles!$J$39</f>
        <v>0</v>
      </c>
      <c r="H266" s="162"/>
      <c r="I266" s="162" t="str">
        <f>Utfylles!$K$39</f>
        <v/>
      </c>
      <c r="K266" s="162" t="str">
        <f t="shared" si="191"/>
        <v/>
      </c>
      <c r="L266" s="162" t="str">
        <f t="shared" si="192"/>
        <v/>
      </c>
      <c r="M266" s="162" t="str">
        <f t="shared" si="193"/>
        <v/>
      </c>
      <c r="N266" s="162" t="str">
        <f t="shared" si="194"/>
        <v/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0</v>
      </c>
      <c r="F267" s="162" t="s">
        <v>2</v>
      </c>
      <c r="G267" s="162">
        <f>Utfylles!$J$40</f>
        <v>0</v>
      </c>
      <c r="H267" s="162"/>
      <c r="I267" s="162" t="str">
        <f>Utfylles!$K$40</f>
        <v/>
      </c>
      <c r="K267" s="162" t="str">
        <f t="shared" si="191"/>
        <v/>
      </c>
      <c r="L267" s="162" t="str">
        <f t="shared" si="192"/>
        <v/>
      </c>
      <c r="M267" s="162" t="str">
        <f t="shared" si="193"/>
        <v/>
      </c>
      <c r="N267" s="162" t="str">
        <f t="shared" si="194"/>
        <v/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0</v>
      </c>
      <c r="F268" s="162" t="s">
        <v>2</v>
      </c>
      <c r="G268" s="162">
        <f>Utfylles!$J$41</f>
        <v>0</v>
      </c>
      <c r="H268" s="162"/>
      <c r="I268" s="162" t="str">
        <f>Utfylles!$K$41</f>
        <v/>
      </c>
      <c r="K268" s="162" t="str">
        <f t="shared" si="191"/>
        <v/>
      </c>
      <c r="L268" s="162" t="str">
        <f t="shared" si="192"/>
        <v/>
      </c>
      <c r="M268" s="162" t="str">
        <f t="shared" si="193"/>
        <v/>
      </c>
      <c r="N268" s="162" t="str">
        <f t="shared" si="194"/>
        <v/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0</v>
      </c>
      <c r="F269" s="162" t="s">
        <v>2</v>
      </c>
      <c r="G269" s="162">
        <f>Utfylles!$J$42</f>
        <v>0</v>
      </c>
      <c r="H269" s="162"/>
      <c r="I269" s="162" t="str">
        <f>Utfylles!$K$42</f>
        <v/>
      </c>
      <c r="K269" s="162" t="str">
        <f t="shared" si="191"/>
        <v/>
      </c>
      <c r="L269" s="162" t="str">
        <f t="shared" si="192"/>
        <v/>
      </c>
      <c r="M269" s="162" t="str">
        <f t="shared" si="193"/>
        <v/>
      </c>
      <c r="N269" s="162" t="str">
        <f t="shared" si="194"/>
        <v/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0</v>
      </c>
      <c r="F270" s="162" t="s">
        <v>2</v>
      </c>
      <c r="G270" s="162">
        <f>Utfylles!$J$43</f>
        <v>0</v>
      </c>
      <c r="H270" s="162"/>
      <c r="I270" s="162" t="str">
        <f>Utfylles!$K$43</f>
        <v/>
      </c>
      <c r="K270" s="162" t="str">
        <f t="shared" si="191"/>
        <v/>
      </c>
      <c r="L270" s="162" t="str">
        <f t="shared" si="192"/>
        <v/>
      </c>
      <c r="M270" s="162" t="str">
        <f t="shared" si="193"/>
        <v/>
      </c>
      <c r="N270" s="162" t="str">
        <f t="shared" si="194"/>
        <v/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0</v>
      </c>
      <c r="F271" s="162" t="s">
        <v>2</v>
      </c>
      <c r="G271" s="162">
        <f>Utfylles!$J$44</f>
        <v>0</v>
      </c>
      <c r="H271" s="162"/>
      <c r="I271" s="162" t="str">
        <f>Utfylles!$K$44</f>
        <v/>
      </c>
      <c r="K271" s="162" t="str">
        <f t="shared" si="191"/>
        <v/>
      </c>
      <c r="L271" s="162" t="str">
        <f t="shared" si="192"/>
        <v/>
      </c>
      <c r="M271" s="162" t="str">
        <f t="shared" si="193"/>
        <v/>
      </c>
      <c r="N271" s="162" t="str">
        <f t="shared" si="194"/>
        <v/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0</v>
      </c>
      <c r="F272" s="162" t="s">
        <v>2</v>
      </c>
      <c r="G272" s="162">
        <f>Utfylles!$J$45</f>
        <v>0</v>
      </c>
      <c r="H272" s="162"/>
      <c r="I272" s="162" t="str">
        <f>Utfylles!$K$45</f>
        <v/>
      </c>
      <c r="K272" s="162" t="str">
        <f t="shared" si="191"/>
        <v/>
      </c>
      <c r="L272" s="162" t="str">
        <f t="shared" si="192"/>
        <v/>
      </c>
      <c r="M272" s="162" t="str">
        <f t="shared" si="193"/>
        <v/>
      </c>
      <c r="N272" s="162" t="str">
        <f t="shared" si="194"/>
        <v/>
      </c>
    </row>
    <row r="276" spans="2:14">
      <c r="B276" s="163">
        <f>Utfylles!AI17</f>
        <v>0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>
        <f>Utfylles!AI18</f>
        <v>0</v>
      </c>
      <c r="D277" s="167">
        <f>Utfylles!AC13</f>
        <v>0</v>
      </c>
      <c r="E277" s="167">
        <f>Utfylles!AC18</f>
        <v>0</v>
      </c>
      <c r="F277" s="167">
        <f>Utfylles!AC23</f>
        <v>0</v>
      </c>
      <c r="G277" s="167">
        <f>Utfylles!AC28</f>
        <v>0</v>
      </c>
      <c r="H277" s="167">
        <f>Utfylles!AC33</f>
        <v>0</v>
      </c>
      <c r="I277" s="167">
        <f>Utfylles!AC38</f>
        <v>0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>
        <f>Utfylles!AI19</f>
        <v>0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>
        <f>Utfylles!AI20</f>
        <v>0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16</v>
      </c>
      <c r="D296" s="163">
        <f t="shared" ref="D296:I310" si="209">IF(COUNTA(D278)=1,D$277,"")</f>
        <v>0</v>
      </c>
      <c r="E296" s="163">
        <f t="shared" si="209"/>
        <v>0</v>
      </c>
      <c r="F296" s="163">
        <f t="shared" si="209"/>
        <v>0</v>
      </c>
      <c r="G296" s="163">
        <f t="shared" si="209"/>
        <v>0</v>
      </c>
      <c r="H296" s="163" t="str">
        <f t="shared" si="209"/>
        <v/>
      </c>
      <c r="I296" s="163" t="str">
        <f t="shared" si="209"/>
        <v/>
      </c>
      <c r="K296" s="163">
        <f t="shared" ref="K296:N310" si="210">HLOOKUP(K278,$D$276:$I$277,2,FALSE)</f>
        <v>0</v>
      </c>
      <c r="L296" s="163">
        <f t="shared" si="210"/>
        <v>0</v>
      </c>
      <c r="M296" s="163">
        <f t="shared" si="210"/>
        <v>0</v>
      </c>
      <c r="N296" s="163">
        <f t="shared" si="210"/>
        <v>0</v>
      </c>
    </row>
    <row r="297" spans="3:14">
      <c r="C297" s="162">
        <f t="shared" si="208"/>
        <v>16</v>
      </c>
      <c r="D297" s="163">
        <f t="shared" si="209"/>
        <v>0</v>
      </c>
      <c r="E297" s="163">
        <f t="shared" si="209"/>
        <v>0</v>
      </c>
      <c r="F297" s="163">
        <f t="shared" si="209"/>
        <v>0</v>
      </c>
      <c r="G297" s="163" t="str">
        <f t="shared" si="209"/>
        <v/>
      </c>
      <c r="H297" s="163">
        <f t="shared" si="209"/>
        <v>0</v>
      </c>
      <c r="I297" s="163" t="str">
        <f t="shared" si="209"/>
        <v/>
      </c>
      <c r="K297" s="163">
        <f t="shared" si="210"/>
        <v>0</v>
      </c>
      <c r="L297" s="163">
        <f t="shared" si="210"/>
        <v>0</v>
      </c>
      <c r="M297" s="163">
        <f t="shared" si="210"/>
        <v>0</v>
      </c>
      <c r="N297" s="163">
        <f t="shared" si="210"/>
        <v>0</v>
      </c>
    </row>
    <row r="298" spans="3:14">
      <c r="C298" s="162">
        <f t="shared" si="208"/>
        <v>16</v>
      </c>
      <c r="D298" s="163">
        <f t="shared" si="209"/>
        <v>0</v>
      </c>
      <c r="E298" s="163">
        <f t="shared" si="209"/>
        <v>0</v>
      </c>
      <c r="F298" s="163">
        <f t="shared" si="209"/>
        <v>0</v>
      </c>
      <c r="G298" s="163" t="str">
        <f t="shared" si="209"/>
        <v/>
      </c>
      <c r="H298" s="163" t="str">
        <f t="shared" si="209"/>
        <v/>
      </c>
      <c r="I298" s="163">
        <f t="shared" si="209"/>
        <v>0</v>
      </c>
      <c r="K298" s="163">
        <f t="shared" si="210"/>
        <v>0</v>
      </c>
      <c r="L298" s="163">
        <f t="shared" si="210"/>
        <v>0</v>
      </c>
      <c r="M298" s="163">
        <f t="shared" si="210"/>
        <v>0</v>
      </c>
      <c r="N298" s="163">
        <f t="shared" si="210"/>
        <v>0</v>
      </c>
    </row>
    <row r="299" spans="3:14">
      <c r="C299" s="162">
        <f t="shared" si="208"/>
        <v>16</v>
      </c>
      <c r="D299" s="163">
        <f t="shared" si="209"/>
        <v>0</v>
      </c>
      <c r="E299" s="163">
        <f t="shared" si="209"/>
        <v>0</v>
      </c>
      <c r="F299" s="163" t="str">
        <f t="shared" si="209"/>
        <v/>
      </c>
      <c r="G299" s="163">
        <f t="shared" si="209"/>
        <v>0</v>
      </c>
      <c r="H299" s="163">
        <f t="shared" si="209"/>
        <v>0</v>
      </c>
      <c r="I299" s="163" t="str">
        <f t="shared" si="209"/>
        <v/>
      </c>
      <c r="K299" s="163">
        <f t="shared" si="210"/>
        <v>0</v>
      </c>
      <c r="L299" s="163">
        <f t="shared" si="210"/>
        <v>0</v>
      </c>
      <c r="M299" s="163">
        <f t="shared" si="210"/>
        <v>0</v>
      </c>
      <c r="N299" s="163">
        <f t="shared" si="210"/>
        <v>0</v>
      </c>
    </row>
    <row r="300" spans="3:14">
      <c r="C300" s="162">
        <f t="shared" si="208"/>
        <v>16</v>
      </c>
      <c r="D300" s="163">
        <f t="shared" si="209"/>
        <v>0</v>
      </c>
      <c r="E300" s="163">
        <f t="shared" si="209"/>
        <v>0</v>
      </c>
      <c r="F300" s="163" t="str">
        <f t="shared" si="209"/>
        <v/>
      </c>
      <c r="G300" s="163">
        <f t="shared" si="209"/>
        <v>0</v>
      </c>
      <c r="H300" s="163" t="str">
        <f t="shared" si="209"/>
        <v/>
      </c>
      <c r="I300" s="163">
        <f t="shared" si="209"/>
        <v>0</v>
      </c>
      <c r="K300" s="163">
        <f t="shared" si="210"/>
        <v>0</v>
      </c>
      <c r="L300" s="163">
        <f t="shared" si="210"/>
        <v>0</v>
      </c>
      <c r="M300" s="163">
        <f t="shared" si="210"/>
        <v>0</v>
      </c>
      <c r="N300" s="163">
        <f t="shared" si="210"/>
        <v>0</v>
      </c>
    </row>
    <row r="301" spans="3:14">
      <c r="C301" s="162">
        <f t="shared" si="208"/>
        <v>16</v>
      </c>
      <c r="D301" s="163">
        <f t="shared" si="209"/>
        <v>0</v>
      </c>
      <c r="E301" s="163">
        <f t="shared" si="209"/>
        <v>0</v>
      </c>
      <c r="F301" s="163" t="str">
        <f t="shared" si="209"/>
        <v/>
      </c>
      <c r="G301" s="163" t="str">
        <f t="shared" si="209"/>
        <v/>
      </c>
      <c r="H301" s="163">
        <f t="shared" si="209"/>
        <v>0</v>
      </c>
      <c r="I301" s="163">
        <f t="shared" si="209"/>
        <v>0</v>
      </c>
      <c r="K301" s="163">
        <f t="shared" si="210"/>
        <v>0</v>
      </c>
      <c r="L301" s="163">
        <f t="shared" si="210"/>
        <v>0</v>
      </c>
      <c r="M301" s="163">
        <f t="shared" si="210"/>
        <v>0</v>
      </c>
      <c r="N301" s="163">
        <f t="shared" si="210"/>
        <v>0</v>
      </c>
    </row>
    <row r="302" spans="3:14">
      <c r="C302" s="162">
        <f t="shared" si="208"/>
        <v>16</v>
      </c>
      <c r="D302" s="163">
        <f t="shared" si="209"/>
        <v>0</v>
      </c>
      <c r="E302" s="163" t="str">
        <f t="shared" si="209"/>
        <v/>
      </c>
      <c r="F302" s="163">
        <f t="shared" si="209"/>
        <v>0</v>
      </c>
      <c r="G302" s="163">
        <f t="shared" si="209"/>
        <v>0</v>
      </c>
      <c r="H302" s="163">
        <f t="shared" si="209"/>
        <v>0</v>
      </c>
      <c r="I302" s="163" t="str">
        <f t="shared" si="209"/>
        <v/>
      </c>
      <c r="K302" s="163">
        <f t="shared" si="210"/>
        <v>0</v>
      </c>
      <c r="L302" s="163">
        <f t="shared" si="210"/>
        <v>0</v>
      </c>
      <c r="M302" s="163">
        <f t="shared" si="210"/>
        <v>0</v>
      </c>
      <c r="N302" s="163">
        <f t="shared" si="210"/>
        <v>0</v>
      </c>
    </row>
    <row r="303" spans="3:14">
      <c r="C303" s="162">
        <f t="shared" si="208"/>
        <v>16</v>
      </c>
      <c r="D303" s="163">
        <f t="shared" si="209"/>
        <v>0</v>
      </c>
      <c r="E303" s="163" t="str">
        <f t="shared" si="209"/>
        <v/>
      </c>
      <c r="F303" s="163">
        <f t="shared" si="209"/>
        <v>0</v>
      </c>
      <c r="G303" s="163">
        <f t="shared" si="209"/>
        <v>0</v>
      </c>
      <c r="H303" s="163" t="str">
        <f t="shared" si="209"/>
        <v/>
      </c>
      <c r="I303" s="163">
        <f t="shared" si="209"/>
        <v>0</v>
      </c>
      <c r="K303" s="163">
        <f t="shared" si="210"/>
        <v>0</v>
      </c>
      <c r="L303" s="163">
        <f t="shared" si="210"/>
        <v>0</v>
      </c>
      <c r="M303" s="163">
        <f t="shared" si="210"/>
        <v>0</v>
      </c>
      <c r="N303" s="163">
        <f t="shared" si="210"/>
        <v>0</v>
      </c>
    </row>
    <row r="304" spans="3:14">
      <c r="C304" s="162">
        <f t="shared" si="208"/>
        <v>16</v>
      </c>
      <c r="D304" s="163">
        <f t="shared" si="209"/>
        <v>0</v>
      </c>
      <c r="E304" s="163" t="str">
        <f t="shared" si="209"/>
        <v/>
      </c>
      <c r="F304" s="163">
        <f t="shared" si="209"/>
        <v>0</v>
      </c>
      <c r="G304" s="163" t="str">
        <f t="shared" si="209"/>
        <v/>
      </c>
      <c r="H304" s="163">
        <f t="shared" si="209"/>
        <v>0</v>
      </c>
      <c r="I304" s="163">
        <f t="shared" si="209"/>
        <v>0</v>
      </c>
      <c r="K304" s="163">
        <f t="shared" si="210"/>
        <v>0</v>
      </c>
      <c r="L304" s="163">
        <f t="shared" si="210"/>
        <v>0</v>
      </c>
      <c r="M304" s="163">
        <f t="shared" si="210"/>
        <v>0</v>
      </c>
      <c r="N304" s="163">
        <f t="shared" si="210"/>
        <v>0</v>
      </c>
    </row>
    <row r="305" spans="3:14">
      <c r="C305" s="162">
        <f t="shared" si="208"/>
        <v>16</v>
      </c>
      <c r="D305" s="163">
        <f t="shared" si="209"/>
        <v>0</v>
      </c>
      <c r="E305" s="163" t="str">
        <f t="shared" si="209"/>
        <v/>
      </c>
      <c r="F305" s="163" t="str">
        <f t="shared" si="209"/>
        <v/>
      </c>
      <c r="G305" s="163">
        <f t="shared" si="209"/>
        <v>0</v>
      </c>
      <c r="H305" s="163">
        <f t="shared" si="209"/>
        <v>0</v>
      </c>
      <c r="I305" s="163">
        <f t="shared" si="209"/>
        <v>0</v>
      </c>
      <c r="K305" s="163">
        <f t="shared" si="210"/>
        <v>0</v>
      </c>
      <c r="L305" s="163">
        <f t="shared" si="210"/>
        <v>0</v>
      </c>
      <c r="M305" s="163">
        <f t="shared" si="210"/>
        <v>0</v>
      </c>
      <c r="N305" s="163">
        <f t="shared" si="210"/>
        <v>0</v>
      </c>
    </row>
    <row r="306" spans="3:14">
      <c r="C306" s="162">
        <f t="shared" si="208"/>
        <v>16</v>
      </c>
      <c r="D306" s="163" t="str">
        <f t="shared" si="209"/>
        <v/>
      </c>
      <c r="E306" s="163">
        <f t="shared" si="209"/>
        <v>0</v>
      </c>
      <c r="F306" s="163">
        <f t="shared" si="209"/>
        <v>0</v>
      </c>
      <c r="G306" s="163">
        <f t="shared" si="209"/>
        <v>0</v>
      </c>
      <c r="H306" s="163">
        <f t="shared" si="209"/>
        <v>0</v>
      </c>
      <c r="I306" s="163" t="str">
        <f t="shared" si="209"/>
        <v/>
      </c>
      <c r="K306" s="163">
        <f t="shared" si="210"/>
        <v>0</v>
      </c>
      <c r="L306" s="163">
        <f t="shared" si="210"/>
        <v>0</v>
      </c>
      <c r="M306" s="163">
        <f t="shared" si="210"/>
        <v>0</v>
      </c>
      <c r="N306" s="163">
        <f t="shared" si="210"/>
        <v>0</v>
      </c>
    </row>
    <row r="307" spans="3:14">
      <c r="C307" s="162">
        <f t="shared" si="208"/>
        <v>16</v>
      </c>
      <c r="D307" s="163" t="str">
        <f t="shared" si="209"/>
        <v/>
      </c>
      <c r="E307" s="163">
        <f t="shared" si="209"/>
        <v>0</v>
      </c>
      <c r="F307" s="163">
        <f t="shared" si="209"/>
        <v>0</v>
      </c>
      <c r="G307" s="163">
        <f t="shared" si="209"/>
        <v>0</v>
      </c>
      <c r="H307" s="163" t="str">
        <f t="shared" si="209"/>
        <v/>
      </c>
      <c r="I307" s="163">
        <f t="shared" si="209"/>
        <v>0</v>
      </c>
      <c r="K307" s="163">
        <f t="shared" si="210"/>
        <v>0</v>
      </c>
      <c r="L307" s="163">
        <f t="shared" si="210"/>
        <v>0</v>
      </c>
      <c r="M307" s="163">
        <f t="shared" si="210"/>
        <v>0</v>
      </c>
      <c r="N307" s="163">
        <f t="shared" si="210"/>
        <v>0</v>
      </c>
    </row>
    <row r="308" spans="3:14">
      <c r="C308" s="162">
        <f t="shared" si="208"/>
        <v>16</v>
      </c>
      <c r="D308" s="163" t="str">
        <f t="shared" si="209"/>
        <v/>
      </c>
      <c r="E308" s="163">
        <f t="shared" si="209"/>
        <v>0</v>
      </c>
      <c r="F308" s="163">
        <f t="shared" si="209"/>
        <v>0</v>
      </c>
      <c r="G308" s="163" t="str">
        <f t="shared" si="209"/>
        <v/>
      </c>
      <c r="H308" s="163">
        <f t="shared" si="209"/>
        <v>0</v>
      </c>
      <c r="I308" s="163">
        <f t="shared" si="209"/>
        <v>0</v>
      </c>
      <c r="K308" s="163">
        <f t="shared" si="210"/>
        <v>0</v>
      </c>
      <c r="L308" s="163">
        <f t="shared" si="210"/>
        <v>0</v>
      </c>
      <c r="M308" s="163">
        <f t="shared" si="210"/>
        <v>0</v>
      </c>
      <c r="N308" s="163">
        <f t="shared" si="210"/>
        <v>0</v>
      </c>
    </row>
    <row r="309" spans="3:14">
      <c r="C309" s="162">
        <f t="shared" si="208"/>
        <v>16</v>
      </c>
      <c r="D309" s="163" t="str">
        <f t="shared" si="209"/>
        <v/>
      </c>
      <c r="E309" s="163">
        <f t="shared" si="209"/>
        <v>0</v>
      </c>
      <c r="F309" s="163" t="str">
        <f t="shared" si="209"/>
        <v/>
      </c>
      <c r="G309" s="163">
        <f t="shared" si="209"/>
        <v>0</v>
      </c>
      <c r="H309" s="163">
        <f t="shared" si="209"/>
        <v>0</v>
      </c>
      <c r="I309" s="163">
        <f t="shared" si="209"/>
        <v>0</v>
      </c>
      <c r="K309" s="163">
        <f t="shared" si="210"/>
        <v>0</v>
      </c>
      <c r="L309" s="163">
        <f t="shared" si="210"/>
        <v>0</v>
      </c>
      <c r="M309" s="163">
        <f t="shared" si="210"/>
        <v>0</v>
      </c>
      <c r="N309" s="163">
        <f t="shared" si="210"/>
        <v>0</v>
      </c>
    </row>
    <row r="310" spans="3:14">
      <c r="C310" s="162">
        <f t="shared" si="208"/>
        <v>16</v>
      </c>
      <c r="D310" s="163" t="str">
        <f t="shared" si="209"/>
        <v/>
      </c>
      <c r="E310" s="163" t="str">
        <f t="shared" si="209"/>
        <v/>
      </c>
      <c r="F310" s="163">
        <f t="shared" si="209"/>
        <v>0</v>
      </c>
      <c r="G310" s="163">
        <f t="shared" si="209"/>
        <v>0</v>
      </c>
      <c r="H310" s="163">
        <f t="shared" si="209"/>
        <v>0</v>
      </c>
      <c r="I310" s="163">
        <f t="shared" si="209"/>
        <v>0</v>
      </c>
      <c r="K310" s="163">
        <f t="shared" si="210"/>
        <v>0</v>
      </c>
      <c r="L310" s="163">
        <f t="shared" si="210"/>
        <v>0</v>
      </c>
      <c r="M310" s="163">
        <f t="shared" si="210"/>
        <v>0</v>
      </c>
      <c r="N310" s="163">
        <f t="shared" si="210"/>
        <v>0</v>
      </c>
    </row>
    <row r="313" spans="3:14">
      <c r="K313" s="163" t="e">
        <f>VLOOKUP(4,$C$296:$N$310,K294,FALSE)</f>
        <v>#N/A</v>
      </c>
      <c r="L313" s="163" t="e">
        <f>VLOOKUP(4,$C$296:$N$310,L294,FALSE)</f>
        <v>#N/A</v>
      </c>
      <c r="M313" s="163" t="e">
        <f>VLOOKUP(4,$C$296:$N$310,M294,FALSE)</f>
        <v>#N/A</v>
      </c>
      <c r="N313" s="163" t="e">
        <f>VLOOKUP(4,$C$296:$N$310,N294,FALSE)</f>
        <v>#N/A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R49"/>
  <sheetViews>
    <sheetView showGridLines="0" zoomScale="85" zoomScaleNormal="85" workbookViewId="0"/>
  </sheetViews>
  <sheetFormatPr baseColWidth="10" defaultColWidth="11.5" defaultRowHeight="15"/>
  <cols>
    <col min="1" max="1" width="3.6640625" style="161" customWidth="1"/>
    <col min="2" max="2" width="20.5" style="157" customWidth="1"/>
    <col min="3" max="3" width="11.5" style="157"/>
    <col min="4" max="4" width="18.5" style="157" customWidth="1"/>
    <col min="5" max="5" width="11.5" style="157"/>
    <col min="6" max="6" width="18.6640625" style="157" customWidth="1"/>
    <col min="7" max="16384" width="11.5" style="157"/>
  </cols>
  <sheetData>
    <row r="1" spans="1:18" s="152" customFormat="1" ht="14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4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Microsoft Office User</cp:lastModifiedBy>
  <dcterms:created xsi:type="dcterms:W3CDTF">2014-06-13T10:40:49Z</dcterms:created>
  <dcterms:modified xsi:type="dcterms:W3CDTF">2021-06-10T13:58:29Z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